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00" windowHeight="8835" activeTab="0"/>
  </bookViews>
  <sheets>
    <sheet name="Ratio Calculation - Q" sheetId="1" r:id="rId1"/>
    <sheet name="Scenario 1" sheetId="2" r:id="rId2"/>
    <sheet name="Scenario 2" sheetId="3" r:id="rId3"/>
    <sheet name="Scenario 3" sheetId="4" r:id="rId4"/>
    <sheet name="Scenario 4" sheetId="5" r:id="rId5"/>
    <sheet name="Scenario 5" sheetId="6" r:id="rId6"/>
    <sheet name="Scenario 6" sheetId="7" r:id="rId7"/>
  </sheets>
  <definedNames>
    <definedName name="_xlnm.Print_Area" localSheetId="0">'Ratio Calculation - Q'!$B$6:$D$16</definedName>
    <definedName name="_xlnm.Print_Area" localSheetId="1">'Scenario 1'!$B$5:$E$20</definedName>
    <definedName name="_xlnm.Print_Area" localSheetId="2">'Scenario 2'!$B$5:$E$20</definedName>
    <definedName name="_xlnm.Print_Area" localSheetId="3">'Scenario 3'!$B$5:$E$20</definedName>
    <definedName name="_xlnm.Print_Area" localSheetId="4">'Scenario 4'!$B$5:$E$20</definedName>
    <definedName name="_xlnm.Print_Area" localSheetId="5">'Scenario 5'!$B$5:$E$20</definedName>
    <definedName name="_xlnm.Print_Area" localSheetId="6">'Scenario 6'!$B$5:$E$20</definedName>
    <definedName name="_xlnm.Print_Titles" localSheetId="0">'Ratio Calculation - Q'!$A:$A,'Ratio Calculation - Q'!$1:$5</definedName>
    <definedName name="_xlnm.Print_Titles" localSheetId="1">'Scenario 1'!$A:$A,'Scenario 1'!$1:$4</definedName>
    <definedName name="_xlnm.Print_Titles" localSheetId="2">'Scenario 2'!$A:$A,'Scenario 2'!$1:$4</definedName>
    <definedName name="_xlnm.Print_Titles" localSheetId="3">'Scenario 3'!$A:$A,'Scenario 3'!$1:$4</definedName>
    <definedName name="_xlnm.Print_Titles" localSheetId="4">'Scenario 4'!$A:$A,'Scenario 4'!$1:$4</definedName>
    <definedName name="_xlnm.Print_Titles" localSheetId="5">'Scenario 5'!$A:$A,'Scenario 5'!$1:$4</definedName>
    <definedName name="_xlnm.Print_Titles" localSheetId="6">'Scenario 6'!$A:$A,'Scenario 6'!$1:$4</definedName>
  </definedNames>
  <calcPr fullCalcOnLoad="1"/>
</workbook>
</file>

<file path=xl/sharedStrings.xml><?xml version="1.0" encoding="utf-8"?>
<sst xmlns="http://schemas.openxmlformats.org/spreadsheetml/2006/main" count="175" uniqueCount="53">
  <si>
    <t>Safety Net Example Calculations</t>
  </si>
  <si>
    <t>Reference</t>
  </si>
  <si>
    <t>Description</t>
  </si>
  <si>
    <t>Value £</t>
  </si>
  <si>
    <t>A</t>
  </si>
  <si>
    <t>Pre safety netting cash out-turn 2002/03 (as shown on funding claim)</t>
  </si>
  <si>
    <t>B</t>
  </si>
  <si>
    <t>Funding allocation 2002/03 (excludes any pre paid responsive growth)</t>
  </si>
  <si>
    <t>C</t>
  </si>
  <si>
    <t>Shortfall in funding (a – b)</t>
  </si>
  <si>
    <t>D</t>
  </si>
  <si>
    <t>Funding safety net ratio (provided by LSC)</t>
  </si>
  <si>
    <t xml:space="preserve">E </t>
  </si>
  <si>
    <t>Funding claim total for 2001/02 in cash (£)</t>
  </si>
  <si>
    <t>(use final claim units * ALF * LW * Specialist College Factor)</t>
  </si>
  <si>
    <t>F</t>
  </si>
  <si>
    <t>G</t>
  </si>
  <si>
    <t xml:space="preserve">Funding claim cash adjustment for safety net </t>
  </si>
  <si>
    <t>Example where delivery the same</t>
  </si>
  <si>
    <t>Scenario 1 in Guidance</t>
  </si>
  <si>
    <t>Achieved in 2001/02</t>
  </si>
  <si>
    <t>Inflation increase (at 2.5%)</t>
  </si>
  <si>
    <t>First, calculate ratio adjsutment</t>
  </si>
  <si>
    <t>Use for all further calculations in all scenarios</t>
  </si>
  <si>
    <t>Scenario 2 in Guidance</t>
  </si>
  <si>
    <t>Funding claim cash adjustment for safety net; reduced to sum((A*D)-(A))</t>
  </si>
  <si>
    <t>Example where delivery in 2002/03 is less than that in 2001/02</t>
  </si>
  <si>
    <t>Example where delivery in 2002/03 is more than that in 2001/02</t>
  </si>
  <si>
    <t>Total funding claim (A + G)</t>
  </si>
  <si>
    <t>Clawback</t>
  </si>
  <si>
    <t>De Minimis 3% limit</t>
  </si>
  <si>
    <t>H</t>
  </si>
  <si>
    <t>I</t>
  </si>
  <si>
    <t>J</t>
  </si>
  <si>
    <t>Funding claim cash adjustment for safety net; adjustment does not increase for increased volume in 2002/03</t>
  </si>
  <si>
    <t>Scenario 3 in Guidance</t>
  </si>
  <si>
    <t>Funding claim cash adjustment for safety net; adjustment does not increase for increased volume in 2002/03; Adjustment capped by funding shortfall</t>
  </si>
  <si>
    <t>Scenario 4 in Guidance</t>
  </si>
  <si>
    <t>Scenario 5 in Guidance</t>
  </si>
  <si>
    <t>Funding claim cash adjustment for safety net; no claim as funding claim exceeds target</t>
  </si>
  <si>
    <t>Scenario 6 in Guidance</t>
  </si>
  <si>
    <t>Maximum safety net cash adjustment</t>
  </si>
  <si>
    <t>Clawback (note above 3% de minimis limit )</t>
  </si>
  <si>
    <t>Achieved in 2001/02 using 2002/03 funding methodology, but at 2001/02 rates</t>
  </si>
  <si>
    <t>Maximum possible safety net cash adjustment, calculated with reference to revised 2001/02 out-turn using 2002/03 methodology</t>
  </si>
  <si>
    <t>Sum((A * D) – A)</t>
  </si>
  <si>
    <t>Clawback (note below 3% de minimis limit so in fact no clawback or safety net adjustment necessary)</t>
  </si>
  <si>
    <t>Clawback (note below 3% de minimis limit so in fact no clawback adjustment necessary)</t>
  </si>
  <si>
    <t>Responsive growth paid but no safety net adjustment can be made where responsive growth funding claimed (responsive growth paid at 60%)</t>
  </si>
  <si>
    <t>Funding Allocation 2001/02</t>
  </si>
  <si>
    <t xml:space="preserve">Funding total for safety net ratio calculations only (ie 2001/02 total using 2002/03 rates &amp; methodology) </t>
  </si>
  <si>
    <t>Ratio Calculation (sum(1.2*1/1.5))</t>
  </si>
  <si>
    <t>calculated as (sum(1.5*1.6) - sum(1.5))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</si>
</sst>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.0000_ ;[Red]\-#,##0.0000\ "/>
    <numFmt numFmtId="169" formatCode="#,##0.00000000_ ;[Red]\-#,##0.00000000\ "/>
    <numFmt numFmtId="170" formatCode="#,##0.0000000000000_ ;[Red]\-#,##0.0000000000000\ "/>
  </numFmts>
  <fonts count="3"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67" fontId="0" fillId="0" borderId="0" xfId="0" applyNumberFormat="1" applyAlignment="1">
      <alignment/>
    </xf>
    <xf numFmtId="167" fontId="0" fillId="0" borderId="2" xfId="0" applyNumberFormat="1" applyFont="1" applyBorder="1" applyAlignment="1">
      <alignment horizontal="right" vertical="top" wrapText="1"/>
    </xf>
    <xf numFmtId="167" fontId="2" fillId="0" borderId="4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9" fontId="2" fillId="0" borderId="6" xfId="0" applyNumberFormat="1" applyFont="1" applyBorder="1" applyAlignment="1">
      <alignment horizontal="right" vertical="top" wrapText="1"/>
    </xf>
    <xf numFmtId="170" fontId="2" fillId="0" borderId="6" xfId="0" applyNumberFormat="1" applyFont="1" applyBorder="1" applyAlignment="1">
      <alignment horizontal="right" vertical="top" wrapText="1"/>
    </xf>
    <xf numFmtId="167" fontId="0" fillId="2" borderId="0" xfId="0" applyNumberFormat="1" applyFill="1" applyAlignment="1">
      <alignment/>
    </xf>
    <xf numFmtId="168" fontId="2" fillId="2" borderId="6" xfId="0" applyNumberFormat="1" applyFont="1" applyFill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67" fontId="2" fillId="0" borderId="6" xfId="0" applyNumberFormat="1" applyFont="1" applyBorder="1" applyAlignment="1">
      <alignment horizontal="right" vertical="top" wrapText="1"/>
    </xf>
    <xf numFmtId="167" fontId="2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9" sqref="C19"/>
    </sheetView>
  </sheetViews>
  <sheetFormatPr defaultColWidth="8.88671875" defaultRowHeight="15"/>
  <cols>
    <col min="3" max="3" width="35.99609375" style="0" customWidth="1"/>
    <col min="4" max="4" width="17.88671875" style="8" customWidth="1"/>
    <col min="6" max="6" width="14.21484375" style="0" bestFit="1" customWidth="1"/>
  </cols>
  <sheetData>
    <row r="1" ht="15.75">
      <c r="A1" s="1" t="s">
        <v>0</v>
      </c>
    </row>
    <row r="2" spans="1:2" ht="15.75">
      <c r="A2" s="1"/>
      <c r="B2" s="1"/>
    </row>
    <row r="3" spans="1:2" ht="15.75">
      <c r="A3" s="1"/>
      <c r="B3" s="1" t="s">
        <v>23</v>
      </c>
    </row>
    <row r="4" spans="1:2" ht="15.75">
      <c r="A4" s="1"/>
      <c r="B4" s="1"/>
    </row>
    <row r="5" spans="1:2" ht="15.75">
      <c r="A5" s="1"/>
      <c r="B5" s="1" t="s">
        <v>22</v>
      </c>
    </row>
    <row r="7" spans="2:4" ht="30">
      <c r="B7" s="2" t="s">
        <v>1</v>
      </c>
      <c r="C7" s="3" t="s">
        <v>2</v>
      </c>
      <c r="D7" s="9" t="s">
        <v>3</v>
      </c>
    </row>
    <row r="8" spans="2:4" ht="15.75">
      <c r="B8" s="4">
        <v>1.1</v>
      </c>
      <c r="C8" s="5" t="s">
        <v>49</v>
      </c>
      <c r="D8" s="10">
        <v>12000000</v>
      </c>
    </row>
    <row r="9" spans="2:4" ht="15.75">
      <c r="B9" s="4">
        <v>1.2</v>
      </c>
      <c r="C9" s="5" t="s">
        <v>20</v>
      </c>
      <c r="D9" s="10">
        <v>12000000</v>
      </c>
    </row>
    <row r="10" spans="2:4" ht="30">
      <c r="B10" s="4">
        <v>1.3</v>
      </c>
      <c r="C10" s="5" t="s">
        <v>43</v>
      </c>
      <c r="D10" s="10">
        <v>11500000</v>
      </c>
    </row>
    <row r="11" spans="2:4" ht="15.75">
      <c r="B11" s="4">
        <v>1.4</v>
      </c>
      <c r="C11" s="5" t="s">
        <v>21</v>
      </c>
      <c r="D11" s="10">
        <f>ROUND(D10*2.5%,)</f>
        <v>287500</v>
      </c>
    </row>
    <row r="12" spans="2:4" ht="45">
      <c r="B12" s="7">
        <v>1.5</v>
      </c>
      <c r="C12" s="5" t="s">
        <v>50</v>
      </c>
      <c r="D12" s="10">
        <f>SUM(D10:D11)</f>
        <v>11787500</v>
      </c>
    </row>
    <row r="13" spans="2:6" ht="15" customHeight="1">
      <c r="B13" s="7">
        <v>1.6</v>
      </c>
      <c r="C13" s="6" t="s">
        <v>51</v>
      </c>
      <c r="D13" s="18"/>
      <c r="F13" s="16"/>
    </row>
    <row r="15" spans="3:6" ht="15.75">
      <c r="C15" s="13" t="s">
        <v>41</v>
      </c>
      <c r="D15" s="17"/>
      <c r="F15" s="15"/>
    </row>
    <row r="16" ht="15">
      <c r="C16" s="6" t="s">
        <v>52</v>
      </c>
    </row>
    <row r="17" ht="15">
      <c r="D17" s="8">
        <f>D15+D12</f>
        <v>11787500</v>
      </c>
    </row>
    <row r="19" ht="15">
      <c r="D19" s="8">
        <f>D12*D13</f>
        <v>0</v>
      </c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
&amp;F&amp;R&amp;P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18</v>
      </c>
    </row>
    <row r="3" spans="1:2" ht="15.75">
      <c r="A3" s="1"/>
      <c r="B3" s="1"/>
    </row>
    <row r="4" ht="15.75">
      <c r="B4" s="1" t="s">
        <v>19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'Ratio Calculation - Q'!D12</f>
        <v>11787500</v>
      </c>
    </row>
    <row r="7" spans="2:4" ht="30">
      <c r="B7" s="4" t="s">
        <v>6</v>
      </c>
      <c r="C7" s="5" t="s">
        <v>7</v>
      </c>
      <c r="D7" s="10">
        <v>12000000</v>
      </c>
    </row>
    <row r="8" spans="2:4" ht="15.75">
      <c r="B8" s="4" t="s">
        <v>8</v>
      </c>
      <c r="C8" s="5" t="s">
        <v>9</v>
      </c>
      <c r="D8" s="18"/>
    </row>
    <row r="9" spans="2:4" ht="15.75">
      <c r="B9" s="4" t="s">
        <v>10</v>
      </c>
      <c r="C9" s="5" t="s">
        <v>11</v>
      </c>
      <c r="D9" s="18"/>
    </row>
    <row r="10" spans="2:4" ht="15">
      <c r="B10" s="19" t="s">
        <v>12</v>
      </c>
      <c r="C10" s="6" t="s">
        <v>13</v>
      </c>
      <c r="D10" s="21">
        <f>'Ratio Calculation - Q'!D9</f>
        <v>12000000</v>
      </c>
    </row>
    <row r="11" spans="2:4" ht="30">
      <c r="B11" s="20"/>
      <c r="C11" s="5" t="s">
        <v>14</v>
      </c>
      <c r="D11" s="22"/>
    </row>
    <row r="12" spans="2:4" ht="60">
      <c r="B12" s="19" t="s">
        <v>15</v>
      </c>
      <c r="C12" s="6" t="s">
        <v>44</v>
      </c>
      <c r="D12" s="18"/>
    </row>
    <row r="13" spans="2:4" ht="15" customHeight="1">
      <c r="B13" s="20"/>
      <c r="C13" s="5" t="s">
        <v>45</v>
      </c>
      <c r="D13"/>
    </row>
    <row r="14" spans="2:4" ht="31.5">
      <c r="B14" s="11" t="s">
        <v>16</v>
      </c>
      <c r="C14" s="12" t="s">
        <v>17</v>
      </c>
      <c r="D14" s="18"/>
    </row>
    <row r="16" spans="2:4" ht="15.75">
      <c r="B16" t="s">
        <v>31</v>
      </c>
      <c r="C16" s="14" t="s">
        <v>28</v>
      </c>
      <c r="D16" s="18"/>
    </row>
    <row r="17" spans="2:4" ht="15.75">
      <c r="B17" t="s">
        <v>32</v>
      </c>
      <c r="C17" s="14" t="s">
        <v>29</v>
      </c>
      <c r="D17" s="18"/>
    </row>
  </sheetData>
  <mergeCells count="3">
    <mergeCell ref="B10:B11"/>
    <mergeCell ref="D10:D11"/>
    <mergeCell ref="B12:B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
&amp;F&amp;R&amp;P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26</v>
      </c>
    </row>
    <row r="3" spans="1:2" ht="15.75">
      <c r="A3" s="1"/>
      <c r="B3" s="1"/>
    </row>
    <row r="4" ht="15.75">
      <c r="B4" s="1" t="s">
        <v>24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v>11000000</v>
      </c>
    </row>
    <row r="7" spans="2:4" ht="30">
      <c r="B7" s="4" t="s">
        <v>6</v>
      </c>
      <c r="C7" s="5" t="s">
        <v>7</v>
      </c>
      <c r="D7" s="10">
        <f>'Scenario 1'!D7</f>
        <v>12000000</v>
      </c>
    </row>
    <row r="8" spans="2:4" ht="15.75">
      <c r="B8" s="4" t="s">
        <v>8</v>
      </c>
      <c r="C8" s="5" t="s">
        <v>9</v>
      </c>
      <c r="D8" s="18"/>
    </row>
    <row r="9" spans="2:4" ht="15.75">
      <c r="B9" s="4" t="s">
        <v>10</v>
      </c>
      <c r="C9" s="5" t="s">
        <v>11</v>
      </c>
      <c r="D9" s="18"/>
    </row>
    <row r="10" spans="2:4" ht="15">
      <c r="B10" s="19" t="s">
        <v>12</v>
      </c>
      <c r="C10" s="6" t="s">
        <v>13</v>
      </c>
      <c r="D10" s="21">
        <f>'Scenario 1'!D10:D11</f>
        <v>12000000</v>
      </c>
    </row>
    <row r="11" spans="2:4" ht="30">
      <c r="B11" s="20"/>
      <c r="C11" s="5" t="s">
        <v>14</v>
      </c>
      <c r="D11" s="22"/>
    </row>
    <row r="12" spans="2:4" ht="60">
      <c r="B12" s="19" t="s">
        <v>15</v>
      </c>
      <c r="C12" s="6" t="s">
        <v>44</v>
      </c>
      <c r="D12" s="18"/>
    </row>
    <row r="13" spans="2:4" ht="15" customHeight="1">
      <c r="B13" s="20"/>
      <c r="C13" s="5"/>
      <c r="D13"/>
    </row>
    <row r="14" spans="2:4" ht="31.5">
      <c r="B14" s="11" t="s">
        <v>16</v>
      </c>
      <c r="C14" s="12" t="s">
        <v>25</v>
      </c>
      <c r="D14" s="18"/>
    </row>
    <row r="16" spans="2:4" ht="15.75">
      <c r="B16" t="s">
        <v>31</v>
      </c>
      <c r="C16" s="14" t="s">
        <v>28</v>
      </c>
      <c r="D16" s="18"/>
    </row>
    <row r="17" spans="2:4" ht="31.5">
      <c r="B17" t="s">
        <v>32</v>
      </c>
      <c r="C17" s="14" t="s">
        <v>42</v>
      </c>
      <c r="D17" s="18"/>
    </row>
    <row r="19" spans="2:4" ht="15">
      <c r="B19" t="s">
        <v>33</v>
      </c>
      <c r="C19" t="s">
        <v>30</v>
      </c>
      <c r="D19" s="8">
        <f>ROUND(-D7*3%,)</f>
        <v>-360000</v>
      </c>
    </row>
  </sheetData>
  <mergeCells count="3">
    <mergeCell ref="B10:B11"/>
    <mergeCell ref="D10:D11"/>
    <mergeCell ref="B12:B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
&amp;F&amp;R&amp;P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27</v>
      </c>
    </row>
    <row r="3" spans="1:2" ht="15.75">
      <c r="A3" s="1"/>
      <c r="B3" s="1"/>
    </row>
    <row r="4" ht="15.75">
      <c r="B4" s="1" t="s">
        <v>35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D10+100000</f>
        <v>12100000</v>
      </c>
    </row>
    <row r="7" spans="2:4" ht="30">
      <c r="B7" s="4" t="s">
        <v>6</v>
      </c>
      <c r="C7" s="5" t="s">
        <v>7</v>
      </c>
      <c r="D7" s="10">
        <f>D10+500000</f>
        <v>12500000</v>
      </c>
    </row>
    <row r="8" spans="2:4" ht="15.75">
      <c r="B8" s="4" t="s">
        <v>8</v>
      </c>
      <c r="C8" s="5" t="s">
        <v>9</v>
      </c>
      <c r="D8" s="18"/>
    </row>
    <row r="9" spans="2:4" ht="15.75">
      <c r="B9" s="4" t="s">
        <v>10</v>
      </c>
      <c r="C9" s="5" t="s">
        <v>11</v>
      </c>
      <c r="D9" s="18"/>
    </row>
    <row r="10" spans="2:4" ht="15" customHeight="1">
      <c r="B10" s="19" t="s">
        <v>12</v>
      </c>
      <c r="C10" s="6" t="s">
        <v>13</v>
      </c>
      <c r="D10" s="21">
        <f>'Scenario 1'!D10:D11</f>
        <v>12000000</v>
      </c>
    </row>
    <row r="11" spans="2:4" ht="30">
      <c r="B11" s="20"/>
      <c r="C11" s="5" t="s">
        <v>14</v>
      </c>
      <c r="D11" s="22"/>
    </row>
    <row r="12" spans="2:4" ht="60">
      <c r="B12" s="19" t="s">
        <v>15</v>
      </c>
      <c r="C12" s="6" t="s">
        <v>44</v>
      </c>
      <c r="D12" s="18"/>
    </row>
    <row r="13" spans="2:4" ht="15" customHeight="1">
      <c r="B13" s="20"/>
      <c r="C13" s="5"/>
      <c r="D13"/>
    </row>
    <row r="14" spans="2:4" ht="47.25">
      <c r="B14" s="11" t="s">
        <v>16</v>
      </c>
      <c r="C14" s="12" t="s">
        <v>34</v>
      </c>
      <c r="D14" s="18"/>
    </row>
    <row r="16" spans="2:4" ht="15.75">
      <c r="B16" t="s">
        <v>31</v>
      </c>
      <c r="C16" s="14" t="s">
        <v>28</v>
      </c>
      <c r="D16" s="18"/>
    </row>
    <row r="17" spans="2:4" ht="47.25">
      <c r="B17" t="s">
        <v>32</v>
      </c>
      <c r="C17" s="14" t="s">
        <v>47</v>
      </c>
      <c r="D17" s="18"/>
    </row>
    <row r="19" spans="2:4" ht="15">
      <c r="B19" t="s">
        <v>33</v>
      </c>
      <c r="C19" t="s">
        <v>30</v>
      </c>
      <c r="D19" s="8">
        <f>ROUND(-D7*3%,)</f>
        <v>-375000</v>
      </c>
    </row>
  </sheetData>
  <mergeCells count="3">
    <mergeCell ref="B10:B11"/>
    <mergeCell ref="D10:D11"/>
    <mergeCell ref="B12:B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&amp;L&amp;D &amp;T&amp;C&amp;A
&amp;F&amp;R&amp;P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27</v>
      </c>
    </row>
    <row r="3" spans="1:2" ht="15.75">
      <c r="A3" s="1"/>
      <c r="B3" s="1"/>
    </row>
    <row r="4" ht="15.75">
      <c r="B4" s="1" t="s">
        <v>37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D10+300000</f>
        <v>12300000</v>
      </c>
    </row>
    <row r="7" spans="2:4" ht="30">
      <c r="B7" s="4" t="s">
        <v>6</v>
      </c>
      <c r="C7" s="5" t="s">
        <v>7</v>
      </c>
      <c r="D7" s="10">
        <f>D10+500000</f>
        <v>12500000</v>
      </c>
    </row>
    <row r="8" spans="2:4" ht="15.75">
      <c r="B8" s="4" t="s">
        <v>8</v>
      </c>
      <c r="C8" s="5" t="s">
        <v>9</v>
      </c>
      <c r="D8" s="18"/>
    </row>
    <row r="9" spans="2:4" ht="15.75">
      <c r="B9" s="4" t="s">
        <v>10</v>
      </c>
      <c r="C9" s="5" t="s">
        <v>11</v>
      </c>
      <c r="D9" s="18"/>
    </row>
    <row r="10" spans="2:4" ht="15" customHeight="1">
      <c r="B10" s="19" t="s">
        <v>12</v>
      </c>
      <c r="C10" s="6" t="s">
        <v>13</v>
      </c>
      <c r="D10" s="21">
        <f>'Scenario 1'!D10:D11</f>
        <v>12000000</v>
      </c>
    </row>
    <row r="11" spans="2:4" ht="30">
      <c r="B11" s="20"/>
      <c r="C11" s="5" t="s">
        <v>14</v>
      </c>
      <c r="D11" s="22"/>
    </row>
    <row r="12" spans="2:4" ht="60">
      <c r="B12" s="19" t="s">
        <v>15</v>
      </c>
      <c r="C12" s="6" t="s">
        <v>44</v>
      </c>
      <c r="D12" s="18"/>
    </row>
    <row r="13" spans="2:4" ht="15" customHeight="1">
      <c r="B13" s="20"/>
      <c r="C13" s="5"/>
      <c r="D13"/>
    </row>
    <row r="14" spans="2:4" ht="63">
      <c r="B14" s="11" t="s">
        <v>16</v>
      </c>
      <c r="C14" s="12" t="s">
        <v>36</v>
      </c>
      <c r="D14" s="18"/>
    </row>
    <row r="16" spans="2:4" ht="15.75">
      <c r="B16" t="s">
        <v>31</v>
      </c>
      <c r="C16" s="14" t="s">
        <v>28</v>
      </c>
      <c r="D16" s="18"/>
    </row>
    <row r="17" spans="2:4" ht="47.25">
      <c r="B17" t="s">
        <v>32</v>
      </c>
      <c r="C17" s="14" t="s">
        <v>46</v>
      </c>
      <c r="D17" s="18"/>
    </row>
    <row r="19" spans="2:4" ht="15">
      <c r="B19" t="s">
        <v>33</v>
      </c>
      <c r="C19" t="s">
        <v>30</v>
      </c>
      <c r="D19" s="8">
        <f>ROUND(-D7*3%,)</f>
        <v>-375000</v>
      </c>
    </row>
  </sheetData>
  <mergeCells count="3">
    <mergeCell ref="B10:B11"/>
    <mergeCell ref="D10:D11"/>
    <mergeCell ref="B12:B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&amp;L&amp;D &amp;T&amp;C&amp;A
&amp;F&amp;R&amp;P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27</v>
      </c>
    </row>
    <row r="3" spans="1:2" ht="15.75">
      <c r="A3" s="1"/>
      <c r="B3" s="1"/>
    </row>
    <row r="4" ht="15.75">
      <c r="B4" s="1" t="s">
        <v>38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D10+450000</f>
        <v>12450000</v>
      </c>
    </row>
    <row r="7" spans="2:4" ht="30">
      <c r="B7" s="4" t="s">
        <v>6</v>
      </c>
      <c r="C7" s="5" t="s">
        <v>7</v>
      </c>
      <c r="D7" s="10">
        <f>D10+500000</f>
        <v>12500000</v>
      </c>
    </row>
    <row r="8" spans="2:4" ht="15.75">
      <c r="B8" s="4" t="s">
        <v>8</v>
      </c>
      <c r="C8" s="5" t="s">
        <v>9</v>
      </c>
      <c r="D8" s="18"/>
    </row>
    <row r="9" spans="2:4" ht="15.75">
      <c r="B9" s="4" t="s">
        <v>10</v>
      </c>
      <c r="C9" s="5" t="s">
        <v>11</v>
      </c>
      <c r="D9" s="18"/>
    </row>
    <row r="10" spans="2:4" ht="15" customHeight="1">
      <c r="B10" s="19" t="s">
        <v>12</v>
      </c>
      <c r="C10" s="6" t="s">
        <v>13</v>
      </c>
      <c r="D10" s="21">
        <f>'Scenario 1'!D10:D11</f>
        <v>12000000</v>
      </c>
    </row>
    <row r="11" spans="2:4" ht="30">
      <c r="B11" s="20"/>
      <c r="C11" s="5" t="s">
        <v>14</v>
      </c>
      <c r="D11" s="22"/>
    </row>
    <row r="12" spans="2:4" ht="60">
      <c r="B12" s="19" t="s">
        <v>15</v>
      </c>
      <c r="C12" s="6" t="s">
        <v>44</v>
      </c>
      <c r="D12" s="18"/>
    </row>
    <row r="13" spans="2:4" ht="15" customHeight="1">
      <c r="B13" s="20"/>
      <c r="C13" s="5"/>
      <c r="D13"/>
    </row>
    <row r="14" spans="2:4" ht="63">
      <c r="B14" s="11" t="s">
        <v>16</v>
      </c>
      <c r="C14" s="12" t="s">
        <v>36</v>
      </c>
      <c r="D14" s="18"/>
    </row>
    <row r="16" spans="2:4" ht="15.75">
      <c r="B16" t="s">
        <v>31</v>
      </c>
      <c r="C16" s="14" t="s">
        <v>28</v>
      </c>
      <c r="D16" s="18"/>
    </row>
    <row r="17" spans="2:4" ht="47.25">
      <c r="B17" t="s">
        <v>32</v>
      </c>
      <c r="C17" s="14" t="s">
        <v>46</v>
      </c>
      <c r="D17" s="18"/>
    </row>
    <row r="19" spans="2:4" ht="15">
      <c r="B19" t="s">
        <v>33</v>
      </c>
      <c r="C19" t="s">
        <v>30</v>
      </c>
      <c r="D19" s="8">
        <f>ROUND(-D7*3%,)</f>
        <v>-375000</v>
      </c>
    </row>
  </sheetData>
  <mergeCells count="3">
    <mergeCell ref="B10:B11"/>
    <mergeCell ref="D10:D11"/>
    <mergeCell ref="B12:B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&amp;L&amp;D &amp;T&amp;C&amp;A
&amp;F&amp;R&amp;P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pane xSplit="2" ySplit="5" topLeftCell="C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8" customWidth="1"/>
  </cols>
  <sheetData>
    <row r="1" ht="15.75">
      <c r="A1" s="1" t="s">
        <v>0</v>
      </c>
    </row>
    <row r="2" spans="1:2" ht="15.75">
      <c r="A2" s="1"/>
      <c r="B2" s="1" t="s">
        <v>27</v>
      </c>
    </row>
    <row r="3" spans="1:2" ht="15.75">
      <c r="A3" s="1"/>
      <c r="B3" s="1"/>
    </row>
    <row r="4" ht="15.75">
      <c r="B4" s="1" t="s">
        <v>40</v>
      </c>
    </row>
    <row r="5" spans="2:4" ht="30">
      <c r="B5" s="2" t="s">
        <v>1</v>
      </c>
      <c r="C5" s="3" t="s">
        <v>2</v>
      </c>
      <c r="D5" s="9" t="s">
        <v>3</v>
      </c>
    </row>
    <row r="6" spans="2:4" ht="30">
      <c r="B6" s="4" t="s">
        <v>4</v>
      </c>
      <c r="C6" s="5" t="s">
        <v>5</v>
      </c>
      <c r="D6" s="10">
        <f>D10+750000</f>
        <v>12750000</v>
      </c>
    </row>
    <row r="7" spans="2:4" ht="30">
      <c r="B7" s="4" t="s">
        <v>6</v>
      </c>
      <c r="C7" s="5" t="s">
        <v>7</v>
      </c>
      <c r="D7" s="10">
        <f>D10+500000</f>
        <v>12500000</v>
      </c>
    </row>
    <row r="8" spans="2:4" ht="15.75">
      <c r="B8" s="4" t="s">
        <v>8</v>
      </c>
      <c r="C8" s="5" t="s">
        <v>9</v>
      </c>
      <c r="D8" s="18"/>
    </row>
    <row r="9" spans="2:4" ht="15.75">
      <c r="B9" s="4" t="s">
        <v>10</v>
      </c>
      <c r="C9" s="5" t="s">
        <v>11</v>
      </c>
      <c r="D9" s="18"/>
    </row>
    <row r="10" spans="2:4" ht="15" customHeight="1">
      <c r="B10" s="19" t="s">
        <v>12</v>
      </c>
      <c r="C10" s="6" t="s">
        <v>13</v>
      </c>
      <c r="D10" s="21">
        <f>'Scenario 1'!D10:D11</f>
        <v>12000000</v>
      </c>
    </row>
    <row r="11" spans="2:4" ht="30">
      <c r="B11" s="20"/>
      <c r="C11" s="5" t="s">
        <v>14</v>
      </c>
      <c r="D11" s="22"/>
    </row>
    <row r="12" spans="2:4" ht="60">
      <c r="B12" s="19" t="s">
        <v>15</v>
      </c>
      <c r="C12" s="6" t="s">
        <v>44</v>
      </c>
      <c r="D12" s="18"/>
    </row>
    <row r="13" spans="2:4" ht="15" customHeight="1">
      <c r="B13" s="20"/>
      <c r="C13" s="5"/>
      <c r="D13"/>
    </row>
    <row r="14" spans="2:4" ht="47.25">
      <c r="B14" s="11" t="s">
        <v>16</v>
      </c>
      <c r="C14" s="12" t="s">
        <v>39</v>
      </c>
      <c r="D14" s="18"/>
    </row>
    <row r="16" spans="2:4" ht="15.75">
      <c r="B16" t="s">
        <v>31</v>
      </c>
      <c r="C16" s="14" t="s">
        <v>28</v>
      </c>
      <c r="D16" s="18"/>
    </row>
    <row r="17" spans="2:4" ht="63">
      <c r="B17" t="s">
        <v>32</v>
      </c>
      <c r="C17" s="14" t="s">
        <v>48</v>
      </c>
      <c r="D17" s="18"/>
    </row>
    <row r="19" spans="2:4" ht="15">
      <c r="B19" t="s">
        <v>33</v>
      </c>
      <c r="C19" t="s">
        <v>30</v>
      </c>
      <c r="D19" s="8">
        <f>ROUND(-D7*3%,)</f>
        <v>-375000</v>
      </c>
    </row>
  </sheetData>
  <mergeCells count="3">
    <mergeCell ref="B10:B11"/>
    <mergeCell ref="D10:D11"/>
    <mergeCell ref="B12:B13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&amp;L&amp;D &amp;T&amp;C&amp;A
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LEARNING AND SKILLS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ILR interim and ILR final funding claims 2002-03: Circular 03/11: workbook examples of funding scenarios - safety Net: Annex K seminar questions</dc:title>
  <dc:subject>4.1  Funding streams</dc:subject>
  <dc:creator>LEARNING AND SKILLS COUNCIL (Corporate Author)</dc:creator>
  <cp:keywords>Financial support</cp:keywords>
  <dc:description>This circular provides all ILR funding claim forms and external ILR auditor opinions for the year 2002/03, superseding Circular 02/22, and should be used in conjunction with LSC publications Funding Guidance for Further Education in 2002/03 and ILR Audit Guidance for Further Education in 2002/03. It also sets out the new responsive growth and funding reconciliation system for 2002/03 and 2003/04. An annex to this circular published in the summer/autumn of 2003 giving up to date technical information to support funding claims is attached.</dc:description>
  <cp:lastModifiedBy>standikl</cp:lastModifiedBy>
  <cp:lastPrinted>2003-07-07T14:51:54Z</cp:lastPrinted>
  <dcterms:created xsi:type="dcterms:W3CDTF">2003-07-06T22:15:55Z</dcterms:created>
  <dcterms:modified xsi:type="dcterms:W3CDTF">2003-09-26T09:24:59Z</dcterms:modified>
  <cp:category>Colleges (further education), Financial management, Further and higher education management, Further education colleges, Public finance, Public funding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C.identifier.systemID">
    <vt:lpwstr>128097</vt:lpwstr>
  </property>
  <property fmtid="{D5CDD505-2E9C-101B-9397-08002B2CF9AE}" pid="4" name="DC.title">
    <vt:lpwstr>ILR interim and ILR final funding claims 2002-03: Circular 03/11: workbook examples of funding scenarios - safety Net: Annex K seminar questions</vt:lpwstr>
  </property>
  <property fmtid="{D5CDD505-2E9C-101B-9397-08002B2CF9AE}" pid="5" name="DC.creator">
    <vt:lpwstr>LEARNING AND SKILLS COUNCIL (Corporate Author)</vt:lpwstr>
  </property>
  <property fmtid="{D5CDD505-2E9C-101B-9397-08002B2CF9AE}" pid="6" name="DC.type">
    <vt:lpwstr>Circular</vt:lpwstr>
  </property>
  <property fmtid="{D5CDD505-2E9C-101B-9397-08002B2CF9AE}" pid="7" name="eGMS.subject.category">
    <vt:lpwstr>Colleges (further education), Financial management, Further and higher education management, Further education colleges, Public finance, Public funding</vt:lpwstr>
  </property>
  <property fmtid="{D5CDD505-2E9C-101B-9397-08002B2CF9AE}" pid="8" name="eGMS.subject">
    <vt:lpwstr>4.1  Funding streams</vt:lpwstr>
  </property>
  <property fmtid="{D5CDD505-2E9C-101B-9397-08002B2CF9AE}" pid="9" name="eGMS.subject.keyword">
    <vt:lpwstr>Financial support</vt:lpwstr>
  </property>
  <property fmtid="{D5CDD505-2E9C-101B-9397-08002B2CF9AE}" pid="10" name="DC.title.alternative">
    <vt:lpwstr>CIRC/0821/03</vt:lpwstr>
  </property>
  <property fmtid="{D5CDD505-2E9C-101B-9397-08002B2CF9AE}" pid="11" name="DC.relation.isPartOf">
    <vt:lpwstr>128097</vt:lpwstr>
  </property>
  <property fmtid="{D5CDD505-2E9C-101B-9397-08002B2CF9AE}" pid="12" name="DC.relation.references">
    <vt:lpwstr>116996, 133763</vt:lpwstr>
  </property>
  <property fmtid="{D5CDD505-2E9C-101B-9397-08002B2CF9AE}" pid="13" name="DC.relation.serials">
    <vt:lpwstr/>
  </property>
  <property fmtid="{D5CDD505-2E9C-101B-9397-08002B2CF9AE}" pid="14" name="DC.contributor">
    <vt:lpwstr/>
  </property>
  <property fmtid="{D5CDD505-2E9C-101B-9397-08002B2CF9AE}" pid="15" name="DC.rights.copyright">
    <vt:lpwstr>Learning and Skills Council</vt:lpwstr>
  </property>
  <property fmtid="{D5CDD505-2E9C-101B-9397-08002B2CF9AE}" pid="16" name="DC.language">
    <vt:lpwstr/>
  </property>
  <property fmtid="{D5CDD505-2E9C-101B-9397-08002B2CF9AE}" pid="17" name="DC.date.issued">
    <vt:lpwstr>2003/06/01</vt:lpwstr>
  </property>
  <property fmtid="{D5CDD505-2E9C-101B-9397-08002B2CF9AE}" pid="18" name="DC.publisher">
    <vt:lpwstr>Learning and Skills Council</vt:lpwstr>
  </property>
  <property fmtid="{D5CDD505-2E9C-101B-9397-08002B2CF9AE}" pid="19" name="eGMS.disposal.review">
    <vt:lpwstr/>
  </property>
  <property fmtid="{D5CDD505-2E9C-101B-9397-08002B2CF9AE}" pid="20" name="DC.coverage.spatial">
    <vt:lpwstr>National</vt:lpwstr>
  </property>
  <property fmtid="{D5CDD505-2E9C-101B-9397-08002B2CF9AE}" pid="21" name="eGMS.status">
    <vt:lpwstr/>
  </property>
  <property fmtid="{D5CDD505-2E9C-101B-9397-08002B2CF9AE}" pid="22" name="eGMS.relation.relatedurl">
    <vt:lpwstr/>
  </property>
  <property fmtid="{D5CDD505-2E9C-101B-9397-08002B2CF9AE}" pid="23" name="DC.description">
    <vt:lpwstr>This circular provides all ILR funding claim forms and external ILR auditor opinions for the year 2002/03, superseding Circular 02/22, and should be used in conjunction with LSC publications Funding Guidance for Further Education in 2002/03 and ILR Audit Guidance for Further Education in 2002/03. It also sets out the new responsive growth and funding reconciliation system for 2002/03 and 2003/04. An annex to this circular published in the summer/autumn of 2003 giving up to date technical information to support funding claims is attached.</vt:lpwstr>
  </property>
  <property fmtid="{D5CDD505-2E9C-101B-9397-08002B2CF9AE}" pid="24" name="DC.relation.hasFormat">
    <vt:lpwstr/>
  </property>
</Properties>
</file>