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05" yWindow="2745" windowWidth="15480" windowHeight="5460" firstSheet="1" activeTab="1"/>
  </bookViews>
  <sheets>
    <sheet name="Lookups" sheetId="1" state="hidden" r:id="rId1"/>
    <sheet name="Cover" sheetId="2" r:id="rId2"/>
    <sheet name="Contents" sheetId="3" r:id="rId3"/>
    <sheet name="Explanatory notes" sheetId="4" r:id="rId4"/>
    <sheet name="Table 1" sheetId="5" r:id="rId5"/>
    <sheet name="Table 2" sheetId="6" r:id="rId6"/>
    <sheet name="Chart 1" sheetId="7" r:id="rId7"/>
    <sheet name="Chart 2" sheetId="9" r:id="rId8"/>
    <sheet name="Raw CDR data" sheetId="8" state="hidden" r:id="rId9"/>
  </sheets>
  <externalReferences>
    <externalReference r:id="rId10"/>
    <externalReference r:id="rId11"/>
    <externalReference r:id="rId12"/>
  </externalReferences>
  <definedNames>
    <definedName name="_xlnm._FilterDatabase" localSheetId="8" hidden="1">'Raw CDR data'!$A$3:$S$2135</definedName>
    <definedName name="_xlnm._FilterDatabase" localSheetId="5" hidden="1">'Table 2'!$A$10:$AQ$10</definedName>
    <definedName name="April" localSheetId="1">[3]Dates!#REF!</definedName>
    <definedName name="April">#REF!</definedName>
    <definedName name="Date">#REF!</definedName>
    <definedName name="Dates">#REF!</definedName>
    <definedName name="EndDate">#REF!</definedName>
    <definedName name="enddates">#REF!</definedName>
    <definedName name="England">[1]Lookups!$F$2</definedName>
    <definedName name="GOR">Lookups!$C$2:$C$12</definedName>
    <definedName name="LocalAuthorities">Lookups!$B$2:$B$153</definedName>
    <definedName name="Month">#REF!</definedName>
    <definedName name="Periods">Lookups!$D$2:$D$5</definedName>
    <definedName name="ProvisionTypes">Lookups!$A$2:$A$15</definedName>
    <definedName name="Quarter1">[2]Ranges!$A$1:$A$4</definedName>
    <definedName name="raisql1hq_SOCIAL_CARE_SC_Providers_and_Places_Quarter" localSheetId="8">'Raw CDR data'!$B$4:$C$1958</definedName>
    <definedName name="Time">#REF!</definedName>
    <definedName name="Z_7458A486_BA58_41E5_A0B4_D14F4B28417F_.wvu.FilterData" localSheetId="5" hidden="1">'Table 2'!$A$12:$AN$186</definedName>
    <definedName name="Z_C251D870_FA2F_4A2C_8E81_3A1D6DE8E2E3_.wvu.Cols" localSheetId="5" hidden="1">'Table 2'!$A:$A</definedName>
    <definedName name="Z_C251D870_FA2F_4A2C_8E81_3A1D6DE8E2E3_.wvu.FilterData" localSheetId="8" hidden="1">'Raw CDR data'!$A$3:$P$2135</definedName>
    <definedName name="Z_C251D870_FA2F_4A2C_8E81_3A1D6DE8E2E3_.wvu.FilterData" localSheetId="5" hidden="1">'Table 2'!$A$12:$AN$186</definedName>
  </definedNames>
  <calcPr calcId="125725" fullCalcOnLoad="1"/>
  <customWorkbookViews>
    <customWorkbookView name="jonesr - Personal View" guid="{6CD401F4-461E-4DA4-B8BB-0E2A592F659C}" mergeInterval="0" personalView="1" maximized="1" windowWidth="1020" windowHeight="578" activeSheetId="2"/>
    <customWorkbookView name="ejones - Personal View" guid="{C251D870-FA2F-4A2C-8E81-3A1D6DE8E2E3}" mergeInterval="0" personalView="1" maximized="1" windowWidth="1020" windowHeight="578" activeSheetId="7"/>
  </customWorkbookViews>
</workbook>
</file>

<file path=xl/calcChain.xml><?xml version="1.0" encoding="utf-8"?>
<calcChain xmlns="http://schemas.openxmlformats.org/spreadsheetml/2006/main">
  <c r="B8" i="5"/>
  <c r="D2" i="8"/>
  <c r="B7" i="5"/>
  <c r="B2" i="6"/>
  <c r="E2" i="1"/>
  <c r="F2"/>
  <c r="D2" s="1"/>
  <c r="E3"/>
  <c r="F2" i="8" s="1"/>
  <c r="F3" i="1"/>
  <c r="D3"/>
  <c r="E4"/>
  <c r="H2" i="8" s="1"/>
  <c r="F4" i="1"/>
  <c r="D4" s="1"/>
  <c r="E5"/>
  <c r="F5"/>
  <c r="J2" i="8" s="1"/>
  <c r="D5" i="1"/>
  <c r="B2" i="5"/>
  <c r="B4"/>
  <c r="N5" i="7" l="1"/>
  <c r="C5"/>
  <c r="E5"/>
  <c r="G5"/>
  <c r="J5"/>
  <c r="M5"/>
  <c r="C10" i="6"/>
  <c r="K10"/>
  <c r="S10"/>
  <c r="AA10"/>
  <c r="AE10"/>
  <c r="AI10"/>
  <c r="D10"/>
  <c r="L10"/>
  <c r="T10"/>
  <c r="AB10"/>
  <c r="AF10"/>
  <c r="AJ10"/>
  <c r="AN10"/>
  <c r="G10"/>
  <c r="W10"/>
  <c r="AG10"/>
  <c r="H10"/>
  <c r="X10"/>
  <c r="AH10"/>
  <c r="O10"/>
  <c r="AK10"/>
  <c r="AD10"/>
  <c r="B29" i="5"/>
  <c r="H29" s="1"/>
  <c r="B21"/>
  <c r="O21" s="1"/>
  <c r="E10" i="6"/>
  <c r="F10"/>
  <c r="J10"/>
  <c r="N10"/>
  <c r="R10"/>
  <c r="V10"/>
  <c r="AC10"/>
  <c r="AL10"/>
  <c r="B28" i="5"/>
  <c r="Z10" i="6"/>
  <c r="M10"/>
  <c r="U10"/>
  <c r="AM10"/>
  <c r="P10"/>
  <c r="Y10"/>
  <c r="B22" i="5"/>
  <c r="I10" i="6"/>
  <c r="Q10"/>
  <c r="L5" i="7"/>
  <c r="C29" i="5"/>
  <c r="C28"/>
  <c r="J21"/>
  <c r="T21"/>
  <c r="AD21"/>
  <c r="AG29"/>
  <c r="AB29"/>
  <c r="W29"/>
  <c r="R29"/>
  <c r="M29"/>
  <c r="H28"/>
  <c r="H5" i="7"/>
  <c r="K5"/>
  <c r="I5"/>
  <c r="F5"/>
  <c r="D5"/>
  <c r="M28" i="5"/>
  <c r="W28"/>
  <c r="AG28"/>
  <c r="R21"/>
  <c r="B5" i="7"/>
  <c r="H21" i="5" l="1"/>
  <c r="AB21"/>
  <c r="Y21"/>
  <c r="Q12" i="6"/>
  <c r="Q28"/>
  <c r="Q70"/>
  <c r="Q97"/>
  <c r="Q128"/>
  <c r="Q170"/>
  <c r="Q16"/>
  <c r="Q18"/>
  <c r="Q20"/>
  <c r="Q22"/>
  <c r="Q24"/>
  <c r="Q26"/>
  <c r="Q30"/>
  <c r="Q32"/>
  <c r="Q34"/>
  <c r="Q36"/>
  <c r="Q38"/>
  <c r="Q40"/>
  <c r="Q42"/>
  <c r="Q44"/>
  <c r="Q46"/>
  <c r="Q48"/>
  <c r="Q50"/>
  <c r="Q55"/>
  <c r="Q57"/>
  <c r="Q59"/>
  <c r="Q61"/>
  <c r="Q63"/>
  <c r="Q65"/>
  <c r="Q67"/>
  <c r="Q72"/>
  <c r="Q74"/>
  <c r="Q76"/>
  <c r="Q78"/>
  <c r="Q83"/>
  <c r="Q85"/>
  <c r="Q87"/>
  <c r="Q89"/>
  <c r="Q91"/>
  <c r="Q93"/>
  <c r="Q95"/>
  <c r="Q99"/>
  <c r="Q101"/>
  <c r="Q103"/>
  <c r="Q105"/>
  <c r="Q107"/>
  <c r="Q114"/>
  <c r="Q116"/>
  <c r="Q118"/>
  <c r="Q120"/>
  <c r="Q122"/>
  <c r="Q124"/>
  <c r="Q126"/>
  <c r="Q140"/>
  <c r="Q14"/>
  <c r="Q81"/>
  <c r="Q149"/>
  <c r="Q15"/>
  <c r="Q19"/>
  <c r="Q23"/>
  <c r="Q31"/>
  <c r="Q35"/>
  <c r="Q39"/>
  <c r="Q43"/>
  <c r="Q47"/>
  <c r="Q51"/>
  <c r="Q54"/>
  <c r="Q58"/>
  <c r="Q62"/>
  <c r="Q66"/>
  <c r="Q73"/>
  <c r="Q77"/>
  <c r="Q84"/>
  <c r="Q88"/>
  <c r="Q92"/>
  <c r="Q98"/>
  <c r="Q102"/>
  <c r="Q106"/>
  <c r="Q115"/>
  <c r="Q119"/>
  <c r="Q123"/>
  <c r="Q130"/>
  <c r="Q132"/>
  <c r="Q134"/>
  <c r="Q136"/>
  <c r="Q138"/>
  <c r="Q141"/>
  <c r="Q143"/>
  <c r="Q145"/>
  <c r="Q147"/>
  <c r="Q151"/>
  <c r="Q153"/>
  <c r="Q155"/>
  <c r="Q157"/>
  <c r="Q159"/>
  <c r="Q161"/>
  <c r="Q163"/>
  <c r="Q165"/>
  <c r="Q167"/>
  <c r="Q172"/>
  <c r="Q174"/>
  <c r="Q176"/>
  <c r="Q178"/>
  <c r="Q180"/>
  <c r="Q182"/>
  <c r="Q184"/>
  <c r="Q186"/>
  <c r="Q53"/>
  <c r="Q112"/>
  <c r="Q17"/>
  <c r="Q21"/>
  <c r="Q25"/>
  <c r="Q29"/>
  <c r="Q33"/>
  <c r="Q37"/>
  <c r="Q41"/>
  <c r="Q45"/>
  <c r="Q49"/>
  <c r="Q56"/>
  <c r="Q60"/>
  <c r="Q64"/>
  <c r="Q68"/>
  <c r="Q71"/>
  <c r="Q75"/>
  <c r="Q79"/>
  <c r="Q82"/>
  <c r="Q86"/>
  <c r="Q90"/>
  <c r="Q94"/>
  <c r="Q100"/>
  <c r="Q104"/>
  <c r="Q108"/>
  <c r="Q110"/>
  <c r="Q113"/>
  <c r="Q117"/>
  <c r="Q121"/>
  <c r="Q125"/>
  <c r="Q129"/>
  <c r="Q131"/>
  <c r="Q133"/>
  <c r="Q135"/>
  <c r="Q137"/>
  <c r="Q139"/>
  <c r="Q142"/>
  <c r="Q144"/>
  <c r="Q146"/>
  <c r="Q150"/>
  <c r="Q152"/>
  <c r="Q154"/>
  <c r="Q156"/>
  <c r="Q158"/>
  <c r="Q160"/>
  <c r="Q162"/>
  <c r="Q164"/>
  <c r="Q166"/>
  <c r="Q168"/>
  <c r="Q171"/>
  <c r="Q173"/>
  <c r="Q175"/>
  <c r="Q177"/>
  <c r="Q179"/>
  <c r="Q181"/>
  <c r="Q183"/>
  <c r="Q185"/>
  <c r="J22" i="5"/>
  <c r="T22"/>
  <c r="AB22"/>
  <c r="P186" i="6"/>
  <c r="P184"/>
  <c r="P182"/>
  <c r="P180"/>
  <c r="P178"/>
  <c r="P176"/>
  <c r="P174"/>
  <c r="P172"/>
  <c r="P170"/>
  <c r="P167"/>
  <c r="P185"/>
  <c r="P181"/>
  <c r="P177"/>
  <c r="P173"/>
  <c r="P168"/>
  <c r="P165"/>
  <c r="P163"/>
  <c r="P161"/>
  <c r="P159"/>
  <c r="P157"/>
  <c r="P155"/>
  <c r="P153"/>
  <c r="P151"/>
  <c r="P149"/>
  <c r="P146"/>
  <c r="P144"/>
  <c r="P142"/>
  <c r="P140"/>
  <c r="P138"/>
  <c r="P183"/>
  <c r="P175"/>
  <c r="P164"/>
  <c r="P160"/>
  <c r="P156"/>
  <c r="P152"/>
  <c r="P147"/>
  <c r="P143"/>
  <c r="P139"/>
  <c r="P136"/>
  <c r="P134"/>
  <c r="P132"/>
  <c r="P130"/>
  <c r="P128"/>
  <c r="P125"/>
  <c r="P123"/>
  <c r="P121"/>
  <c r="P119"/>
  <c r="P117"/>
  <c r="P115"/>
  <c r="P113"/>
  <c r="P110"/>
  <c r="P107"/>
  <c r="P105"/>
  <c r="P103"/>
  <c r="P101"/>
  <c r="P99"/>
  <c r="P97"/>
  <c r="P94"/>
  <c r="P92"/>
  <c r="P90"/>
  <c r="P88"/>
  <c r="P86"/>
  <c r="P84"/>
  <c r="P82"/>
  <c r="P79"/>
  <c r="P77"/>
  <c r="P75"/>
  <c r="P73"/>
  <c r="P171"/>
  <c r="P166"/>
  <c r="P158"/>
  <c r="P150"/>
  <c r="P141"/>
  <c r="P135"/>
  <c r="P131"/>
  <c r="P126"/>
  <c r="P122"/>
  <c r="P118"/>
  <c r="P114"/>
  <c r="P108"/>
  <c r="P104"/>
  <c r="P100"/>
  <c r="P95"/>
  <c r="P91"/>
  <c r="P87"/>
  <c r="P83"/>
  <c r="P78"/>
  <c r="P74"/>
  <c r="P71"/>
  <c r="P68"/>
  <c r="P66"/>
  <c r="P64"/>
  <c r="P62"/>
  <c r="P60"/>
  <c r="P58"/>
  <c r="P56"/>
  <c r="P54"/>
  <c r="P51"/>
  <c r="P49"/>
  <c r="P47"/>
  <c r="P45"/>
  <c r="P43"/>
  <c r="P41"/>
  <c r="P39"/>
  <c r="P37"/>
  <c r="P35"/>
  <c r="P33"/>
  <c r="P31"/>
  <c r="P29"/>
  <c r="P26"/>
  <c r="P24"/>
  <c r="P22"/>
  <c r="P20"/>
  <c r="P18"/>
  <c r="P16"/>
  <c r="P14"/>
  <c r="P179"/>
  <c r="P162"/>
  <c r="P154"/>
  <c r="P145"/>
  <c r="P137"/>
  <c r="P133"/>
  <c r="P129"/>
  <c r="P124"/>
  <c r="P120"/>
  <c r="P116"/>
  <c r="P112"/>
  <c r="P106"/>
  <c r="P102"/>
  <c r="P98"/>
  <c r="P93"/>
  <c r="P89"/>
  <c r="P85"/>
  <c r="P81"/>
  <c r="P76"/>
  <c r="P72"/>
  <c r="P70"/>
  <c r="P67"/>
  <c r="P65"/>
  <c r="P63"/>
  <c r="P61"/>
  <c r="P59"/>
  <c r="P57"/>
  <c r="P55"/>
  <c r="P53"/>
  <c r="P50"/>
  <c r="P48"/>
  <c r="P46"/>
  <c r="P44"/>
  <c r="P42"/>
  <c r="P40"/>
  <c r="P38"/>
  <c r="P36"/>
  <c r="P34"/>
  <c r="P32"/>
  <c r="P30"/>
  <c r="P28"/>
  <c r="P25"/>
  <c r="P23"/>
  <c r="P21"/>
  <c r="P19"/>
  <c r="P17"/>
  <c r="P15"/>
  <c r="P12"/>
  <c r="U12"/>
  <c r="U28"/>
  <c r="U70"/>
  <c r="U97"/>
  <c r="U128"/>
  <c r="U170"/>
  <c r="U16"/>
  <c r="U18"/>
  <c r="U20"/>
  <c r="U22"/>
  <c r="U24"/>
  <c r="U26"/>
  <c r="U30"/>
  <c r="U32"/>
  <c r="U34"/>
  <c r="U36"/>
  <c r="U38"/>
  <c r="U40"/>
  <c r="U42"/>
  <c r="U44"/>
  <c r="U46"/>
  <c r="U48"/>
  <c r="U50"/>
  <c r="U55"/>
  <c r="U57"/>
  <c r="U59"/>
  <c r="U61"/>
  <c r="U63"/>
  <c r="U65"/>
  <c r="U67"/>
  <c r="U72"/>
  <c r="U74"/>
  <c r="U76"/>
  <c r="U78"/>
  <c r="U83"/>
  <c r="U85"/>
  <c r="U87"/>
  <c r="U89"/>
  <c r="U91"/>
  <c r="U93"/>
  <c r="U95"/>
  <c r="U99"/>
  <c r="U101"/>
  <c r="U103"/>
  <c r="U105"/>
  <c r="U107"/>
  <c r="U114"/>
  <c r="U116"/>
  <c r="U118"/>
  <c r="U120"/>
  <c r="U122"/>
  <c r="U124"/>
  <c r="U126"/>
  <c r="U14"/>
  <c r="U81"/>
  <c r="U149"/>
  <c r="U15"/>
  <c r="U19"/>
  <c r="U23"/>
  <c r="U29"/>
  <c r="U33"/>
  <c r="U37"/>
  <c r="U41"/>
  <c r="U45"/>
  <c r="U49"/>
  <c r="U56"/>
  <c r="U60"/>
  <c r="U64"/>
  <c r="U68"/>
  <c r="U71"/>
  <c r="U75"/>
  <c r="U79"/>
  <c r="U84"/>
  <c r="U88"/>
  <c r="U92"/>
  <c r="U100"/>
  <c r="U104"/>
  <c r="U108"/>
  <c r="U110"/>
  <c r="U115"/>
  <c r="U119"/>
  <c r="U123"/>
  <c r="U130"/>
  <c r="U132"/>
  <c r="U134"/>
  <c r="U136"/>
  <c r="U138"/>
  <c r="U141"/>
  <c r="U143"/>
  <c r="U145"/>
  <c r="U147"/>
  <c r="U151"/>
  <c r="U153"/>
  <c r="U155"/>
  <c r="U157"/>
  <c r="U159"/>
  <c r="U161"/>
  <c r="U163"/>
  <c r="U165"/>
  <c r="U167"/>
  <c r="U172"/>
  <c r="U174"/>
  <c r="U176"/>
  <c r="U178"/>
  <c r="U180"/>
  <c r="U182"/>
  <c r="U184"/>
  <c r="U186"/>
  <c r="U140"/>
  <c r="U53"/>
  <c r="U112"/>
  <c r="U17"/>
  <c r="U21"/>
  <c r="U25"/>
  <c r="U31"/>
  <c r="U35"/>
  <c r="U39"/>
  <c r="U43"/>
  <c r="U47"/>
  <c r="U51"/>
  <c r="U54"/>
  <c r="U58"/>
  <c r="U62"/>
  <c r="U66"/>
  <c r="U73"/>
  <c r="U77"/>
  <c r="U82"/>
  <c r="U86"/>
  <c r="U90"/>
  <c r="U94"/>
  <c r="U98"/>
  <c r="U102"/>
  <c r="U106"/>
  <c r="U113"/>
  <c r="U117"/>
  <c r="U121"/>
  <c r="U125"/>
  <c r="U129"/>
  <c r="U131"/>
  <c r="U133"/>
  <c r="U135"/>
  <c r="U137"/>
  <c r="U139"/>
  <c r="U142"/>
  <c r="U144"/>
  <c r="U146"/>
  <c r="U150"/>
  <c r="U152"/>
  <c r="U154"/>
  <c r="U156"/>
  <c r="U158"/>
  <c r="U160"/>
  <c r="U162"/>
  <c r="U164"/>
  <c r="U166"/>
  <c r="U168"/>
  <c r="U171"/>
  <c r="U173"/>
  <c r="U175"/>
  <c r="U177"/>
  <c r="U179"/>
  <c r="U181"/>
  <c r="U183"/>
  <c r="U185"/>
  <c r="Z186"/>
  <c r="Z184"/>
  <c r="Z182"/>
  <c r="Z180"/>
  <c r="Z178"/>
  <c r="Z176"/>
  <c r="Z174"/>
  <c r="Z172"/>
  <c r="Z170"/>
  <c r="Z167"/>
  <c r="Z165"/>
  <c r="Z163"/>
  <c r="Z161"/>
  <c r="Z159"/>
  <c r="Z157"/>
  <c r="Z154"/>
  <c r="Z152"/>
  <c r="Z150"/>
  <c r="Z147"/>
  <c r="Z145"/>
  <c r="Z143"/>
  <c r="Z141"/>
  <c r="Z139"/>
  <c r="Z137"/>
  <c r="Z135"/>
  <c r="Z133"/>
  <c r="Z131"/>
  <c r="Z129"/>
  <c r="Z126"/>
  <c r="Z124"/>
  <c r="Z122"/>
  <c r="Z120"/>
  <c r="Z118"/>
  <c r="Z116"/>
  <c r="Z114"/>
  <c r="Z112"/>
  <c r="Z108"/>
  <c r="Z106"/>
  <c r="Z104"/>
  <c r="Z102"/>
  <c r="Z100"/>
  <c r="Z98"/>
  <c r="Z95"/>
  <c r="Z93"/>
  <c r="Z91"/>
  <c r="Z89"/>
  <c r="Z87"/>
  <c r="Z85"/>
  <c r="Z83"/>
  <c r="Z81"/>
  <c r="Z78"/>
  <c r="Z76"/>
  <c r="Z74"/>
  <c r="Z72"/>
  <c r="Z70"/>
  <c r="Z67"/>
  <c r="Z65"/>
  <c r="Z63"/>
  <c r="Z61"/>
  <c r="Z59"/>
  <c r="Z57"/>
  <c r="Z55"/>
  <c r="Z53"/>
  <c r="Z50"/>
  <c r="Z48"/>
  <c r="Z46"/>
  <c r="Z44"/>
  <c r="Z42"/>
  <c r="Z40"/>
  <c r="Z38"/>
  <c r="Z36"/>
  <c r="Z34"/>
  <c r="Z32"/>
  <c r="Z30"/>
  <c r="Z28"/>
  <c r="Z25"/>
  <c r="Z23"/>
  <c r="Z21"/>
  <c r="Z19"/>
  <c r="Z17"/>
  <c r="Z15"/>
  <c r="Z12"/>
  <c r="Z185"/>
  <c r="Z183"/>
  <c r="Z181"/>
  <c r="Z179"/>
  <c r="Z177"/>
  <c r="Z175"/>
  <c r="Z173"/>
  <c r="Z171"/>
  <c r="Z168"/>
  <c r="Z166"/>
  <c r="Z164"/>
  <c r="Z162"/>
  <c r="Z160"/>
  <c r="Z158"/>
  <c r="Z156"/>
  <c r="Z153"/>
  <c r="Z151"/>
  <c r="Z149"/>
  <c r="Z146"/>
  <c r="Z144"/>
  <c r="Z142"/>
  <c r="Z140"/>
  <c r="Z138"/>
  <c r="Z136"/>
  <c r="Z134"/>
  <c r="Z132"/>
  <c r="Z130"/>
  <c r="Z128"/>
  <c r="Z125"/>
  <c r="Z123"/>
  <c r="Z121"/>
  <c r="Z119"/>
  <c r="Z117"/>
  <c r="Z115"/>
  <c r="Z113"/>
  <c r="Z110"/>
  <c r="Z107"/>
  <c r="Z105"/>
  <c r="Z103"/>
  <c r="Z101"/>
  <c r="Z99"/>
  <c r="Z97"/>
  <c r="Z94"/>
  <c r="Z92"/>
  <c r="Z90"/>
  <c r="Z88"/>
  <c r="Z86"/>
  <c r="Z84"/>
  <c r="Z82"/>
  <c r="Z79"/>
  <c r="Z77"/>
  <c r="Z75"/>
  <c r="Z73"/>
  <c r="Z71"/>
  <c r="Z68"/>
  <c r="Z66"/>
  <c r="Z64"/>
  <c r="Z62"/>
  <c r="Z60"/>
  <c r="Z58"/>
  <c r="Z56"/>
  <c r="Z54"/>
  <c r="Z51"/>
  <c r="Z49"/>
  <c r="Z47"/>
  <c r="Z45"/>
  <c r="Z43"/>
  <c r="Z41"/>
  <c r="Z39"/>
  <c r="Z37"/>
  <c r="Z35"/>
  <c r="Z33"/>
  <c r="Z31"/>
  <c r="Z29"/>
  <c r="Z26"/>
  <c r="Z24"/>
  <c r="Z22"/>
  <c r="Z20"/>
  <c r="Z18"/>
  <c r="Z16"/>
  <c r="Z14"/>
  <c r="Z155"/>
  <c r="AL186"/>
  <c r="AL184"/>
  <c r="AL182"/>
  <c r="AL180"/>
  <c r="AL178"/>
  <c r="AL176"/>
  <c r="AL174"/>
  <c r="AL172"/>
  <c r="AL170"/>
  <c r="AL185"/>
  <c r="AL181"/>
  <c r="AL177"/>
  <c r="AL173"/>
  <c r="AL168"/>
  <c r="AL167"/>
  <c r="AL165"/>
  <c r="AL163"/>
  <c r="AL161"/>
  <c r="AL159"/>
  <c r="AL157"/>
  <c r="AL155"/>
  <c r="AL153"/>
  <c r="AL151"/>
  <c r="AL149"/>
  <c r="AL146"/>
  <c r="AL144"/>
  <c r="AL142"/>
  <c r="AL140"/>
  <c r="AL138"/>
  <c r="AL179"/>
  <c r="AL171"/>
  <c r="AL164"/>
  <c r="AL160"/>
  <c r="AL156"/>
  <c r="AL152"/>
  <c r="AL147"/>
  <c r="AL143"/>
  <c r="AL139"/>
  <c r="AL136"/>
  <c r="AL134"/>
  <c r="AL132"/>
  <c r="AL130"/>
  <c r="AL128"/>
  <c r="AL125"/>
  <c r="AL123"/>
  <c r="AL121"/>
  <c r="AL119"/>
  <c r="AL117"/>
  <c r="AL115"/>
  <c r="AL113"/>
  <c r="AL110"/>
  <c r="AL107"/>
  <c r="AL105"/>
  <c r="AL103"/>
  <c r="AL101"/>
  <c r="AL99"/>
  <c r="AL97"/>
  <c r="AL94"/>
  <c r="AL92"/>
  <c r="AL90"/>
  <c r="AL88"/>
  <c r="AL86"/>
  <c r="AL84"/>
  <c r="AL82"/>
  <c r="AL79"/>
  <c r="AL77"/>
  <c r="AL75"/>
  <c r="AL73"/>
  <c r="AL175"/>
  <c r="AL162"/>
  <c r="AL154"/>
  <c r="AL145"/>
  <c r="AL137"/>
  <c r="AL135"/>
  <c r="AL131"/>
  <c r="AL126"/>
  <c r="AL122"/>
  <c r="AL118"/>
  <c r="AL114"/>
  <c r="AL108"/>
  <c r="AL104"/>
  <c r="AL100"/>
  <c r="AL95"/>
  <c r="AL91"/>
  <c r="AL87"/>
  <c r="AL83"/>
  <c r="AL78"/>
  <c r="AL74"/>
  <c r="AL71"/>
  <c r="AL68"/>
  <c r="AL66"/>
  <c r="AL64"/>
  <c r="AL62"/>
  <c r="AL60"/>
  <c r="AL58"/>
  <c r="AL56"/>
  <c r="AL54"/>
  <c r="AL51"/>
  <c r="AL49"/>
  <c r="AL47"/>
  <c r="AL45"/>
  <c r="AL43"/>
  <c r="AL41"/>
  <c r="AL39"/>
  <c r="AL37"/>
  <c r="AL35"/>
  <c r="AL33"/>
  <c r="AL31"/>
  <c r="AL29"/>
  <c r="AL26"/>
  <c r="AL24"/>
  <c r="AL22"/>
  <c r="AL20"/>
  <c r="AL18"/>
  <c r="AL16"/>
  <c r="AL14"/>
  <c r="AL183"/>
  <c r="AL166"/>
  <c r="AL158"/>
  <c r="AL150"/>
  <c r="AL141"/>
  <c r="AL133"/>
  <c r="AL129"/>
  <c r="AL124"/>
  <c r="AL120"/>
  <c r="AL116"/>
  <c r="AL112"/>
  <c r="AL106"/>
  <c r="AL102"/>
  <c r="AL98"/>
  <c r="AL93"/>
  <c r="AL89"/>
  <c r="AL85"/>
  <c r="AL81"/>
  <c r="AL76"/>
  <c r="AL72"/>
  <c r="AL70"/>
  <c r="AL67"/>
  <c r="AL65"/>
  <c r="AL63"/>
  <c r="AL61"/>
  <c r="AL59"/>
  <c r="AL57"/>
  <c r="AL55"/>
  <c r="AL53"/>
  <c r="AL50"/>
  <c r="AL48"/>
  <c r="AL46"/>
  <c r="AL44"/>
  <c r="AL42"/>
  <c r="AL40"/>
  <c r="AL38"/>
  <c r="AL36"/>
  <c r="AL34"/>
  <c r="AL32"/>
  <c r="AL30"/>
  <c r="AL28"/>
  <c r="AL25"/>
  <c r="AL23"/>
  <c r="AL21"/>
  <c r="AL19"/>
  <c r="AL17"/>
  <c r="AL15"/>
  <c r="AL12"/>
  <c r="V140"/>
  <c r="V28"/>
  <c r="V70"/>
  <c r="V97"/>
  <c r="V128"/>
  <c r="V170"/>
  <c r="V16"/>
  <c r="V18"/>
  <c r="V20"/>
  <c r="V22"/>
  <c r="V24"/>
  <c r="V26"/>
  <c r="V29"/>
  <c r="V31"/>
  <c r="V33"/>
  <c r="V35"/>
  <c r="V37"/>
  <c r="V39"/>
  <c r="V41"/>
  <c r="V43"/>
  <c r="V45"/>
  <c r="V47"/>
  <c r="V49"/>
  <c r="V51"/>
  <c r="V54"/>
  <c r="V56"/>
  <c r="V58"/>
  <c r="V60"/>
  <c r="V62"/>
  <c r="V64"/>
  <c r="V66"/>
  <c r="V68"/>
  <c r="V71"/>
  <c r="V73"/>
  <c r="V75"/>
  <c r="V77"/>
  <c r="V79"/>
  <c r="V83"/>
  <c r="V85"/>
  <c r="V87"/>
  <c r="V89"/>
  <c r="V91"/>
  <c r="V93"/>
  <c r="V95"/>
  <c r="V98"/>
  <c r="V100"/>
  <c r="V102"/>
  <c r="V104"/>
  <c r="V106"/>
  <c r="V108"/>
  <c r="V110"/>
  <c r="V114"/>
  <c r="V116"/>
  <c r="V118"/>
  <c r="V120"/>
  <c r="V122"/>
  <c r="V124"/>
  <c r="V126"/>
  <c r="V53"/>
  <c r="V112"/>
  <c r="V15"/>
  <c r="V19"/>
  <c r="V23"/>
  <c r="V30"/>
  <c r="V34"/>
  <c r="V38"/>
  <c r="V42"/>
  <c r="V46"/>
  <c r="V50"/>
  <c r="V57"/>
  <c r="V61"/>
  <c r="V65"/>
  <c r="V74"/>
  <c r="V78"/>
  <c r="V82"/>
  <c r="V86"/>
  <c r="V90"/>
  <c r="V94"/>
  <c r="V101"/>
  <c r="V105"/>
  <c r="V113"/>
  <c r="V117"/>
  <c r="V121"/>
  <c r="V125"/>
  <c r="V130"/>
  <c r="V132"/>
  <c r="V134"/>
  <c r="V136"/>
  <c r="V138"/>
  <c r="V141"/>
  <c r="V143"/>
  <c r="V145"/>
  <c r="V147"/>
  <c r="V150"/>
  <c r="V152"/>
  <c r="V154"/>
  <c r="V156"/>
  <c r="V158"/>
  <c r="V160"/>
  <c r="V162"/>
  <c r="V164"/>
  <c r="V166"/>
  <c r="V168"/>
  <c r="V172"/>
  <c r="V174"/>
  <c r="V176"/>
  <c r="V178"/>
  <c r="V180"/>
  <c r="V182"/>
  <c r="V184"/>
  <c r="V186"/>
  <c r="V12"/>
  <c r="V14"/>
  <c r="V81"/>
  <c r="V149"/>
  <c r="V17"/>
  <c r="V21"/>
  <c r="V25"/>
  <c r="V32"/>
  <c r="V36"/>
  <c r="V40"/>
  <c r="V44"/>
  <c r="V48"/>
  <c r="V55"/>
  <c r="V59"/>
  <c r="V63"/>
  <c r="V67"/>
  <c r="V72"/>
  <c r="V76"/>
  <c r="V84"/>
  <c r="V88"/>
  <c r="V92"/>
  <c r="V99"/>
  <c r="V103"/>
  <c r="V107"/>
  <c r="V115"/>
  <c r="V119"/>
  <c r="V123"/>
  <c r="V129"/>
  <c r="V131"/>
  <c r="V133"/>
  <c r="V135"/>
  <c r="V137"/>
  <c r="V139"/>
  <c r="V142"/>
  <c r="V144"/>
  <c r="V146"/>
  <c r="V151"/>
  <c r="V153"/>
  <c r="V155"/>
  <c r="V157"/>
  <c r="V159"/>
  <c r="V161"/>
  <c r="V163"/>
  <c r="V165"/>
  <c r="V167"/>
  <c r="V171"/>
  <c r="V173"/>
  <c r="V175"/>
  <c r="V177"/>
  <c r="V179"/>
  <c r="V181"/>
  <c r="V183"/>
  <c r="V185"/>
  <c r="N140"/>
  <c r="N28"/>
  <c r="N70"/>
  <c r="N97"/>
  <c r="N128"/>
  <c r="N170"/>
  <c r="N16"/>
  <c r="N18"/>
  <c r="N20"/>
  <c r="N22"/>
  <c r="N24"/>
  <c r="N26"/>
  <c r="N29"/>
  <c r="N31"/>
  <c r="N33"/>
  <c r="N35"/>
  <c r="N37"/>
  <c r="N39"/>
  <c r="N41"/>
  <c r="N43"/>
  <c r="N45"/>
  <c r="N47"/>
  <c r="N49"/>
  <c r="N51"/>
  <c r="N54"/>
  <c r="N56"/>
  <c r="N58"/>
  <c r="N60"/>
  <c r="N62"/>
  <c r="N64"/>
  <c r="N66"/>
  <c r="N68"/>
  <c r="N71"/>
  <c r="N73"/>
  <c r="N75"/>
  <c r="N77"/>
  <c r="N79"/>
  <c r="N83"/>
  <c r="N85"/>
  <c r="N87"/>
  <c r="N89"/>
  <c r="N91"/>
  <c r="N93"/>
  <c r="N95"/>
  <c r="N98"/>
  <c r="N100"/>
  <c r="N102"/>
  <c r="N104"/>
  <c r="N106"/>
  <c r="N108"/>
  <c r="N110"/>
  <c r="N114"/>
  <c r="N116"/>
  <c r="N118"/>
  <c r="N120"/>
  <c r="N122"/>
  <c r="N124"/>
  <c r="N126"/>
  <c r="N130"/>
  <c r="N132"/>
  <c r="N134"/>
  <c r="N136"/>
  <c r="N138"/>
  <c r="N53"/>
  <c r="N112"/>
  <c r="N15"/>
  <c r="N19"/>
  <c r="N23"/>
  <c r="N30"/>
  <c r="N34"/>
  <c r="N38"/>
  <c r="N42"/>
  <c r="N46"/>
  <c r="N50"/>
  <c r="N57"/>
  <c r="N61"/>
  <c r="N65"/>
  <c r="N74"/>
  <c r="N78"/>
  <c r="N82"/>
  <c r="N86"/>
  <c r="N90"/>
  <c r="N94"/>
  <c r="N101"/>
  <c r="N105"/>
  <c r="N113"/>
  <c r="N117"/>
  <c r="N121"/>
  <c r="N125"/>
  <c r="N129"/>
  <c r="N133"/>
  <c r="N137"/>
  <c r="N141"/>
  <c r="N143"/>
  <c r="N145"/>
  <c r="N147"/>
  <c r="N150"/>
  <c r="N152"/>
  <c r="N154"/>
  <c r="N156"/>
  <c r="N158"/>
  <c r="N160"/>
  <c r="N162"/>
  <c r="N164"/>
  <c r="N166"/>
  <c r="N168"/>
  <c r="N172"/>
  <c r="N174"/>
  <c r="N176"/>
  <c r="N178"/>
  <c r="N180"/>
  <c r="N182"/>
  <c r="N184"/>
  <c r="N186"/>
  <c r="N12"/>
  <c r="N14"/>
  <c r="N81"/>
  <c r="N149"/>
  <c r="N17"/>
  <c r="N21"/>
  <c r="N25"/>
  <c r="N32"/>
  <c r="N36"/>
  <c r="N40"/>
  <c r="N44"/>
  <c r="N48"/>
  <c r="N55"/>
  <c r="N59"/>
  <c r="N63"/>
  <c r="N67"/>
  <c r="N72"/>
  <c r="N76"/>
  <c r="N84"/>
  <c r="N88"/>
  <c r="N92"/>
  <c r="N99"/>
  <c r="N103"/>
  <c r="N107"/>
  <c r="N115"/>
  <c r="N119"/>
  <c r="N123"/>
  <c r="N131"/>
  <c r="N135"/>
  <c r="N139"/>
  <c r="N142"/>
  <c r="N144"/>
  <c r="N146"/>
  <c r="N151"/>
  <c r="N153"/>
  <c r="N155"/>
  <c r="N157"/>
  <c r="N159"/>
  <c r="N161"/>
  <c r="N163"/>
  <c r="N165"/>
  <c r="N167"/>
  <c r="N171"/>
  <c r="N173"/>
  <c r="N175"/>
  <c r="N177"/>
  <c r="N179"/>
  <c r="N181"/>
  <c r="N183"/>
  <c r="N185"/>
  <c r="F140"/>
  <c r="F28"/>
  <c r="F70"/>
  <c r="F97"/>
  <c r="F128"/>
  <c r="F170"/>
  <c r="F16"/>
  <c r="F18"/>
  <c r="F20"/>
  <c r="F22"/>
  <c r="F24"/>
  <c r="F26"/>
  <c r="F29"/>
  <c r="F31"/>
  <c r="F33"/>
  <c r="F35"/>
  <c r="F37"/>
  <c r="F39"/>
  <c r="F41"/>
  <c r="F43"/>
  <c r="F45"/>
  <c r="F47"/>
  <c r="F49"/>
  <c r="F51"/>
  <c r="F54"/>
  <c r="F56"/>
  <c r="F58"/>
  <c r="F60"/>
  <c r="F62"/>
  <c r="F64"/>
  <c r="F66"/>
  <c r="F68"/>
  <c r="F71"/>
  <c r="F73"/>
  <c r="F75"/>
  <c r="F77"/>
  <c r="F79"/>
  <c r="F83"/>
  <c r="F85"/>
  <c r="F87"/>
  <c r="F89"/>
  <c r="F91"/>
  <c r="F93"/>
  <c r="F95"/>
  <c r="F98"/>
  <c r="F100"/>
  <c r="F102"/>
  <c r="F104"/>
  <c r="F106"/>
  <c r="F108"/>
  <c r="F110"/>
  <c r="F114"/>
  <c r="F116"/>
  <c r="F118"/>
  <c r="F120"/>
  <c r="F122"/>
  <c r="F124"/>
  <c r="F126"/>
  <c r="F130"/>
  <c r="F132"/>
  <c r="F134"/>
  <c r="F136"/>
  <c r="F138"/>
  <c r="F141"/>
  <c r="F143"/>
  <c r="F145"/>
  <c r="F147"/>
  <c r="F53"/>
  <c r="F112"/>
  <c r="F15"/>
  <c r="F19"/>
  <c r="F23"/>
  <c r="F30"/>
  <c r="F34"/>
  <c r="F38"/>
  <c r="F42"/>
  <c r="F46"/>
  <c r="F50"/>
  <c r="F57"/>
  <c r="F61"/>
  <c r="F65"/>
  <c r="F74"/>
  <c r="F78"/>
  <c r="F82"/>
  <c r="F86"/>
  <c r="F90"/>
  <c r="F94"/>
  <c r="F101"/>
  <c r="F105"/>
  <c r="F113"/>
  <c r="F117"/>
  <c r="F121"/>
  <c r="F125"/>
  <c r="F129"/>
  <c r="F133"/>
  <c r="F137"/>
  <c r="F142"/>
  <c r="F146"/>
  <c r="F150"/>
  <c r="F152"/>
  <c r="F154"/>
  <c r="F156"/>
  <c r="F158"/>
  <c r="F160"/>
  <c r="F162"/>
  <c r="F164"/>
  <c r="F166"/>
  <c r="F168"/>
  <c r="F172"/>
  <c r="F174"/>
  <c r="F176"/>
  <c r="F178"/>
  <c r="F180"/>
  <c r="F182"/>
  <c r="F184"/>
  <c r="F186"/>
  <c r="F12"/>
  <c r="F14"/>
  <c r="F81"/>
  <c r="F149"/>
  <c r="F17"/>
  <c r="F21"/>
  <c r="F25"/>
  <c r="F32"/>
  <c r="F36"/>
  <c r="F40"/>
  <c r="F44"/>
  <c r="F48"/>
  <c r="F55"/>
  <c r="F59"/>
  <c r="F63"/>
  <c r="F67"/>
  <c r="F72"/>
  <c r="F76"/>
  <c r="F84"/>
  <c r="F88"/>
  <c r="F92"/>
  <c r="F99"/>
  <c r="F103"/>
  <c r="F107"/>
  <c r="F115"/>
  <c r="F119"/>
  <c r="F123"/>
  <c r="F131"/>
  <c r="F135"/>
  <c r="F139"/>
  <c r="F144"/>
  <c r="F151"/>
  <c r="F153"/>
  <c r="F155"/>
  <c r="F157"/>
  <c r="F159"/>
  <c r="F161"/>
  <c r="F163"/>
  <c r="F165"/>
  <c r="F167"/>
  <c r="F171"/>
  <c r="F173"/>
  <c r="F175"/>
  <c r="F177"/>
  <c r="F179"/>
  <c r="F181"/>
  <c r="F183"/>
  <c r="F185"/>
  <c r="C21" i="5"/>
  <c r="E21"/>
  <c r="M21"/>
  <c r="W21"/>
  <c r="AD186" i="6"/>
  <c r="AD184"/>
  <c r="AD182"/>
  <c r="AD180"/>
  <c r="AD178"/>
  <c r="AD176"/>
  <c r="AD174"/>
  <c r="AD172"/>
  <c r="AD170"/>
  <c r="AD183"/>
  <c r="AD179"/>
  <c r="AD175"/>
  <c r="AD171"/>
  <c r="AD167"/>
  <c r="AD165"/>
  <c r="AD163"/>
  <c r="AD161"/>
  <c r="AD159"/>
  <c r="AD157"/>
  <c r="AD155"/>
  <c r="AD153"/>
  <c r="AD151"/>
  <c r="AD149"/>
  <c r="AD146"/>
  <c r="AD144"/>
  <c r="AD142"/>
  <c r="AD140"/>
  <c r="AD138"/>
  <c r="AD185"/>
  <c r="AD177"/>
  <c r="AD168"/>
  <c r="AD166"/>
  <c r="AD162"/>
  <c r="AD158"/>
  <c r="AD154"/>
  <c r="AD150"/>
  <c r="AD145"/>
  <c r="AD141"/>
  <c r="AD137"/>
  <c r="AD136"/>
  <c r="AD134"/>
  <c r="AD132"/>
  <c r="AD130"/>
  <c r="AD128"/>
  <c r="AD125"/>
  <c r="AD123"/>
  <c r="AD121"/>
  <c r="AD119"/>
  <c r="AD117"/>
  <c r="AD115"/>
  <c r="AD113"/>
  <c r="AD110"/>
  <c r="AD107"/>
  <c r="AD105"/>
  <c r="AD103"/>
  <c r="AD101"/>
  <c r="AD99"/>
  <c r="AD97"/>
  <c r="AD94"/>
  <c r="AD92"/>
  <c r="AD90"/>
  <c r="AD88"/>
  <c r="AD86"/>
  <c r="AD84"/>
  <c r="AD82"/>
  <c r="AD79"/>
  <c r="AD77"/>
  <c r="AD75"/>
  <c r="AD73"/>
  <c r="AD181"/>
  <c r="AD160"/>
  <c r="AD152"/>
  <c r="AD143"/>
  <c r="AD133"/>
  <c r="AD129"/>
  <c r="AD124"/>
  <c r="AD120"/>
  <c r="AD116"/>
  <c r="AD112"/>
  <c r="AD106"/>
  <c r="AD102"/>
  <c r="AD98"/>
  <c r="AD93"/>
  <c r="AD89"/>
  <c r="AD85"/>
  <c r="AD81"/>
  <c r="AD76"/>
  <c r="AD71"/>
  <c r="AD68"/>
  <c r="AD66"/>
  <c r="AD64"/>
  <c r="AD62"/>
  <c r="AD60"/>
  <c r="AD58"/>
  <c r="AD56"/>
  <c r="AD54"/>
  <c r="AD51"/>
  <c r="AD49"/>
  <c r="AD47"/>
  <c r="AD45"/>
  <c r="AD43"/>
  <c r="AD41"/>
  <c r="AD39"/>
  <c r="AD37"/>
  <c r="AD35"/>
  <c r="AD33"/>
  <c r="AD31"/>
  <c r="AD29"/>
  <c r="AD26"/>
  <c r="AD24"/>
  <c r="AD22"/>
  <c r="AD20"/>
  <c r="AD18"/>
  <c r="AD16"/>
  <c r="AD14"/>
  <c r="AD173"/>
  <c r="AD164"/>
  <c r="AD156"/>
  <c r="AD147"/>
  <c r="AD139"/>
  <c r="AD135"/>
  <c r="AD131"/>
  <c r="AD126"/>
  <c r="AD122"/>
  <c r="AD118"/>
  <c r="AD114"/>
  <c r="AD108"/>
  <c r="AD104"/>
  <c r="AD100"/>
  <c r="AD95"/>
  <c r="AD91"/>
  <c r="AD87"/>
  <c r="AD83"/>
  <c r="AD78"/>
  <c r="AD74"/>
  <c r="AD72"/>
  <c r="AD70"/>
  <c r="AD67"/>
  <c r="AD65"/>
  <c r="AD63"/>
  <c r="AD61"/>
  <c r="AD59"/>
  <c r="AD57"/>
  <c r="AD55"/>
  <c r="AD53"/>
  <c r="AD50"/>
  <c r="AD48"/>
  <c r="AD46"/>
  <c r="AD44"/>
  <c r="AD42"/>
  <c r="AD40"/>
  <c r="AD38"/>
  <c r="AD36"/>
  <c r="AD34"/>
  <c r="AD32"/>
  <c r="AD30"/>
  <c r="AD28"/>
  <c r="AD25"/>
  <c r="AD23"/>
  <c r="AD21"/>
  <c r="AD19"/>
  <c r="AD17"/>
  <c r="AD15"/>
  <c r="AD12"/>
  <c r="O186"/>
  <c r="O184"/>
  <c r="O182"/>
  <c r="O180"/>
  <c r="O178"/>
  <c r="O176"/>
  <c r="O174"/>
  <c r="O172"/>
  <c r="O170"/>
  <c r="O167"/>
  <c r="O183"/>
  <c r="O179"/>
  <c r="O175"/>
  <c r="O171"/>
  <c r="O165"/>
  <c r="O163"/>
  <c r="O161"/>
  <c r="O159"/>
  <c r="O157"/>
  <c r="O155"/>
  <c r="O153"/>
  <c r="O151"/>
  <c r="O149"/>
  <c r="O146"/>
  <c r="O144"/>
  <c r="O142"/>
  <c r="O140"/>
  <c r="O138"/>
  <c r="O136"/>
  <c r="O185"/>
  <c r="O177"/>
  <c r="O168"/>
  <c r="O166"/>
  <c r="O162"/>
  <c r="O158"/>
  <c r="O154"/>
  <c r="O150"/>
  <c r="O145"/>
  <c r="O141"/>
  <c r="O137"/>
  <c r="O134"/>
  <c r="O132"/>
  <c r="O130"/>
  <c r="O128"/>
  <c r="O125"/>
  <c r="O123"/>
  <c r="O121"/>
  <c r="O119"/>
  <c r="O117"/>
  <c r="O115"/>
  <c r="O113"/>
  <c r="O110"/>
  <c r="O107"/>
  <c r="O105"/>
  <c r="O103"/>
  <c r="O101"/>
  <c r="O99"/>
  <c r="O97"/>
  <c r="O94"/>
  <c r="O92"/>
  <c r="O90"/>
  <c r="O88"/>
  <c r="O86"/>
  <c r="O84"/>
  <c r="O82"/>
  <c r="O79"/>
  <c r="O77"/>
  <c r="O75"/>
  <c r="O73"/>
  <c r="O173"/>
  <c r="O160"/>
  <c r="O152"/>
  <c r="O143"/>
  <c r="O133"/>
  <c r="O129"/>
  <c r="O124"/>
  <c r="O120"/>
  <c r="O116"/>
  <c r="O112"/>
  <c r="O106"/>
  <c r="O102"/>
  <c r="O98"/>
  <c r="O93"/>
  <c r="O89"/>
  <c r="O85"/>
  <c r="O81"/>
  <c r="O76"/>
  <c r="O72"/>
  <c r="O71"/>
  <c r="O68"/>
  <c r="O66"/>
  <c r="O64"/>
  <c r="O62"/>
  <c r="O60"/>
  <c r="O58"/>
  <c r="O56"/>
  <c r="O54"/>
  <c r="O51"/>
  <c r="O49"/>
  <c r="O47"/>
  <c r="O45"/>
  <c r="O43"/>
  <c r="O41"/>
  <c r="O39"/>
  <c r="O37"/>
  <c r="O35"/>
  <c r="O33"/>
  <c r="O31"/>
  <c r="O29"/>
  <c r="O26"/>
  <c r="O24"/>
  <c r="O22"/>
  <c r="O20"/>
  <c r="O18"/>
  <c r="O16"/>
  <c r="O14"/>
  <c r="O181"/>
  <c r="O164"/>
  <c r="O156"/>
  <c r="O147"/>
  <c r="O139"/>
  <c r="O135"/>
  <c r="O131"/>
  <c r="O126"/>
  <c r="O122"/>
  <c r="O118"/>
  <c r="O114"/>
  <c r="O108"/>
  <c r="O104"/>
  <c r="O100"/>
  <c r="O95"/>
  <c r="O91"/>
  <c r="O87"/>
  <c r="O83"/>
  <c r="O78"/>
  <c r="O74"/>
  <c r="O70"/>
  <c r="O67"/>
  <c r="O65"/>
  <c r="O63"/>
  <c r="O61"/>
  <c r="O59"/>
  <c r="O57"/>
  <c r="O55"/>
  <c r="O53"/>
  <c r="O50"/>
  <c r="O48"/>
  <c r="O46"/>
  <c r="O44"/>
  <c r="O42"/>
  <c r="O40"/>
  <c r="O38"/>
  <c r="O36"/>
  <c r="O34"/>
  <c r="O32"/>
  <c r="O30"/>
  <c r="O28"/>
  <c r="O25"/>
  <c r="O23"/>
  <c r="O21"/>
  <c r="O19"/>
  <c r="O17"/>
  <c r="O15"/>
  <c r="O12"/>
  <c r="X186"/>
  <c r="X185"/>
  <c r="X183"/>
  <c r="X181"/>
  <c r="X179"/>
  <c r="X177"/>
  <c r="X175"/>
  <c r="X173"/>
  <c r="X171"/>
  <c r="X168"/>
  <c r="X182"/>
  <c r="X178"/>
  <c r="X174"/>
  <c r="X170"/>
  <c r="X166"/>
  <c r="X164"/>
  <c r="X162"/>
  <c r="X160"/>
  <c r="X158"/>
  <c r="X156"/>
  <c r="X154"/>
  <c r="X152"/>
  <c r="X150"/>
  <c r="X147"/>
  <c r="X145"/>
  <c r="X143"/>
  <c r="X141"/>
  <c r="X139"/>
  <c r="X137"/>
  <c r="X180"/>
  <c r="X172"/>
  <c r="X165"/>
  <c r="X161"/>
  <c r="X157"/>
  <c r="X153"/>
  <c r="X149"/>
  <c r="X144"/>
  <c r="X140"/>
  <c r="X135"/>
  <c r="X133"/>
  <c r="X131"/>
  <c r="X129"/>
  <c r="X126"/>
  <c r="X124"/>
  <c r="X122"/>
  <c r="X120"/>
  <c r="X118"/>
  <c r="X116"/>
  <c r="X114"/>
  <c r="X112"/>
  <c r="X108"/>
  <c r="X106"/>
  <c r="X104"/>
  <c r="X102"/>
  <c r="X100"/>
  <c r="X98"/>
  <c r="X95"/>
  <c r="X93"/>
  <c r="X91"/>
  <c r="X89"/>
  <c r="X87"/>
  <c r="X85"/>
  <c r="X83"/>
  <c r="X81"/>
  <c r="X78"/>
  <c r="X76"/>
  <c r="X74"/>
  <c r="X176"/>
  <c r="X163"/>
  <c r="X155"/>
  <c r="X146"/>
  <c r="X138"/>
  <c r="X136"/>
  <c r="X132"/>
  <c r="X128"/>
  <c r="X123"/>
  <c r="X119"/>
  <c r="X115"/>
  <c r="X110"/>
  <c r="X105"/>
  <c r="X101"/>
  <c r="X97"/>
  <c r="X92"/>
  <c r="X88"/>
  <c r="X84"/>
  <c r="X79"/>
  <c r="X75"/>
  <c r="X72"/>
  <c r="X70"/>
  <c r="X67"/>
  <c r="X65"/>
  <c r="X63"/>
  <c r="X61"/>
  <c r="X59"/>
  <c r="X57"/>
  <c r="X55"/>
  <c r="X53"/>
  <c r="X50"/>
  <c r="X48"/>
  <c r="X46"/>
  <c r="X44"/>
  <c r="X42"/>
  <c r="X40"/>
  <c r="X38"/>
  <c r="X36"/>
  <c r="X34"/>
  <c r="X32"/>
  <c r="X30"/>
  <c r="X28"/>
  <c r="X25"/>
  <c r="X23"/>
  <c r="X21"/>
  <c r="X19"/>
  <c r="X17"/>
  <c r="X15"/>
  <c r="X12"/>
  <c r="X184"/>
  <c r="X167"/>
  <c r="X159"/>
  <c r="X151"/>
  <c r="X142"/>
  <c r="X134"/>
  <c r="X130"/>
  <c r="X125"/>
  <c r="X121"/>
  <c r="X117"/>
  <c r="X113"/>
  <c r="X107"/>
  <c r="X103"/>
  <c r="X99"/>
  <c r="X94"/>
  <c r="X90"/>
  <c r="X86"/>
  <c r="X82"/>
  <c r="X77"/>
  <c r="X73"/>
  <c r="X71"/>
  <c r="X68"/>
  <c r="X66"/>
  <c r="X64"/>
  <c r="X62"/>
  <c r="X60"/>
  <c r="X58"/>
  <c r="X56"/>
  <c r="X54"/>
  <c r="X51"/>
  <c r="X49"/>
  <c r="X47"/>
  <c r="X45"/>
  <c r="X43"/>
  <c r="X41"/>
  <c r="X39"/>
  <c r="X37"/>
  <c r="X35"/>
  <c r="X33"/>
  <c r="X31"/>
  <c r="X29"/>
  <c r="X26"/>
  <c r="X24"/>
  <c r="X22"/>
  <c r="X20"/>
  <c r="X18"/>
  <c r="X16"/>
  <c r="X14"/>
  <c r="AG186"/>
  <c r="AG185"/>
  <c r="AG183"/>
  <c r="AG181"/>
  <c r="AG179"/>
  <c r="AG177"/>
  <c r="AG175"/>
  <c r="AG173"/>
  <c r="AG171"/>
  <c r="AG168"/>
  <c r="AG182"/>
  <c r="AG178"/>
  <c r="AG174"/>
  <c r="AG170"/>
  <c r="AG166"/>
  <c r="AG164"/>
  <c r="AG162"/>
  <c r="AG160"/>
  <c r="AG158"/>
  <c r="AG156"/>
  <c r="AG154"/>
  <c r="AG152"/>
  <c r="AG150"/>
  <c r="AG147"/>
  <c r="AG145"/>
  <c r="AG143"/>
  <c r="AG141"/>
  <c r="AG139"/>
  <c r="AG137"/>
  <c r="AG184"/>
  <c r="AG176"/>
  <c r="AG167"/>
  <c r="AG165"/>
  <c r="AG161"/>
  <c r="AG157"/>
  <c r="AG153"/>
  <c r="AG149"/>
  <c r="AG144"/>
  <c r="AG140"/>
  <c r="AG135"/>
  <c r="AG133"/>
  <c r="AG131"/>
  <c r="AG129"/>
  <c r="AG126"/>
  <c r="AG124"/>
  <c r="AG122"/>
  <c r="AG120"/>
  <c r="AG118"/>
  <c r="AG116"/>
  <c r="AG114"/>
  <c r="AG112"/>
  <c r="AG108"/>
  <c r="AG106"/>
  <c r="AG104"/>
  <c r="AG102"/>
  <c r="AG100"/>
  <c r="AG98"/>
  <c r="AG95"/>
  <c r="AG93"/>
  <c r="AG91"/>
  <c r="AG89"/>
  <c r="AG87"/>
  <c r="AG85"/>
  <c r="AG83"/>
  <c r="AG81"/>
  <c r="AG78"/>
  <c r="AG76"/>
  <c r="AG74"/>
  <c r="AG172"/>
  <c r="AG159"/>
  <c r="AG151"/>
  <c r="AG142"/>
  <c r="AG136"/>
  <c r="AG132"/>
  <c r="AG128"/>
  <c r="AG123"/>
  <c r="AG119"/>
  <c r="AG115"/>
  <c r="AG110"/>
  <c r="AG105"/>
  <c r="AG101"/>
  <c r="AG97"/>
  <c r="AG92"/>
  <c r="AG88"/>
  <c r="AG84"/>
  <c r="AG79"/>
  <c r="AG75"/>
  <c r="AG72"/>
  <c r="AG70"/>
  <c r="AG67"/>
  <c r="AG65"/>
  <c r="AG63"/>
  <c r="AG61"/>
  <c r="AG59"/>
  <c r="AG57"/>
  <c r="AG55"/>
  <c r="AG53"/>
  <c r="AG50"/>
  <c r="AG48"/>
  <c r="AG46"/>
  <c r="AG44"/>
  <c r="AG42"/>
  <c r="AG40"/>
  <c r="AG38"/>
  <c r="AG36"/>
  <c r="AG34"/>
  <c r="AG32"/>
  <c r="AG30"/>
  <c r="AG28"/>
  <c r="AG25"/>
  <c r="AG23"/>
  <c r="AG21"/>
  <c r="AG19"/>
  <c r="AG17"/>
  <c r="AG15"/>
  <c r="AG12"/>
  <c r="AG180"/>
  <c r="AG163"/>
  <c r="AG155"/>
  <c r="AG146"/>
  <c r="AG138"/>
  <c r="AG134"/>
  <c r="AG130"/>
  <c r="AG125"/>
  <c r="AG121"/>
  <c r="AG117"/>
  <c r="AG113"/>
  <c r="AG107"/>
  <c r="AG103"/>
  <c r="AG99"/>
  <c r="AG94"/>
  <c r="AG90"/>
  <c r="AG86"/>
  <c r="AG82"/>
  <c r="AG77"/>
  <c r="AG73"/>
  <c r="AG71"/>
  <c r="AG68"/>
  <c r="AG66"/>
  <c r="AG64"/>
  <c r="AG62"/>
  <c r="AG60"/>
  <c r="AG58"/>
  <c r="AG56"/>
  <c r="AG54"/>
  <c r="AG51"/>
  <c r="AG49"/>
  <c r="AG47"/>
  <c r="AG45"/>
  <c r="AG43"/>
  <c r="AG41"/>
  <c r="AG39"/>
  <c r="AG37"/>
  <c r="AG35"/>
  <c r="AG33"/>
  <c r="AG31"/>
  <c r="AG29"/>
  <c r="AG26"/>
  <c r="AG24"/>
  <c r="AG22"/>
  <c r="AG20"/>
  <c r="AG18"/>
  <c r="AG16"/>
  <c r="AG14"/>
  <c r="G186"/>
  <c r="G185"/>
  <c r="G183"/>
  <c r="G181"/>
  <c r="G179"/>
  <c r="G177"/>
  <c r="G175"/>
  <c r="G173"/>
  <c r="G171"/>
  <c r="G168"/>
  <c r="G182"/>
  <c r="G178"/>
  <c r="G174"/>
  <c r="G170"/>
  <c r="G166"/>
  <c r="G164"/>
  <c r="G162"/>
  <c r="G160"/>
  <c r="G158"/>
  <c r="G156"/>
  <c r="G154"/>
  <c r="G152"/>
  <c r="G150"/>
  <c r="G147"/>
  <c r="G145"/>
  <c r="G143"/>
  <c r="G141"/>
  <c r="G139"/>
  <c r="G137"/>
  <c r="G180"/>
  <c r="G172"/>
  <c r="G165"/>
  <c r="G161"/>
  <c r="G157"/>
  <c r="G153"/>
  <c r="G149"/>
  <c r="G144"/>
  <c r="G140"/>
  <c r="G136"/>
  <c r="G135"/>
  <c r="G133"/>
  <c r="G131"/>
  <c r="G129"/>
  <c r="G126"/>
  <c r="G124"/>
  <c r="G122"/>
  <c r="G120"/>
  <c r="G118"/>
  <c r="G116"/>
  <c r="G114"/>
  <c r="G112"/>
  <c r="G108"/>
  <c r="G106"/>
  <c r="G104"/>
  <c r="G102"/>
  <c r="G100"/>
  <c r="G98"/>
  <c r="G95"/>
  <c r="G93"/>
  <c r="G91"/>
  <c r="G89"/>
  <c r="G87"/>
  <c r="G85"/>
  <c r="G83"/>
  <c r="G81"/>
  <c r="G78"/>
  <c r="G76"/>
  <c r="G74"/>
  <c r="G72"/>
  <c r="G184"/>
  <c r="G167"/>
  <c r="G163"/>
  <c r="G155"/>
  <c r="G146"/>
  <c r="G138"/>
  <c r="G132"/>
  <c r="G128"/>
  <c r="G123"/>
  <c r="G119"/>
  <c r="G115"/>
  <c r="G110"/>
  <c r="G105"/>
  <c r="G101"/>
  <c r="G97"/>
  <c r="G92"/>
  <c r="G88"/>
  <c r="G84"/>
  <c r="G79"/>
  <c r="G75"/>
  <c r="G70"/>
  <c r="G67"/>
  <c r="G65"/>
  <c r="G63"/>
  <c r="G61"/>
  <c r="G59"/>
  <c r="G57"/>
  <c r="G55"/>
  <c r="G53"/>
  <c r="G50"/>
  <c r="G48"/>
  <c r="G46"/>
  <c r="G44"/>
  <c r="G42"/>
  <c r="G40"/>
  <c r="G38"/>
  <c r="G36"/>
  <c r="G34"/>
  <c r="G32"/>
  <c r="G30"/>
  <c r="G28"/>
  <c r="G25"/>
  <c r="G23"/>
  <c r="G21"/>
  <c r="G19"/>
  <c r="G17"/>
  <c r="G15"/>
  <c r="G12"/>
  <c r="G176"/>
  <c r="G159"/>
  <c r="G151"/>
  <c r="G142"/>
  <c r="G134"/>
  <c r="G130"/>
  <c r="G125"/>
  <c r="G121"/>
  <c r="G117"/>
  <c r="G113"/>
  <c r="G107"/>
  <c r="G103"/>
  <c r="G99"/>
  <c r="G94"/>
  <c r="G90"/>
  <c r="G86"/>
  <c r="G82"/>
  <c r="G77"/>
  <c r="G73"/>
  <c r="G71"/>
  <c r="G68"/>
  <c r="G66"/>
  <c r="G64"/>
  <c r="G62"/>
  <c r="G60"/>
  <c r="G58"/>
  <c r="G56"/>
  <c r="G54"/>
  <c r="G51"/>
  <c r="G49"/>
  <c r="G47"/>
  <c r="G45"/>
  <c r="G43"/>
  <c r="G41"/>
  <c r="G39"/>
  <c r="G37"/>
  <c r="G35"/>
  <c r="G33"/>
  <c r="G31"/>
  <c r="G29"/>
  <c r="G26"/>
  <c r="G24"/>
  <c r="G22"/>
  <c r="G20"/>
  <c r="G18"/>
  <c r="G16"/>
  <c r="G14"/>
  <c r="AJ186"/>
  <c r="AJ185"/>
  <c r="AJ184"/>
  <c r="AJ183"/>
  <c r="AJ182"/>
  <c r="AJ181"/>
  <c r="AJ180"/>
  <c r="AJ179"/>
  <c r="AJ178"/>
  <c r="AJ177"/>
  <c r="AJ176"/>
  <c r="AJ175"/>
  <c r="AJ174"/>
  <c r="AJ173"/>
  <c r="AJ172"/>
  <c r="AJ171"/>
  <c r="AJ170"/>
  <c r="AJ168"/>
  <c r="AJ167"/>
  <c r="AJ166"/>
  <c r="AJ165"/>
  <c r="AJ164"/>
  <c r="AJ163"/>
  <c r="AJ162"/>
  <c r="AJ161"/>
  <c r="AJ160"/>
  <c r="AJ159"/>
  <c r="AJ158"/>
  <c r="AJ157"/>
  <c r="AJ156"/>
  <c r="AJ155"/>
  <c r="AJ154"/>
  <c r="AJ153"/>
  <c r="AJ152"/>
  <c r="AJ151"/>
  <c r="AJ150"/>
  <c r="AJ149"/>
  <c r="AJ147"/>
  <c r="AJ146"/>
  <c r="AJ145"/>
  <c r="AJ144"/>
  <c r="AJ143"/>
  <c r="AJ142"/>
  <c r="AJ141"/>
  <c r="AJ140"/>
  <c r="AJ139"/>
  <c r="AJ138"/>
  <c r="AJ137"/>
  <c r="AJ136"/>
  <c r="AJ135"/>
  <c r="AJ134"/>
  <c r="AJ133"/>
  <c r="AJ132"/>
  <c r="AJ131"/>
  <c r="AJ130"/>
  <c r="AJ129"/>
  <c r="AJ128"/>
  <c r="AJ126"/>
  <c r="AJ125"/>
  <c r="AJ124"/>
  <c r="AJ123"/>
  <c r="AJ122"/>
  <c r="AJ121"/>
  <c r="AJ120"/>
  <c r="AJ119"/>
  <c r="AJ118"/>
  <c r="AJ117"/>
  <c r="AJ116"/>
  <c r="AJ115"/>
  <c r="AJ114"/>
  <c r="AJ113"/>
  <c r="AJ112"/>
  <c r="AJ110"/>
  <c r="AJ108"/>
  <c r="AJ107"/>
  <c r="AJ106"/>
  <c r="AJ105"/>
  <c r="AJ104"/>
  <c r="AJ103"/>
  <c r="AJ102"/>
  <c r="AJ101"/>
  <c r="AJ100"/>
  <c r="AJ99"/>
  <c r="AJ98"/>
  <c r="AJ97"/>
  <c r="AJ95"/>
  <c r="AJ94"/>
  <c r="AJ93"/>
  <c r="AJ92"/>
  <c r="AJ91"/>
  <c r="AJ90"/>
  <c r="AJ89"/>
  <c r="AJ88"/>
  <c r="AJ87"/>
  <c r="AJ86"/>
  <c r="AJ85"/>
  <c r="AJ84"/>
  <c r="AJ83"/>
  <c r="AJ82"/>
  <c r="AJ81"/>
  <c r="AJ79"/>
  <c r="AJ78"/>
  <c r="AJ77"/>
  <c r="AJ76"/>
  <c r="AJ75"/>
  <c r="AJ74"/>
  <c r="AJ73"/>
  <c r="AJ72"/>
  <c r="AJ71"/>
  <c r="AJ70"/>
  <c r="AJ68"/>
  <c r="AJ67"/>
  <c r="AJ66"/>
  <c r="AJ65"/>
  <c r="AJ64"/>
  <c r="AJ63"/>
  <c r="AJ62"/>
  <c r="AJ61"/>
  <c r="AJ60"/>
  <c r="AJ59"/>
  <c r="AJ58"/>
  <c r="AJ57"/>
  <c r="AJ56"/>
  <c r="AJ55"/>
  <c r="AJ54"/>
  <c r="AJ53"/>
  <c r="AJ51"/>
  <c r="AJ50"/>
  <c r="AJ49"/>
  <c r="AJ48"/>
  <c r="AJ47"/>
  <c r="AJ46"/>
  <c r="AJ45"/>
  <c r="AJ44"/>
  <c r="AJ43"/>
  <c r="AJ42"/>
  <c r="AJ41"/>
  <c r="AJ40"/>
  <c r="AJ39"/>
  <c r="AJ38"/>
  <c r="AJ37"/>
  <c r="AJ36"/>
  <c r="AJ35"/>
  <c r="AJ34"/>
  <c r="AJ33"/>
  <c r="AJ32"/>
  <c r="AJ31"/>
  <c r="AJ30"/>
  <c r="AJ29"/>
  <c r="AJ28"/>
  <c r="AJ26"/>
  <c r="AJ25"/>
  <c r="AJ24"/>
  <c r="AJ23"/>
  <c r="AJ22"/>
  <c r="AJ21"/>
  <c r="AJ20"/>
  <c r="AJ19"/>
  <c r="AJ18"/>
  <c r="AJ17"/>
  <c r="AJ16"/>
  <c r="AJ15"/>
  <c r="AJ14"/>
  <c r="AJ12"/>
  <c r="AB186"/>
  <c r="AB185"/>
  <c r="AB184"/>
  <c r="AB183"/>
  <c r="AB182"/>
  <c r="AB181"/>
  <c r="AB180"/>
  <c r="AB179"/>
  <c r="AB178"/>
  <c r="AB177"/>
  <c r="AB176"/>
  <c r="AB175"/>
  <c r="AB174"/>
  <c r="AB173"/>
  <c r="AB172"/>
  <c r="AB171"/>
  <c r="AB170"/>
  <c r="AB168"/>
  <c r="AB167"/>
  <c r="AB166"/>
  <c r="AB165"/>
  <c r="AB164"/>
  <c r="AB163"/>
  <c r="AB162"/>
  <c r="AB161"/>
  <c r="AB160"/>
  <c r="AB159"/>
  <c r="AB158"/>
  <c r="AB157"/>
  <c r="AB156"/>
  <c r="AB155"/>
  <c r="AB154"/>
  <c r="AB153"/>
  <c r="AB152"/>
  <c r="AB151"/>
  <c r="AB150"/>
  <c r="AB149"/>
  <c r="AB147"/>
  <c r="AB146"/>
  <c r="AB145"/>
  <c r="AB144"/>
  <c r="AB143"/>
  <c r="AB142"/>
  <c r="AB141"/>
  <c r="AB140"/>
  <c r="AB139"/>
  <c r="AB138"/>
  <c r="AB137"/>
  <c r="AB136"/>
  <c r="AB135"/>
  <c r="AB134"/>
  <c r="AB133"/>
  <c r="AB132"/>
  <c r="AB131"/>
  <c r="AB130"/>
  <c r="AB129"/>
  <c r="AB128"/>
  <c r="AB126"/>
  <c r="AB125"/>
  <c r="AB124"/>
  <c r="AB123"/>
  <c r="AB122"/>
  <c r="AB121"/>
  <c r="AB120"/>
  <c r="AB119"/>
  <c r="AB118"/>
  <c r="AB117"/>
  <c r="AB116"/>
  <c r="AB115"/>
  <c r="AB114"/>
  <c r="AB113"/>
  <c r="AB112"/>
  <c r="AB110"/>
  <c r="AB108"/>
  <c r="AB107"/>
  <c r="AB106"/>
  <c r="AB105"/>
  <c r="AB104"/>
  <c r="AB103"/>
  <c r="AB102"/>
  <c r="AB101"/>
  <c r="AB100"/>
  <c r="AB99"/>
  <c r="AB98"/>
  <c r="AB97"/>
  <c r="AB95"/>
  <c r="AB94"/>
  <c r="AB93"/>
  <c r="AB92"/>
  <c r="AB91"/>
  <c r="AB90"/>
  <c r="AB89"/>
  <c r="AB88"/>
  <c r="AB87"/>
  <c r="AB86"/>
  <c r="AB85"/>
  <c r="AB84"/>
  <c r="AB83"/>
  <c r="AB82"/>
  <c r="AB81"/>
  <c r="AB79"/>
  <c r="AB78"/>
  <c r="AB77"/>
  <c r="AB76"/>
  <c r="AB75"/>
  <c r="AB74"/>
  <c r="AB73"/>
  <c r="AB72"/>
  <c r="AB71"/>
  <c r="AB70"/>
  <c r="AB68"/>
  <c r="AB67"/>
  <c r="AB66"/>
  <c r="AB65"/>
  <c r="AB64"/>
  <c r="AB63"/>
  <c r="AB62"/>
  <c r="AB61"/>
  <c r="AB60"/>
  <c r="AB59"/>
  <c r="AB58"/>
  <c r="AB57"/>
  <c r="AB56"/>
  <c r="AB55"/>
  <c r="AB54"/>
  <c r="AB53"/>
  <c r="AB51"/>
  <c r="AB50"/>
  <c r="AB49"/>
  <c r="AB48"/>
  <c r="AB47"/>
  <c r="AB46"/>
  <c r="AB45"/>
  <c r="AB44"/>
  <c r="AB43"/>
  <c r="AB42"/>
  <c r="AB41"/>
  <c r="AB40"/>
  <c r="AB39"/>
  <c r="AB38"/>
  <c r="AB37"/>
  <c r="AB36"/>
  <c r="AB35"/>
  <c r="AB34"/>
  <c r="AB33"/>
  <c r="AB32"/>
  <c r="AB31"/>
  <c r="AB30"/>
  <c r="AB29"/>
  <c r="AB28"/>
  <c r="AB26"/>
  <c r="AB25"/>
  <c r="AB24"/>
  <c r="AB23"/>
  <c r="AB22"/>
  <c r="AB21"/>
  <c r="AB20"/>
  <c r="AB19"/>
  <c r="AB18"/>
  <c r="AB17"/>
  <c r="AB16"/>
  <c r="AB15"/>
  <c r="AB14"/>
  <c r="AB12"/>
  <c r="L186"/>
  <c r="L185"/>
  <c r="L184"/>
  <c r="L183"/>
  <c r="L182"/>
  <c r="L181"/>
  <c r="L180"/>
  <c r="L179"/>
  <c r="L178"/>
  <c r="L177"/>
  <c r="L176"/>
  <c r="L175"/>
  <c r="L174"/>
  <c r="L173"/>
  <c r="L172"/>
  <c r="L171"/>
  <c r="L170"/>
  <c r="L168"/>
  <c r="L167"/>
  <c r="L166"/>
  <c r="L165"/>
  <c r="L164"/>
  <c r="L163"/>
  <c r="L162"/>
  <c r="L161"/>
  <c r="L160"/>
  <c r="L159"/>
  <c r="L158"/>
  <c r="L157"/>
  <c r="L156"/>
  <c r="L155"/>
  <c r="L154"/>
  <c r="L153"/>
  <c r="L152"/>
  <c r="L151"/>
  <c r="L150"/>
  <c r="L149"/>
  <c r="L147"/>
  <c r="L146"/>
  <c r="L145"/>
  <c r="L144"/>
  <c r="L143"/>
  <c r="L142"/>
  <c r="L141"/>
  <c r="L140"/>
  <c r="L139"/>
  <c r="L138"/>
  <c r="L137"/>
  <c r="L136"/>
  <c r="L135"/>
  <c r="L134"/>
  <c r="L133"/>
  <c r="L132"/>
  <c r="L131"/>
  <c r="L130"/>
  <c r="L129"/>
  <c r="L128"/>
  <c r="L126"/>
  <c r="L125"/>
  <c r="L124"/>
  <c r="L123"/>
  <c r="L122"/>
  <c r="L121"/>
  <c r="L120"/>
  <c r="L119"/>
  <c r="L118"/>
  <c r="L117"/>
  <c r="L116"/>
  <c r="L115"/>
  <c r="L114"/>
  <c r="L113"/>
  <c r="L112"/>
  <c r="L110"/>
  <c r="L108"/>
  <c r="L107"/>
  <c r="L106"/>
  <c r="L105"/>
  <c r="L104"/>
  <c r="L103"/>
  <c r="L102"/>
  <c r="L101"/>
  <c r="L100"/>
  <c r="L99"/>
  <c r="L98"/>
  <c r="L97"/>
  <c r="L95"/>
  <c r="L94"/>
  <c r="L93"/>
  <c r="L92"/>
  <c r="L91"/>
  <c r="L90"/>
  <c r="L89"/>
  <c r="L88"/>
  <c r="L87"/>
  <c r="L86"/>
  <c r="L85"/>
  <c r="L84"/>
  <c r="L83"/>
  <c r="L82"/>
  <c r="L81"/>
  <c r="L79"/>
  <c r="L78"/>
  <c r="L77"/>
  <c r="L76"/>
  <c r="L75"/>
  <c r="L74"/>
  <c r="L73"/>
  <c r="L72"/>
  <c r="L71"/>
  <c r="L70"/>
  <c r="L68"/>
  <c r="L67"/>
  <c r="L66"/>
  <c r="L65"/>
  <c r="L64"/>
  <c r="L63"/>
  <c r="L62"/>
  <c r="L61"/>
  <c r="L60"/>
  <c r="L59"/>
  <c r="L58"/>
  <c r="L57"/>
  <c r="L56"/>
  <c r="L55"/>
  <c r="L54"/>
  <c r="L53"/>
  <c r="L51"/>
  <c r="L50"/>
  <c r="L49"/>
  <c r="L48"/>
  <c r="L47"/>
  <c r="L46"/>
  <c r="L45"/>
  <c r="L44"/>
  <c r="L43"/>
  <c r="L42"/>
  <c r="L41"/>
  <c r="L40"/>
  <c r="L39"/>
  <c r="L38"/>
  <c r="L37"/>
  <c r="L36"/>
  <c r="L35"/>
  <c r="L34"/>
  <c r="L33"/>
  <c r="L32"/>
  <c r="L31"/>
  <c r="L30"/>
  <c r="L29"/>
  <c r="L28"/>
  <c r="L26"/>
  <c r="L25"/>
  <c r="L24"/>
  <c r="L23"/>
  <c r="L22"/>
  <c r="L21"/>
  <c r="L20"/>
  <c r="L19"/>
  <c r="L18"/>
  <c r="L17"/>
  <c r="L16"/>
  <c r="L15"/>
  <c r="L14"/>
  <c r="L12"/>
  <c r="AI186"/>
  <c r="AI185"/>
  <c r="AI184"/>
  <c r="AI183"/>
  <c r="AI182"/>
  <c r="AI181"/>
  <c r="AI180"/>
  <c r="AI179"/>
  <c r="AI178"/>
  <c r="AI177"/>
  <c r="AI176"/>
  <c r="AI175"/>
  <c r="AI174"/>
  <c r="AI173"/>
  <c r="AI172"/>
  <c r="AI171"/>
  <c r="AI170"/>
  <c r="AI168"/>
  <c r="AI167"/>
  <c r="AI166"/>
  <c r="AI165"/>
  <c r="AI164"/>
  <c r="AI163"/>
  <c r="AI162"/>
  <c r="AI161"/>
  <c r="AI160"/>
  <c r="AI159"/>
  <c r="AI158"/>
  <c r="AI157"/>
  <c r="AI156"/>
  <c r="AI155"/>
  <c r="AI154"/>
  <c r="AI153"/>
  <c r="AI152"/>
  <c r="AI151"/>
  <c r="AI150"/>
  <c r="AI149"/>
  <c r="AI147"/>
  <c r="AI146"/>
  <c r="AI145"/>
  <c r="AI144"/>
  <c r="AI143"/>
  <c r="AI142"/>
  <c r="AI141"/>
  <c r="AI140"/>
  <c r="AI139"/>
  <c r="AI138"/>
  <c r="AI137"/>
  <c r="AI136"/>
  <c r="AI135"/>
  <c r="AI134"/>
  <c r="AI133"/>
  <c r="AI132"/>
  <c r="AI131"/>
  <c r="AI130"/>
  <c r="AI129"/>
  <c r="AI128"/>
  <c r="AI126"/>
  <c r="AI125"/>
  <c r="AI124"/>
  <c r="AI123"/>
  <c r="AI122"/>
  <c r="AI121"/>
  <c r="AI120"/>
  <c r="AI119"/>
  <c r="AI118"/>
  <c r="AI117"/>
  <c r="AI116"/>
  <c r="AI115"/>
  <c r="AI114"/>
  <c r="AI113"/>
  <c r="AI112"/>
  <c r="AI110"/>
  <c r="AI108"/>
  <c r="AI107"/>
  <c r="AI106"/>
  <c r="AI105"/>
  <c r="AI104"/>
  <c r="AI103"/>
  <c r="AI102"/>
  <c r="AI101"/>
  <c r="AI100"/>
  <c r="AI99"/>
  <c r="AI98"/>
  <c r="AI97"/>
  <c r="AI95"/>
  <c r="AI94"/>
  <c r="AI93"/>
  <c r="AI92"/>
  <c r="AI91"/>
  <c r="AI90"/>
  <c r="AI89"/>
  <c r="AI88"/>
  <c r="AI87"/>
  <c r="AI86"/>
  <c r="AI85"/>
  <c r="AI84"/>
  <c r="AI83"/>
  <c r="AI82"/>
  <c r="AI81"/>
  <c r="AI79"/>
  <c r="AI78"/>
  <c r="AI77"/>
  <c r="AI76"/>
  <c r="AI75"/>
  <c r="AI74"/>
  <c r="AI73"/>
  <c r="AI72"/>
  <c r="AI71"/>
  <c r="AI70"/>
  <c r="AI68"/>
  <c r="AI67"/>
  <c r="AI66"/>
  <c r="AI65"/>
  <c r="AI64"/>
  <c r="AI63"/>
  <c r="AI62"/>
  <c r="AI61"/>
  <c r="AI60"/>
  <c r="AI59"/>
  <c r="AI58"/>
  <c r="AI57"/>
  <c r="AI56"/>
  <c r="AI55"/>
  <c r="AI54"/>
  <c r="AI53"/>
  <c r="AI51"/>
  <c r="AI50"/>
  <c r="AI49"/>
  <c r="AI48"/>
  <c r="AI47"/>
  <c r="AI46"/>
  <c r="AI45"/>
  <c r="AI44"/>
  <c r="AI43"/>
  <c r="AI42"/>
  <c r="AI41"/>
  <c r="AI40"/>
  <c r="AI39"/>
  <c r="AI38"/>
  <c r="AI37"/>
  <c r="AI36"/>
  <c r="AI35"/>
  <c r="AI34"/>
  <c r="AI33"/>
  <c r="AI32"/>
  <c r="AI31"/>
  <c r="AI30"/>
  <c r="AI29"/>
  <c r="AI28"/>
  <c r="AI26"/>
  <c r="AI25"/>
  <c r="AI24"/>
  <c r="AI23"/>
  <c r="AI22"/>
  <c r="AI21"/>
  <c r="AI20"/>
  <c r="AI19"/>
  <c r="AI18"/>
  <c r="AI17"/>
  <c r="AI16"/>
  <c r="AI15"/>
  <c r="AI14"/>
  <c r="AI12"/>
  <c r="AA186"/>
  <c r="AA185"/>
  <c r="AA184"/>
  <c r="AA183"/>
  <c r="AA182"/>
  <c r="AA181"/>
  <c r="AA180"/>
  <c r="AA179"/>
  <c r="AA178"/>
  <c r="AA177"/>
  <c r="AA176"/>
  <c r="AA175"/>
  <c r="AA174"/>
  <c r="AA173"/>
  <c r="AA172"/>
  <c r="AA171"/>
  <c r="AA170"/>
  <c r="AA168"/>
  <c r="AA167"/>
  <c r="AA166"/>
  <c r="AA165"/>
  <c r="AA164"/>
  <c r="AA163"/>
  <c r="AA162"/>
  <c r="AA161"/>
  <c r="AA160"/>
  <c r="AA159"/>
  <c r="AA158"/>
  <c r="AA157"/>
  <c r="AA156"/>
  <c r="AA155"/>
  <c r="AA154"/>
  <c r="AA153"/>
  <c r="AA152"/>
  <c r="AA151"/>
  <c r="AA150"/>
  <c r="AA149"/>
  <c r="AA147"/>
  <c r="AA146"/>
  <c r="AA145"/>
  <c r="AA144"/>
  <c r="AA143"/>
  <c r="AA142"/>
  <c r="AA141"/>
  <c r="AA140"/>
  <c r="AA139"/>
  <c r="AA138"/>
  <c r="AA137"/>
  <c r="AA136"/>
  <c r="AA135"/>
  <c r="AA134"/>
  <c r="AA133"/>
  <c r="AA132"/>
  <c r="AA131"/>
  <c r="AA130"/>
  <c r="AA129"/>
  <c r="AA128"/>
  <c r="AA126"/>
  <c r="AA125"/>
  <c r="AA124"/>
  <c r="AA123"/>
  <c r="AA122"/>
  <c r="AA121"/>
  <c r="AA120"/>
  <c r="AA119"/>
  <c r="AA118"/>
  <c r="AA117"/>
  <c r="AA116"/>
  <c r="AA115"/>
  <c r="AA114"/>
  <c r="AA113"/>
  <c r="AA112"/>
  <c r="AA110"/>
  <c r="AA108"/>
  <c r="AA107"/>
  <c r="AA106"/>
  <c r="AA105"/>
  <c r="AA104"/>
  <c r="AA103"/>
  <c r="AA102"/>
  <c r="AA101"/>
  <c r="AA100"/>
  <c r="AA99"/>
  <c r="AA98"/>
  <c r="AA97"/>
  <c r="AA95"/>
  <c r="AA94"/>
  <c r="AA93"/>
  <c r="AA92"/>
  <c r="AA91"/>
  <c r="AA90"/>
  <c r="AA89"/>
  <c r="AA88"/>
  <c r="AA87"/>
  <c r="AA86"/>
  <c r="AA85"/>
  <c r="AA84"/>
  <c r="AA83"/>
  <c r="AA82"/>
  <c r="AA81"/>
  <c r="AA79"/>
  <c r="AA78"/>
  <c r="AA77"/>
  <c r="AA76"/>
  <c r="AA75"/>
  <c r="AA74"/>
  <c r="AA73"/>
  <c r="AA72"/>
  <c r="AA71"/>
  <c r="AA70"/>
  <c r="AA68"/>
  <c r="AA67"/>
  <c r="AA66"/>
  <c r="AA65"/>
  <c r="AA64"/>
  <c r="AA63"/>
  <c r="AA62"/>
  <c r="AA61"/>
  <c r="AA60"/>
  <c r="AA59"/>
  <c r="AA58"/>
  <c r="AA57"/>
  <c r="AA56"/>
  <c r="AA55"/>
  <c r="AA54"/>
  <c r="AA53"/>
  <c r="AA51"/>
  <c r="AA50"/>
  <c r="AA49"/>
  <c r="AA48"/>
  <c r="AA47"/>
  <c r="AA46"/>
  <c r="AA45"/>
  <c r="AA44"/>
  <c r="AA43"/>
  <c r="AA42"/>
  <c r="AA41"/>
  <c r="AA40"/>
  <c r="AA39"/>
  <c r="AA38"/>
  <c r="AA37"/>
  <c r="AA36"/>
  <c r="AA35"/>
  <c r="AA34"/>
  <c r="AA33"/>
  <c r="AA32"/>
  <c r="AA31"/>
  <c r="AA30"/>
  <c r="AA29"/>
  <c r="AA28"/>
  <c r="AA26"/>
  <c r="AA25"/>
  <c r="AA24"/>
  <c r="AA23"/>
  <c r="AA22"/>
  <c r="AA21"/>
  <c r="AA20"/>
  <c r="AA19"/>
  <c r="AA18"/>
  <c r="AA17"/>
  <c r="AA16"/>
  <c r="AA15"/>
  <c r="AA14"/>
  <c r="AA12"/>
  <c r="K186"/>
  <c r="K185"/>
  <c r="K184"/>
  <c r="K183"/>
  <c r="K182"/>
  <c r="K181"/>
  <c r="K180"/>
  <c r="K179"/>
  <c r="K178"/>
  <c r="K177"/>
  <c r="K176"/>
  <c r="K175"/>
  <c r="K174"/>
  <c r="K173"/>
  <c r="K172"/>
  <c r="K171"/>
  <c r="K170"/>
  <c r="K168"/>
  <c r="K167"/>
  <c r="K166"/>
  <c r="K165"/>
  <c r="K164"/>
  <c r="K163"/>
  <c r="K162"/>
  <c r="K161"/>
  <c r="K160"/>
  <c r="K159"/>
  <c r="K158"/>
  <c r="K157"/>
  <c r="K156"/>
  <c r="K155"/>
  <c r="K154"/>
  <c r="K153"/>
  <c r="K152"/>
  <c r="K151"/>
  <c r="K150"/>
  <c r="K149"/>
  <c r="K147"/>
  <c r="K146"/>
  <c r="K145"/>
  <c r="K144"/>
  <c r="K143"/>
  <c r="K142"/>
  <c r="K141"/>
  <c r="K140"/>
  <c r="K139"/>
  <c r="K138"/>
  <c r="K137"/>
  <c r="K136"/>
  <c r="K135"/>
  <c r="K134"/>
  <c r="K133"/>
  <c r="K132"/>
  <c r="K131"/>
  <c r="K130"/>
  <c r="K129"/>
  <c r="K128"/>
  <c r="K126"/>
  <c r="K125"/>
  <c r="K124"/>
  <c r="K123"/>
  <c r="K122"/>
  <c r="K121"/>
  <c r="K120"/>
  <c r="K119"/>
  <c r="K118"/>
  <c r="K117"/>
  <c r="K116"/>
  <c r="K115"/>
  <c r="K114"/>
  <c r="K113"/>
  <c r="K112"/>
  <c r="K110"/>
  <c r="K108"/>
  <c r="K107"/>
  <c r="K106"/>
  <c r="K105"/>
  <c r="K104"/>
  <c r="K103"/>
  <c r="K102"/>
  <c r="K101"/>
  <c r="K100"/>
  <c r="K99"/>
  <c r="K98"/>
  <c r="K97"/>
  <c r="K95"/>
  <c r="K94"/>
  <c r="K93"/>
  <c r="K92"/>
  <c r="K91"/>
  <c r="K90"/>
  <c r="K89"/>
  <c r="K88"/>
  <c r="K87"/>
  <c r="K86"/>
  <c r="K85"/>
  <c r="K84"/>
  <c r="K83"/>
  <c r="K82"/>
  <c r="K81"/>
  <c r="K79"/>
  <c r="K78"/>
  <c r="K77"/>
  <c r="K76"/>
  <c r="K75"/>
  <c r="K74"/>
  <c r="K73"/>
  <c r="K72"/>
  <c r="K71"/>
  <c r="K70"/>
  <c r="K68"/>
  <c r="K67"/>
  <c r="K66"/>
  <c r="K65"/>
  <c r="K64"/>
  <c r="K63"/>
  <c r="K62"/>
  <c r="K61"/>
  <c r="K60"/>
  <c r="K59"/>
  <c r="K58"/>
  <c r="K57"/>
  <c r="K56"/>
  <c r="K55"/>
  <c r="K54"/>
  <c r="K53"/>
  <c r="K51"/>
  <c r="K50"/>
  <c r="K49"/>
  <c r="K48"/>
  <c r="K47"/>
  <c r="K46"/>
  <c r="K45"/>
  <c r="K44"/>
  <c r="K43"/>
  <c r="K42"/>
  <c r="K41"/>
  <c r="K40"/>
  <c r="K39"/>
  <c r="K38"/>
  <c r="K37"/>
  <c r="K36"/>
  <c r="K35"/>
  <c r="K34"/>
  <c r="K33"/>
  <c r="K32"/>
  <c r="K31"/>
  <c r="K30"/>
  <c r="K29"/>
  <c r="K28"/>
  <c r="K26"/>
  <c r="K25"/>
  <c r="K24"/>
  <c r="K23"/>
  <c r="K22"/>
  <c r="K21"/>
  <c r="K20"/>
  <c r="K19"/>
  <c r="K18"/>
  <c r="K17"/>
  <c r="K16"/>
  <c r="K15"/>
  <c r="K14"/>
  <c r="K12"/>
  <c r="I12"/>
  <c r="I28"/>
  <c r="I70"/>
  <c r="I97"/>
  <c r="I128"/>
  <c r="I170"/>
  <c r="I16"/>
  <c r="I18"/>
  <c r="I20"/>
  <c r="I22"/>
  <c r="I24"/>
  <c r="I26"/>
  <c r="I30"/>
  <c r="I32"/>
  <c r="I34"/>
  <c r="I36"/>
  <c r="I38"/>
  <c r="I40"/>
  <c r="I42"/>
  <c r="I44"/>
  <c r="I46"/>
  <c r="I48"/>
  <c r="I50"/>
  <c r="I55"/>
  <c r="I57"/>
  <c r="I59"/>
  <c r="I61"/>
  <c r="I63"/>
  <c r="I65"/>
  <c r="I67"/>
  <c r="I72"/>
  <c r="I74"/>
  <c r="I76"/>
  <c r="I78"/>
  <c r="I83"/>
  <c r="I85"/>
  <c r="I87"/>
  <c r="I89"/>
  <c r="I91"/>
  <c r="I93"/>
  <c r="I95"/>
  <c r="I99"/>
  <c r="I101"/>
  <c r="I103"/>
  <c r="I105"/>
  <c r="I107"/>
  <c r="I114"/>
  <c r="I116"/>
  <c r="I118"/>
  <c r="I120"/>
  <c r="I122"/>
  <c r="I124"/>
  <c r="I126"/>
  <c r="I130"/>
  <c r="I132"/>
  <c r="I134"/>
  <c r="I136"/>
  <c r="I138"/>
  <c r="I141"/>
  <c r="I143"/>
  <c r="I145"/>
  <c r="I147"/>
  <c r="I140"/>
  <c r="I14"/>
  <c r="I81"/>
  <c r="I149"/>
  <c r="I15"/>
  <c r="I19"/>
  <c r="I23"/>
  <c r="I31"/>
  <c r="I35"/>
  <c r="I39"/>
  <c r="I43"/>
  <c r="I47"/>
  <c r="I51"/>
  <c r="I54"/>
  <c r="I58"/>
  <c r="I62"/>
  <c r="I66"/>
  <c r="I73"/>
  <c r="I77"/>
  <c r="I84"/>
  <c r="I88"/>
  <c r="I92"/>
  <c r="I98"/>
  <c r="I102"/>
  <c r="I106"/>
  <c r="I115"/>
  <c r="I119"/>
  <c r="I123"/>
  <c r="I131"/>
  <c r="I135"/>
  <c r="I139"/>
  <c r="I144"/>
  <c r="I151"/>
  <c r="I153"/>
  <c r="I155"/>
  <c r="I157"/>
  <c r="I159"/>
  <c r="I161"/>
  <c r="I163"/>
  <c r="I165"/>
  <c r="I167"/>
  <c r="I172"/>
  <c r="I174"/>
  <c r="I176"/>
  <c r="I178"/>
  <c r="I180"/>
  <c r="I182"/>
  <c r="I184"/>
  <c r="I186"/>
  <c r="I53"/>
  <c r="I112"/>
  <c r="I17"/>
  <c r="I21"/>
  <c r="I25"/>
  <c r="I29"/>
  <c r="I33"/>
  <c r="I37"/>
  <c r="I41"/>
  <c r="I45"/>
  <c r="I49"/>
  <c r="I56"/>
  <c r="I60"/>
  <c r="I64"/>
  <c r="I68"/>
  <c r="I71"/>
  <c r="I75"/>
  <c r="I79"/>
  <c r="I82"/>
  <c r="I86"/>
  <c r="I90"/>
  <c r="I94"/>
  <c r="I100"/>
  <c r="I104"/>
  <c r="I108"/>
  <c r="I110"/>
  <c r="I113"/>
  <c r="I117"/>
  <c r="I121"/>
  <c r="I125"/>
  <c r="I129"/>
  <c r="I133"/>
  <c r="I137"/>
  <c r="I142"/>
  <c r="I146"/>
  <c r="I150"/>
  <c r="I152"/>
  <c r="I154"/>
  <c r="I156"/>
  <c r="I158"/>
  <c r="I160"/>
  <c r="I162"/>
  <c r="I164"/>
  <c r="I166"/>
  <c r="I168"/>
  <c r="I171"/>
  <c r="I173"/>
  <c r="I175"/>
  <c r="I177"/>
  <c r="I179"/>
  <c r="I181"/>
  <c r="I183"/>
  <c r="I185"/>
  <c r="Y186"/>
  <c r="Y185"/>
  <c r="Y184"/>
  <c r="Y183"/>
  <c r="Y182"/>
  <c r="Y181"/>
  <c r="Y180"/>
  <c r="Y179"/>
  <c r="Y178"/>
  <c r="Y177"/>
  <c r="Y176"/>
  <c r="Y175"/>
  <c r="Y174"/>
  <c r="Y173"/>
  <c r="Y172"/>
  <c r="Y171"/>
  <c r="Y170"/>
  <c r="Y168"/>
  <c r="Y167"/>
  <c r="Y166"/>
  <c r="Y165"/>
  <c r="Y164"/>
  <c r="Y163"/>
  <c r="Y162"/>
  <c r="Y161"/>
  <c r="Y160"/>
  <c r="Y159"/>
  <c r="Y158"/>
  <c r="Y157"/>
  <c r="Y156"/>
  <c r="Y154"/>
  <c r="Y153"/>
  <c r="Y152"/>
  <c r="Y151"/>
  <c r="Y150"/>
  <c r="Y149"/>
  <c r="Y147"/>
  <c r="Y146"/>
  <c r="Y145"/>
  <c r="Y144"/>
  <c r="Y143"/>
  <c r="Y142"/>
  <c r="Y141"/>
  <c r="Y140"/>
  <c r="Y139"/>
  <c r="Y138"/>
  <c r="Y137"/>
  <c r="Y136"/>
  <c r="Y135"/>
  <c r="Y134"/>
  <c r="Y133"/>
  <c r="Y132"/>
  <c r="Y131"/>
  <c r="Y130"/>
  <c r="Y129"/>
  <c r="Y128"/>
  <c r="Y126"/>
  <c r="Y125"/>
  <c r="Y124"/>
  <c r="Y123"/>
  <c r="Y122"/>
  <c r="Y121"/>
  <c r="Y120"/>
  <c r="Y119"/>
  <c r="Y118"/>
  <c r="Y117"/>
  <c r="Y116"/>
  <c r="Y115"/>
  <c r="Y114"/>
  <c r="Y113"/>
  <c r="Y112"/>
  <c r="Y110"/>
  <c r="Y108"/>
  <c r="Y107"/>
  <c r="Y106"/>
  <c r="Y105"/>
  <c r="Y104"/>
  <c r="Y103"/>
  <c r="Y102"/>
  <c r="Y101"/>
  <c r="Y100"/>
  <c r="Y99"/>
  <c r="Y98"/>
  <c r="Y97"/>
  <c r="Y95"/>
  <c r="Y94"/>
  <c r="Y93"/>
  <c r="Y92"/>
  <c r="Y91"/>
  <c r="Y90"/>
  <c r="Y89"/>
  <c r="Y88"/>
  <c r="Y87"/>
  <c r="Y86"/>
  <c r="Y85"/>
  <c r="Y84"/>
  <c r="Y83"/>
  <c r="Y82"/>
  <c r="Y81"/>
  <c r="Y79"/>
  <c r="Y78"/>
  <c r="Y77"/>
  <c r="Y76"/>
  <c r="Y75"/>
  <c r="Y74"/>
  <c r="Y73"/>
  <c r="Y72"/>
  <c r="Y71"/>
  <c r="Y70"/>
  <c r="Y68"/>
  <c r="Y67"/>
  <c r="Y66"/>
  <c r="Y65"/>
  <c r="Y64"/>
  <c r="Y63"/>
  <c r="Y62"/>
  <c r="Y61"/>
  <c r="Y60"/>
  <c r="Y59"/>
  <c r="Y58"/>
  <c r="Y57"/>
  <c r="Y56"/>
  <c r="Y55"/>
  <c r="Y54"/>
  <c r="Y53"/>
  <c r="Y51"/>
  <c r="Y50"/>
  <c r="Y49"/>
  <c r="Y48"/>
  <c r="Y47"/>
  <c r="Y46"/>
  <c r="Y45"/>
  <c r="Y44"/>
  <c r="Y43"/>
  <c r="Y42"/>
  <c r="Y41"/>
  <c r="Y40"/>
  <c r="Y39"/>
  <c r="Y38"/>
  <c r="Y37"/>
  <c r="Y36"/>
  <c r="Y35"/>
  <c r="Y34"/>
  <c r="Y33"/>
  <c r="Y32"/>
  <c r="Y31"/>
  <c r="Y30"/>
  <c r="Y29"/>
  <c r="Y28"/>
  <c r="Y26"/>
  <c r="Y25"/>
  <c r="Y24"/>
  <c r="Y23"/>
  <c r="Y22"/>
  <c r="Y21"/>
  <c r="Y20"/>
  <c r="Y19"/>
  <c r="Y18"/>
  <c r="Y17"/>
  <c r="Y16"/>
  <c r="Y15"/>
  <c r="Y14"/>
  <c r="Y12"/>
  <c r="Y155"/>
  <c r="AM186"/>
  <c r="AM184"/>
  <c r="AM182"/>
  <c r="AM180"/>
  <c r="AM178"/>
  <c r="AM176"/>
  <c r="AM174"/>
  <c r="AM172"/>
  <c r="AM170"/>
  <c r="AM167"/>
  <c r="AM185"/>
  <c r="AM181"/>
  <c r="AM177"/>
  <c r="AM173"/>
  <c r="AM168"/>
  <c r="AM165"/>
  <c r="AM163"/>
  <c r="AM161"/>
  <c r="AM159"/>
  <c r="AM157"/>
  <c r="AM155"/>
  <c r="AM153"/>
  <c r="AM151"/>
  <c r="AM149"/>
  <c r="AM146"/>
  <c r="AM144"/>
  <c r="AM142"/>
  <c r="AM140"/>
  <c r="AM138"/>
  <c r="AM136"/>
  <c r="AM183"/>
  <c r="AM175"/>
  <c r="AM164"/>
  <c r="AM160"/>
  <c r="AM156"/>
  <c r="AM152"/>
  <c r="AM147"/>
  <c r="AM143"/>
  <c r="AM139"/>
  <c r="AM134"/>
  <c r="AM132"/>
  <c r="AM130"/>
  <c r="AM128"/>
  <c r="AM125"/>
  <c r="AM123"/>
  <c r="AM121"/>
  <c r="AM119"/>
  <c r="AM117"/>
  <c r="AM115"/>
  <c r="AM113"/>
  <c r="AM110"/>
  <c r="AM107"/>
  <c r="AM105"/>
  <c r="AM103"/>
  <c r="AM101"/>
  <c r="AM99"/>
  <c r="AM97"/>
  <c r="AM94"/>
  <c r="AM92"/>
  <c r="AM90"/>
  <c r="AM88"/>
  <c r="AM86"/>
  <c r="AM84"/>
  <c r="AM82"/>
  <c r="AM79"/>
  <c r="AM77"/>
  <c r="AM75"/>
  <c r="AM73"/>
  <c r="AM179"/>
  <c r="AM166"/>
  <c r="AM158"/>
  <c r="AM150"/>
  <c r="AM141"/>
  <c r="AM135"/>
  <c r="AM131"/>
  <c r="AM126"/>
  <c r="AM122"/>
  <c r="AM118"/>
  <c r="AM114"/>
  <c r="AM108"/>
  <c r="AM104"/>
  <c r="AM100"/>
  <c r="AM95"/>
  <c r="AM91"/>
  <c r="AM87"/>
  <c r="AM83"/>
  <c r="AM78"/>
  <c r="AM74"/>
  <c r="AM71"/>
  <c r="AM68"/>
  <c r="AM66"/>
  <c r="AM64"/>
  <c r="AM62"/>
  <c r="AM60"/>
  <c r="AM58"/>
  <c r="AM56"/>
  <c r="AM54"/>
  <c r="AM51"/>
  <c r="AM49"/>
  <c r="AM47"/>
  <c r="AM45"/>
  <c r="AM43"/>
  <c r="AM41"/>
  <c r="AM39"/>
  <c r="AM37"/>
  <c r="AM35"/>
  <c r="AM33"/>
  <c r="AM31"/>
  <c r="AM29"/>
  <c r="AM26"/>
  <c r="AM24"/>
  <c r="AM22"/>
  <c r="AM20"/>
  <c r="AM18"/>
  <c r="AM16"/>
  <c r="AM14"/>
  <c r="AM171"/>
  <c r="AM162"/>
  <c r="AM154"/>
  <c r="AM145"/>
  <c r="AM137"/>
  <c r="AM133"/>
  <c r="AM129"/>
  <c r="AM124"/>
  <c r="AM120"/>
  <c r="AM116"/>
  <c r="AM112"/>
  <c r="AM106"/>
  <c r="AM102"/>
  <c r="AM98"/>
  <c r="AM93"/>
  <c r="AM89"/>
  <c r="AM85"/>
  <c r="AM81"/>
  <c r="AM76"/>
  <c r="AM72"/>
  <c r="AM70"/>
  <c r="AM67"/>
  <c r="AM65"/>
  <c r="AM63"/>
  <c r="AM61"/>
  <c r="AM59"/>
  <c r="AM57"/>
  <c r="AM55"/>
  <c r="AM53"/>
  <c r="AM50"/>
  <c r="AM48"/>
  <c r="AM46"/>
  <c r="AM44"/>
  <c r="AM42"/>
  <c r="AM40"/>
  <c r="AM38"/>
  <c r="AM36"/>
  <c r="AM34"/>
  <c r="AM32"/>
  <c r="AM30"/>
  <c r="AM28"/>
  <c r="AM25"/>
  <c r="AM23"/>
  <c r="AM21"/>
  <c r="AM19"/>
  <c r="AM17"/>
  <c r="AM15"/>
  <c r="AM12"/>
  <c r="M12"/>
  <c r="M28"/>
  <c r="M70"/>
  <c r="M97"/>
  <c r="M128"/>
  <c r="M170"/>
  <c r="M16"/>
  <c r="M18"/>
  <c r="M20"/>
  <c r="M22"/>
  <c r="M24"/>
  <c r="M26"/>
  <c r="M30"/>
  <c r="M32"/>
  <c r="M34"/>
  <c r="M36"/>
  <c r="M38"/>
  <c r="M40"/>
  <c r="M42"/>
  <c r="M44"/>
  <c r="M46"/>
  <c r="M48"/>
  <c r="M50"/>
  <c r="M55"/>
  <c r="M57"/>
  <c r="M59"/>
  <c r="M61"/>
  <c r="M63"/>
  <c r="M65"/>
  <c r="M67"/>
  <c r="M72"/>
  <c r="M74"/>
  <c r="M76"/>
  <c r="M78"/>
  <c r="M83"/>
  <c r="M85"/>
  <c r="M87"/>
  <c r="M89"/>
  <c r="M91"/>
  <c r="M93"/>
  <c r="M95"/>
  <c r="M99"/>
  <c r="M101"/>
  <c r="M103"/>
  <c r="M105"/>
  <c r="M107"/>
  <c r="M114"/>
  <c r="M116"/>
  <c r="M118"/>
  <c r="M120"/>
  <c r="M122"/>
  <c r="M124"/>
  <c r="M126"/>
  <c r="M130"/>
  <c r="M132"/>
  <c r="M134"/>
  <c r="M136"/>
  <c r="M138"/>
  <c r="M141"/>
  <c r="M143"/>
  <c r="M145"/>
  <c r="M147"/>
  <c r="M14"/>
  <c r="M81"/>
  <c r="M149"/>
  <c r="M15"/>
  <c r="M19"/>
  <c r="M23"/>
  <c r="M29"/>
  <c r="M33"/>
  <c r="M37"/>
  <c r="M41"/>
  <c r="M45"/>
  <c r="M49"/>
  <c r="M56"/>
  <c r="M60"/>
  <c r="M64"/>
  <c r="M68"/>
  <c r="M71"/>
  <c r="M75"/>
  <c r="M79"/>
  <c r="M84"/>
  <c r="M88"/>
  <c r="M92"/>
  <c r="M100"/>
  <c r="M104"/>
  <c r="M108"/>
  <c r="M110"/>
  <c r="M115"/>
  <c r="M119"/>
  <c r="M123"/>
  <c r="M131"/>
  <c r="M135"/>
  <c r="M139"/>
  <c r="M144"/>
  <c r="M151"/>
  <c r="M153"/>
  <c r="M155"/>
  <c r="M157"/>
  <c r="M159"/>
  <c r="M161"/>
  <c r="M163"/>
  <c r="M165"/>
  <c r="M167"/>
  <c r="M172"/>
  <c r="M174"/>
  <c r="M176"/>
  <c r="M178"/>
  <c r="M180"/>
  <c r="M182"/>
  <c r="M184"/>
  <c r="M186"/>
  <c r="M140"/>
  <c r="M53"/>
  <c r="M112"/>
  <c r="M17"/>
  <c r="M21"/>
  <c r="M25"/>
  <c r="M31"/>
  <c r="M35"/>
  <c r="M39"/>
  <c r="M43"/>
  <c r="M47"/>
  <c r="M51"/>
  <c r="M54"/>
  <c r="M58"/>
  <c r="M62"/>
  <c r="M66"/>
  <c r="M73"/>
  <c r="M77"/>
  <c r="M82"/>
  <c r="M86"/>
  <c r="M90"/>
  <c r="M94"/>
  <c r="M98"/>
  <c r="M102"/>
  <c r="M106"/>
  <c r="M113"/>
  <c r="M117"/>
  <c r="M121"/>
  <c r="M125"/>
  <c r="M129"/>
  <c r="M133"/>
  <c r="M137"/>
  <c r="M142"/>
  <c r="M146"/>
  <c r="M150"/>
  <c r="M152"/>
  <c r="M154"/>
  <c r="M156"/>
  <c r="M158"/>
  <c r="M160"/>
  <c r="M162"/>
  <c r="M164"/>
  <c r="M166"/>
  <c r="M168"/>
  <c r="M171"/>
  <c r="M173"/>
  <c r="M175"/>
  <c r="M177"/>
  <c r="M179"/>
  <c r="M181"/>
  <c r="M183"/>
  <c r="M185"/>
  <c r="AB28" i="5"/>
  <c r="R28"/>
  <c r="AC186" i="6"/>
  <c r="AC184"/>
  <c r="AC182"/>
  <c r="AC180"/>
  <c r="AC178"/>
  <c r="AC176"/>
  <c r="AC174"/>
  <c r="AC172"/>
  <c r="AC170"/>
  <c r="AC167"/>
  <c r="AC185"/>
  <c r="AC181"/>
  <c r="AC177"/>
  <c r="AC173"/>
  <c r="AC168"/>
  <c r="AC165"/>
  <c r="AC163"/>
  <c r="AC161"/>
  <c r="AC159"/>
  <c r="AC157"/>
  <c r="AC155"/>
  <c r="AC153"/>
  <c r="AC151"/>
  <c r="AC149"/>
  <c r="AC146"/>
  <c r="AC144"/>
  <c r="AC142"/>
  <c r="AC140"/>
  <c r="AC138"/>
  <c r="AC179"/>
  <c r="AC171"/>
  <c r="AC164"/>
  <c r="AC160"/>
  <c r="AC156"/>
  <c r="AC152"/>
  <c r="AC147"/>
  <c r="AC143"/>
  <c r="AC139"/>
  <c r="AC136"/>
  <c r="AC134"/>
  <c r="AC132"/>
  <c r="AC130"/>
  <c r="AC128"/>
  <c r="AC125"/>
  <c r="AC123"/>
  <c r="AC121"/>
  <c r="AC119"/>
  <c r="AC117"/>
  <c r="AC115"/>
  <c r="AC113"/>
  <c r="AC110"/>
  <c r="AC107"/>
  <c r="AC105"/>
  <c r="AC103"/>
  <c r="AC101"/>
  <c r="AC99"/>
  <c r="AC97"/>
  <c r="AC94"/>
  <c r="AC92"/>
  <c r="AC90"/>
  <c r="AC88"/>
  <c r="AC86"/>
  <c r="AC84"/>
  <c r="AC82"/>
  <c r="AC79"/>
  <c r="AC77"/>
  <c r="AC75"/>
  <c r="AC73"/>
  <c r="AC183"/>
  <c r="AC162"/>
  <c r="AC154"/>
  <c r="AC145"/>
  <c r="AC137"/>
  <c r="AC135"/>
  <c r="AC131"/>
  <c r="AC126"/>
  <c r="AC122"/>
  <c r="AC118"/>
  <c r="AC114"/>
  <c r="AC108"/>
  <c r="AC104"/>
  <c r="AC100"/>
  <c r="AC95"/>
  <c r="AC91"/>
  <c r="AC87"/>
  <c r="AC83"/>
  <c r="AC78"/>
  <c r="AC74"/>
  <c r="AC71"/>
  <c r="AC68"/>
  <c r="AC66"/>
  <c r="AC64"/>
  <c r="AC62"/>
  <c r="AC60"/>
  <c r="AC58"/>
  <c r="AC56"/>
  <c r="AC54"/>
  <c r="AC51"/>
  <c r="AC49"/>
  <c r="AC47"/>
  <c r="AC45"/>
  <c r="AC43"/>
  <c r="AC41"/>
  <c r="AC39"/>
  <c r="AC37"/>
  <c r="AC35"/>
  <c r="AC33"/>
  <c r="AC31"/>
  <c r="AC29"/>
  <c r="AC26"/>
  <c r="AC24"/>
  <c r="AC22"/>
  <c r="AC20"/>
  <c r="AC18"/>
  <c r="AC16"/>
  <c r="AC14"/>
  <c r="AC175"/>
  <c r="AC166"/>
  <c r="AC158"/>
  <c r="AC150"/>
  <c r="AC141"/>
  <c r="AC133"/>
  <c r="AC129"/>
  <c r="AC124"/>
  <c r="AC120"/>
  <c r="AC116"/>
  <c r="AC112"/>
  <c r="AC106"/>
  <c r="AC102"/>
  <c r="AC98"/>
  <c r="AC93"/>
  <c r="AC89"/>
  <c r="AC85"/>
  <c r="AC81"/>
  <c r="AC76"/>
  <c r="AC72"/>
  <c r="AC70"/>
  <c r="AC67"/>
  <c r="AC65"/>
  <c r="AC63"/>
  <c r="AC61"/>
  <c r="AC59"/>
  <c r="AC57"/>
  <c r="AC55"/>
  <c r="AC53"/>
  <c r="AC50"/>
  <c r="AC48"/>
  <c r="AC46"/>
  <c r="AC44"/>
  <c r="AC42"/>
  <c r="AC40"/>
  <c r="AC38"/>
  <c r="AC36"/>
  <c r="AC34"/>
  <c r="AC32"/>
  <c r="AC30"/>
  <c r="AC28"/>
  <c r="AC25"/>
  <c r="AC23"/>
  <c r="AC21"/>
  <c r="AC19"/>
  <c r="AC17"/>
  <c r="AC15"/>
  <c r="AC12"/>
  <c r="R140"/>
  <c r="R28"/>
  <c r="R70"/>
  <c r="R97"/>
  <c r="R128"/>
  <c r="R170"/>
  <c r="R16"/>
  <c r="R18"/>
  <c r="R20"/>
  <c r="R22"/>
  <c r="R24"/>
  <c r="R26"/>
  <c r="R29"/>
  <c r="R31"/>
  <c r="R33"/>
  <c r="R35"/>
  <c r="R37"/>
  <c r="R39"/>
  <c r="R41"/>
  <c r="R43"/>
  <c r="R45"/>
  <c r="R47"/>
  <c r="R49"/>
  <c r="R51"/>
  <c r="R54"/>
  <c r="R56"/>
  <c r="R58"/>
  <c r="R60"/>
  <c r="R62"/>
  <c r="R64"/>
  <c r="R66"/>
  <c r="R68"/>
  <c r="R71"/>
  <c r="R73"/>
  <c r="R75"/>
  <c r="R77"/>
  <c r="R79"/>
  <c r="R83"/>
  <c r="R85"/>
  <c r="R87"/>
  <c r="R89"/>
  <c r="R91"/>
  <c r="R93"/>
  <c r="R95"/>
  <c r="R98"/>
  <c r="R100"/>
  <c r="R102"/>
  <c r="R104"/>
  <c r="R106"/>
  <c r="R108"/>
  <c r="R110"/>
  <c r="R114"/>
  <c r="R116"/>
  <c r="R118"/>
  <c r="R120"/>
  <c r="R122"/>
  <c r="R124"/>
  <c r="R126"/>
  <c r="R12"/>
  <c r="R53"/>
  <c r="R112"/>
  <c r="R15"/>
  <c r="R19"/>
  <c r="R23"/>
  <c r="R32"/>
  <c r="R36"/>
  <c r="R40"/>
  <c r="R44"/>
  <c r="R48"/>
  <c r="R55"/>
  <c r="R59"/>
  <c r="R63"/>
  <c r="R67"/>
  <c r="R72"/>
  <c r="R76"/>
  <c r="R82"/>
  <c r="R86"/>
  <c r="R90"/>
  <c r="R94"/>
  <c r="R99"/>
  <c r="R103"/>
  <c r="R107"/>
  <c r="R113"/>
  <c r="R117"/>
  <c r="R121"/>
  <c r="R125"/>
  <c r="R130"/>
  <c r="R132"/>
  <c r="R134"/>
  <c r="R136"/>
  <c r="R138"/>
  <c r="R141"/>
  <c r="R143"/>
  <c r="R145"/>
  <c r="R147"/>
  <c r="R150"/>
  <c r="R152"/>
  <c r="R154"/>
  <c r="R156"/>
  <c r="R158"/>
  <c r="R160"/>
  <c r="R162"/>
  <c r="R164"/>
  <c r="R166"/>
  <c r="R168"/>
  <c r="R172"/>
  <c r="R174"/>
  <c r="R176"/>
  <c r="R178"/>
  <c r="R180"/>
  <c r="R182"/>
  <c r="R184"/>
  <c r="R186"/>
  <c r="R14"/>
  <c r="R81"/>
  <c r="R149"/>
  <c r="R17"/>
  <c r="R21"/>
  <c r="R25"/>
  <c r="R30"/>
  <c r="R34"/>
  <c r="R38"/>
  <c r="R42"/>
  <c r="R46"/>
  <c r="R50"/>
  <c r="R57"/>
  <c r="R61"/>
  <c r="R65"/>
  <c r="R74"/>
  <c r="R78"/>
  <c r="R84"/>
  <c r="R88"/>
  <c r="R92"/>
  <c r="R101"/>
  <c r="R105"/>
  <c r="R115"/>
  <c r="R119"/>
  <c r="R123"/>
  <c r="R129"/>
  <c r="R131"/>
  <c r="R133"/>
  <c r="R135"/>
  <c r="R137"/>
  <c r="R139"/>
  <c r="R142"/>
  <c r="R144"/>
  <c r="R146"/>
  <c r="R151"/>
  <c r="R153"/>
  <c r="R155"/>
  <c r="R157"/>
  <c r="R159"/>
  <c r="R161"/>
  <c r="R163"/>
  <c r="R165"/>
  <c r="R167"/>
  <c r="R171"/>
  <c r="R173"/>
  <c r="R175"/>
  <c r="R177"/>
  <c r="R179"/>
  <c r="R181"/>
  <c r="R183"/>
  <c r="R185"/>
  <c r="J140"/>
  <c r="J28"/>
  <c r="J70"/>
  <c r="J97"/>
  <c r="J128"/>
  <c r="J170"/>
  <c r="J16"/>
  <c r="J18"/>
  <c r="J20"/>
  <c r="J22"/>
  <c r="J24"/>
  <c r="J26"/>
  <c r="J29"/>
  <c r="J31"/>
  <c r="J33"/>
  <c r="J35"/>
  <c r="J37"/>
  <c r="J39"/>
  <c r="J41"/>
  <c r="J43"/>
  <c r="J45"/>
  <c r="J47"/>
  <c r="J49"/>
  <c r="J51"/>
  <c r="J54"/>
  <c r="J56"/>
  <c r="J58"/>
  <c r="J60"/>
  <c r="J62"/>
  <c r="J64"/>
  <c r="J66"/>
  <c r="J68"/>
  <c r="J71"/>
  <c r="J73"/>
  <c r="J75"/>
  <c r="J77"/>
  <c r="J79"/>
  <c r="J83"/>
  <c r="J85"/>
  <c r="J87"/>
  <c r="J89"/>
  <c r="J91"/>
  <c r="J93"/>
  <c r="J95"/>
  <c r="J98"/>
  <c r="J100"/>
  <c r="J102"/>
  <c r="J104"/>
  <c r="J106"/>
  <c r="J108"/>
  <c r="J110"/>
  <c r="J114"/>
  <c r="J116"/>
  <c r="J118"/>
  <c r="J120"/>
  <c r="J122"/>
  <c r="J124"/>
  <c r="J126"/>
  <c r="J130"/>
  <c r="J132"/>
  <c r="J134"/>
  <c r="J136"/>
  <c r="J138"/>
  <c r="J141"/>
  <c r="J143"/>
  <c r="J145"/>
  <c r="J147"/>
  <c r="J12"/>
  <c r="J53"/>
  <c r="J112"/>
  <c r="J15"/>
  <c r="J19"/>
  <c r="J23"/>
  <c r="J32"/>
  <c r="J36"/>
  <c r="J40"/>
  <c r="J44"/>
  <c r="J48"/>
  <c r="J55"/>
  <c r="J59"/>
  <c r="J63"/>
  <c r="J67"/>
  <c r="J72"/>
  <c r="J76"/>
  <c r="J82"/>
  <c r="J86"/>
  <c r="J90"/>
  <c r="J94"/>
  <c r="J99"/>
  <c r="J103"/>
  <c r="J107"/>
  <c r="J113"/>
  <c r="J117"/>
  <c r="J121"/>
  <c r="J125"/>
  <c r="J129"/>
  <c r="J133"/>
  <c r="J137"/>
  <c r="J142"/>
  <c r="J146"/>
  <c r="J150"/>
  <c r="J152"/>
  <c r="J154"/>
  <c r="J156"/>
  <c r="J158"/>
  <c r="J160"/>
  <c r="J162"/>
  <c r="J164"/>
  <c r="J166"/>
  <c r="J168"/>
  <c r="J172"/>
  <c r="J174"/>
  <c r="J176"/>
  <c r="J178"/>
  <c r="J180"/>
  <c r="J182"/>
  <c r="J184"/>
  <c r="J186"/>
  <c r="J14"/>
  <c r="J81"/>
  <c r="J149"/>
  <c r="J17"/>
  <c r="J21"/>
  <c r="J25"/>
  <c r="J30"/>
  <c r="J34"/>
  <c r="J38"/>
  <c r="J42"/>
  <c r="J46"/>
  <c r="J50"/>
  <c r="J57"/>
  <c r="J61"/>
  <c r="J65"/>
  <c r="J74"/>
  <c r="J78"/>
  <c r="J84"/>
  <c r="J88"/>
  <c r="J92"/>
  <c r="J101"/>
  <c r="J105"/>
  <c r="J115"/>
  <c r="J119"/>
  <c r="J123"/>
  <c r="J131"/>
  <c r="J135"/>
  <c r="J139"/>
  <c r="J144"/>
  <c r="J151"/>
  <c r="J153"/>
  <c r="J155"/>
  <c r="J157"/>
  <c r="J159"/>
  <c r="J161"/>
  <c r="J163"/>
  <c r="J165"/>
  <c r="J167"/>
  <c r="J171"/>
  <c r="J173"/>
  <c r="J175"/>
  <c r="J177"/>
  <c r="J179"/>
  <c r="J181"/>
  <c r="J183"/>
  <c r="J185"/>
  <c r="E140"/>
  <c r="E28"/>
  <c r="E70"/>
  <c r="E97"/>
  <c r="E128"/>
  <c r="E170"/>
  <c r="E16"/>
  <c r="E18"/>
  <c r="E20"/>
  <c r="E22"/>
  <c r="E24"/>
  <c r="E26"/>
  <c r="E30"/>
  <c r="E32"/>
  <c r="E34"/>
  <c r="E36"/>
  <c r="E38"/>
  <c r="E40"/>
  <c r="E42"/>
  <c r="E44"/>
  <c r="E46"/>
  <c r="E48"/>
  <c r="E50"/>
  <c r="E55"/>
  <c r="E57"/>
  <c r="E59"/>
  <c r="E61"/>
  <c r="E63"/>
  <c r="E65"/>
  <c r="E67"/>
  <c r="E72"/>
  <c r="E74"/>
  <c r="E76"/>
  <c r="E78"/>
  <c r="E83"/>
  <c r="E85"/>
  <c r="E87"/>
  <c r="E89"/>
  <c r="E91"/>
  <c r="E93"/>
  <c r="E95"/>
  <c r="E99"/>
  <c r="E101"/>
  <c r="E103"/>
  <c r="E105"/>
  <c r="E107"/>
  <c r="E114"/>
  <c r="E116"/>
  <c r="E118"/>
  <c r="E120"/>
  <c r="E122"/>
  <c r="E124"/>
  <c r="E126"/>
  <c r="E130"/>
  <c r="E132"/>
  <c r="E134"/>
  <c r="E136"/>
  <c r="E138"/>
  <c r="E141"/>
  <c r="E143"/>
  <c r="E145"/>
  <c r="E147"/>
  <c r="E12"/>
  <c r="E14"/>
  <c r="E81"/>
  <c r="E149"/>
  <c r="E15"/>
  <c r="E19"/>
  <c r="E23"/>
  <c r="E29"/>
  <c r="E33"/>
  <c r="E37"/>
  <c r="E41"/>
  <c r="E45"/>
  <c r="E49"/>
  <c r="E56"/>
  <c r="E60"/>
  <c r="E64"/>
  <c r="E68"/>
  <c r="E71"/>
  <c r="E75"/>
  <c r="E79"/>
  <c r="E84"/>
  <c r="E88"/>
  <c r="E92"/>
  <c r="E100"/>
  <c r="E104"/>
  <c r="E108"/>
  <c r="E110"/>
  <c r="E115"/>
  <c r="E119"/>
  <c r="E123"/>
  <c r="E131"/>
  <c r="E135"/>
  <c r="E139"/>
  <c r="E144"/>
  <c r="E151"/>
  <c r="E153"/>
  <c r="E155"/>
  <c r="E157"/>
  <c r="E159"/>
  <c r="E161"/>
  <c r="E163"/>
  <c r="E165"/>
  <c r="E167"/>
  <c r="E172"/>
  <c r="E174"/>
  <c r="E176"/>
  <c r="E178"/>
  <c r="E180"/>
  <c r="E182"/>
  <c r="E184"/>
  <c r="E186"/>
  <c r="E53"/>
  <c r="E112"/>
  <c r="E17"/>
  <c r="E21"/>
  <c r="E25"/>
  <c r="E31"/>
  <c r="E35"/>
  <c r="E39"/>
  <c r="E43"/>
  <c r="E47"/>
  <c r="E51"/>
  <c r="E54"/>
  <c r="E58"/>
  <c r="E62"/>
  <c r="E66"/>
  <c r="E73"/>
  <c r="E77"/>
  <c r="E82"/>
  <c r="E86"/>
  <c r="E90"/>
  <c r="E94"/>
  <c r="E98"/>
  <c r="E102"/>
  <c r="E106"/>
  <c r="E113"/>
  <c r="E117"/>
  <c r="E121"/>
  <c r="E125"/>
  <c r="E129"/>
  <c r="E133"/>
  <c r="E137"/>
  <c r="E142"/>
  <c r="E146"/>
  <c r="E150"/>
  <c r="E152"/>
  <c r="E154"/>
  <c r="E156"/>
  <c r="E158"/>
  <c r="E160"/>
  <c r="E162"/>
  <c r="E164"/>
  <c r="E166"/>
  <c r="E168"/>
  <c r="E171"/>
  <c r="E173"/>
  <c r="E175"/>
  <c r="E177"/>
  <c r="E179"/>
  <c r="E181"/>
  <c r="E183"/>
  <c r="E185"/>
  <c r="AK186"/>
  <c r="AK184"/>
  <c r="AK182"/>
  <c r="AK180"/>
  <c r="AK178"/>
  <c r="AK176"/>
  <c r="AK174"/>
  <c r="AK172"/>
  <c r="AK170"/>
  <c r="AK167"/>
  <c r="AK183"/>
  <c r="AK179"/>
  <c r="AK175"/>
  <c r="AK171"/>
  <c r="AK165"/>
  <c r="AK163"/>
  <c r="AK161"/>
  <c r="AK159"/>
  <c r="AK157"/>
  <c r="AK155"/>
  <c r="AK153"/>
  <c r="AK151"/>
  <c r="AK149"/>
  <c r="AK146"/>
  <c r="AK144"/>
  <c r="AK142"/>
  <c r="AK140"/>
  <c r="AK138"/>
  <c r="AK181"/>
  <c r="AK173"/>
  <c r="AK166"/>
  <c r="AK162"/>
  <c r="AK158"/>
  <c r="AK154"/>
  <c r="AK150"/>
  <c r="AK145"/>
  <c r="AK141"/>
  <c r="AK137"/>
  <c r="AK136"/>
  <c r="AK134"/>
  <c r="AK132"/>
  <c r="AK130"/>
  <c r="AK128"/>
  <c r="AK125"/>
  <c r="AK123"/>
  <c r="AK121"/>
  <c r="AK119"/>
  <c r="AK117"/>
  <c r="AK115"/>
  <c r="AK113"/>
  <c r="AK110"/>
  <c r="AK107"/>
  <c r="AK105"/>
  <c r="AK103"/>
  <c r="AK101"/>
  <c r="AK99"/>
  <c r="AK97"/>
  <c r="AK94"/>
  <c r="AK92"/>
  <c r="AK90"/>
  <c r="AK88"/>
  <c r="AK86"/>
  <c r="AK84"/>
  <c r="AK82"/>
  <c r="AK79"/>
  <c r="AK77"/>
  <c r="AK75"/>
  <c r="AK73"/>
  <c r="AK177"/>
  <c r="AK164"/>
  <c r="AK156"/>
  <c r="AK147"/>
  <c r="AK139"/>
  <c r="AK133"/>
  <c r="AK129"/>
  <c r="AK124"/>
  <c r="AK120"/>
  <c r="AK116"/>
  <c r="AK112"/>
  <c r="AK106"/>
  <c r="AK102"/>
  <c r="AK98"/>
  <c r="AK93"/>
  <c r="AK89"/>
  <c r="AK85"/>
  <c r="AK81"/>
  <c r="AK76"/>
  <c r="AK71"/>
  <c r="AK68"/>
  <c r="AK66"/>
  <c r="AK64"/>
  <c r="AK62"/>
  <c r="AK60"/>
  <c r="AK58"/>
  <c r="AK56"/>
  <c r="AK54"/>
  <c r="AK51"/>
  <c r="AK49"/>
  <c r="AK47"/>
  <c r="AK45"/>
  <c r="AK43"/>
  <c r="AK41"/>
  <c r="AK39"/>
  <c r="AK37"/>
  <c r="AK35"/>
  <c r="AK33"/>
  <c r="AK31"/>
  <c r="AK29"/>
  <c r="AK26"/>
  <c r="AK24"/>
  <c r="AK22"/>
  <c r="AK20"/>
  <c r="AK18"/>
  <c r="AK16"/>
  <c r="AK14"/>
  <c r="AK185"/>
  <c r="AK168"/>
  <c r="AK160"/>
  <c r="AK152"/>
  <c r="AK143"/>
  <c r="AK135"/>
  <c r="AK131"/>
  <c r="AK126"/>
  <c r="AK122"/>
  <c r="AK118"/>
  <c r="AK114"/>
  <c r="AK108"/>
  <c r="AK104"/>
  <c r="AK100"/>
  <c r="AK95"/>
  <c r="AK91"/>
  <c r="AK87"/>
  <c r="AK83"/>
  <c r="AK78"/>
  <c r="AK74"/>
  <c r="AK72"/>
  <c r="AK70"/>
  <c r="AK67"/>
  <c r="AK65"/>
  <c r="AK63"/>
  <c r="AK61"/>
  <c r="AK59"/>
  <c r="AK57"/>
  <c r="AK55"/>
  <c r="AK53"/>
  <c r="AK50"/>
  <c r="AK48"/>
  <c r="AK46"/>
  <c r="AK44"/>
  <c r="AK42"/>
  <c r="AK40"/>
  <c r="AK38"/>
  <c r="AK36"/>
  <c r="AK34"/>
  <c r="AK32"/>
  <c r="AK30"/>
  <c r="AK28"/>
  <c r="AK25"/>
  <c r="AK23"/>
  <c r="AK21"/>
  <c r="AK19"/>
  <c r="AK17"/>
  <c r="AK15"/>
  <c r="AK12"/>
  <c r="AH186"/>
  <c r="AH185"/>
  <c r="AH183"/>
  <c r="AH181"/>
  <c r="AH179"/>
  <c r="AH177"/>
  <c r="AH175"/>
  <c r="AH173"/>
  <c r="AH171"/>
  <c r="AH168"/>
  <c r="AH184"/>
  <c r="AH180"/>
  <c r="AH176"/>
  <c r="AH172"/>
  <c r="AH166"/>
  <c r="AH164"/>
  <c r="AH162"/>
  <c r="AH160"/>
  <c r="AH158"/>
  <c r="AH156"/>
  <c r="AH154"/>
  <c r="AH152"/>
  <c r="AH150"/>
  <c r="AH147"/>
  <c r="AH145"/>
  <c r="AH143"/>
  <c r="AH141"/>
  <c r="AH139"/>
  <c r="AH137"/>
  <c r="AH182"/>
  <c r="AH174"/>
  <c r="AH167"/>
  <c r="AH163"/>
  <c r="AH159"/>
  <c r="AH155"/>
  <c r="AH151"/>
  <c r="AH146"/>
  <c r="AH142"/>
  <c r="AH138"/>
  <c r="AH135"/>
  <c r="AH133"/>
  <c r="AH131"/>
  <c r="AH129"/>
  <c r="AH126"/>
  <c r="AH124"/>
  <c r="AH122"/>
  <c r="AH120"/>
  <c r="AH118"/>
  <c r="AH116"/>
  <c r="AH114"/>
  <c r="AH112"/>
  <c r="AH108"/>
  <c r="AH106"/>
  <c r="AH104"/>
  <c r="AH102"/>
  <c r="AH100"/>
  <c r="AH98"/>
  <c r="AH95"/>
  <c r="AH93"/>
  <c r="AH91"/>
  <c r="AH89"/>
  <c r="AH87"/>
  <c r="AH85"/>
  <c r="AH83"/>
  <c r="AH81"/>
  <c r="AH78"/>
  <c r="AH76"/>
  <c r="AH74"/>
  <c r="AH170"/>
  <c r="AH165"/>
  <c r="AH157"/>
  <c r="AH149"/>
  <c r="AH140"/>
  <c r="AH134"/>
  <c r="AH130"/>
  <c r="AH125"/>
  <c r="AH121"/>
  <c r="AH117"/>
  <c r="AH113"/>
  <c r="AH107"/>
  <c r="AH103"/>
  <c r="AH99"/>
  <c r="AH94"/>
  <c r="AH90"/>
  <c r="AH86"/>
  <c r="AH82"/>
  <c r="AH77"/>
  <c r="AH73"/>
  <c r="AH72"/>
  <c r="AH70"/>
  <c r="AH67"/>
  <c r="AH65"/>
  <c r="AH63"/>
  <c r="AH61"/>
  <c r="AH59"/>
  <c r="AH57"/>
  <c r="AH55"/>
  <c r="AH53"/>
  <c r="AH50"/>
  <c r="AH48"/>
  <c r="AH46"/>
  <c r="AH44"/>
  <c r="AH42"/>
  <c r="AH40"/>
  <c r="AH38"/>
  <c r="AH36"/>
  <c r="AH34"/>
  <c r="AH32"/>
  <c r="AH30"/>
  <c r="AH28"/>
  <c r="AH25"/>
  <c r="AH23"/>
  <c r="AH21"/>
  <c r="AH19"/>
  <c r="AH17"/>
  <c r="AH15"/>
  <c r="AH12"/>
  <c r="AH178"/>
  <c r="AH161"/>
  <c r="AH153"/>
  <c r="AH144"/>
  <c r="AH136"/>
  <c r="AH132"/>
  <c r="AH128"/>
  <c r="AH123"/>
  <c r="AH119"/>
  <c r="AH115"/>
  <c r="AH110"/>
  <c r="AH105"/>
  <c r="AH101"/>
  <c r="AH97"/>
  <c r="AH92"/>
  <c r="AH88"/>
  <c r="AH84"/>
  <c r="AH79"/>
  <c r="AH75"/>
  <c r="AH71"/>
  <c r="AH68"/>
  <c r="AH66"/>
  <c r="AH64"/>
  <c r="AH62"/>
  <c r="AH60"/>
  <c r="AH58"/>
  <c r="AH56"/>
  <c r="AH54"/>
  <c r="AH51"/>
  <c r="AH49"/>
  <c r="AH47"/>
  <c r="AH45"/>
  <c r="AH43"/>
  <c r="AH41"/>
  <c r="AH39"/>
  <c r="AH37"/>
  <c r="AH35"/>
  <c r="AH33"/>
  <c r="AH31"/>
  <c r="AH29"/>
  <c r="AH26"/>
  <c r="AH24"/>
  <c r="AH22"/>
  <c r="AH20"/>
  <c r="AH18"/>
  <c r="AH16"/>
  <c r="AH14"/>
  <c r="H186"/>
  <c r="H185"/>
  <c r="H183"/>
  <c r="H181"/>
  <c r="H179"/>
  <c r="H177"/>
  <c r="H175"/>
  <c r="H173"/>
  <c r="H171"/>
  <c r="H168"/>
  <c r="H184"/>
  <c r="H180"/>
  <c r="H176"/>
  <c r="H172"/>
  <c r="H167"/>
  <c r="H166"/>
  <c r="H164"/>
  <c r="H162"/>
  <c r="H160"/>
  <c r="H158"/>
  <c r="H156"/>
  <c r="H154"/>
  <c r="H152"/>
  <c r="H150"/>
  <c r="H147"/>
  <c r="H145"/>
  <c r="H143"/>
  <c r="H141"/>
  <c r="H139"/>
  <c r="H137"/>
  <c r="H178"/>
  <c r="H170"/>
  <c r="H163"/>
  <c r="H159"/>
  <c r="H155"/>
  <c r="H151"/>
  <c r="H146"/>
  <c r="H142"/>
  <c r="H138"/>
  <c r="H135"/>
  <c r="H133"/>
  <c r="H131"/>
  <c r="H129"/>
  <c r="H126"/>
  <c r="H124"/>
  <c r="H122"/>
  <c r="H120"/>
  <c r="H118"/>
  <c r="H116"/>
  <c r="H114"/>
  <c r="H112"/>
  <c r="H108"/>
  <c r="H106"/>
  <c r="H104"/>
  <c r="H102"/>
  <c r="H100"/>
  <c r="H98"/>
  <c r="H95"/>
  <c r="H93"/>
  <c r="H91"/>
  <c r="H89"/>
  <c r="H87"/>
  <c r="H85"/>
  <c r="H83"/>
  <c r="H81"/>
  <c r="H78"/>
  <c r="H76"/>
  <c r="H74"/>
  <c r="H182"/>
  <c r="H161"/>
  <c r="H153"/>
  <c r="H144"/>
  <c r="H134"/>
  <c r="H130"/>
  <c r="H125"/>
  <c r="H121"/>
  <c r="H117"/>
  <c r="H113"/>
  <c r="H107"/>
  <c r="H103"/>
  <c r="H99"/>
  <c r="H94"/>
  <c r="H90"/>
  <c r="H86"/>
  <c r="H82"/>
  <c r="H77"/>
  <c r="H73"/>
  <c r="H72"/>
  <c r="H70"/>
  <c r="H67"/>
  <c r="H65"/>
  <c r="H63"/>
  <c r="H61"/>
  <c r="H59"/>
  <c r="H57"/>
  <c r="H55"/>
  <c r="H53"/>
  <c r="H50"/>
  <c r="H48"/>
  <c r="H46"/>
  <c r="H44"/>
  <c r="H42"/>
  <c r="H40"/>
  <c r="H38"/>
  <c r="H36"/>
  <c r="H34"/>
  <c r="H32"/>
  <c r="H30"/>
  <c r="H28"/>
  <c r="H25"/>
  <c r="H23"/>
  <c r="H21"/>
  <c r="H19"/>
  <c r="H17"/>
  <c r="H15"/>
  <c r="H12"/>
  <c r="H174"/>
  <c r="H165"/>
  <c r="H157"/>
  <c r="H149"/>
  <c r="H140"/>
  <c r="H136"/>
  <c r="H132"/>
  <c r="H128"/>
  <c r="H123"/>
  <c r="H119"/>
  <c r="H115"/>
  <c r="H110"/>
  <c r="H105"/>
  <c r="H101"/>
  <c r="H97"/>
  <c r="H92"/>
  <c r="H88"/>
  <c r="H84"/>
  <c r="H79"/>
  <c r="H75"/>
  <c r="H71"/>
  <c r="H68"/>
  <c r="H66"/>
  <c r="H64"/>
  <c r="H62"/>
  <c r="H60"/>
  <c r="H58"/>
  <c r="H56"/>
  <c r="H54"/>
  <c r="H51"/>
  <c r="H49"/>
  <c r="H47"/>
  <c r="H45"/>
  <c r="H43"/>
  <c r="H41"/>
  <c r="H39"/>
  <c r="H37"/>
  <c r="H35"/>
  <c r="H33"/>
  <c r="H31"/>
  <c r="H29"/>
  <c r="H26"/>
  <c r="H24"/>
  <c r="H22"/>
  <c r="H20"/>
  <c r="H18"/>
  <c r="H16"/>
  <c r="H14"/>
  <c r="W186"/>
  <c r="W185"/>
  <c r="W183"/>
  <c r="W181"/>
  <c r="W179"/>
  <c r="W177"/>
  <c r="W175"/>
  <c r="W173"/>
  <c r="W171"/>
  <c r="W168"/>
  <c r="W184"/>
  <c r="W180"/>
  <c r="W176"/>
  <c r="W172"/>
  <c r="W167"/>
  <c r="W166"/>
  <c r="W164"/>
  <c r="W162"/>
  <c r="W160"/>
  <c r="W158"/>
  <c r="W156"/>
  <c r="W154"/>
  <c r="W152"/>
  <c r="W150"/>
  <c r="W147"/>
  <c r="W145"/>
  <c r="W143"/>
  <c r="W141"/>
  <c r="W139"/>
  <c r="W137"/>
  <c r="W182"/>
  <c r="W174"/>
  <c r="W163"/>
  <c r="W159"/>
  <c r="W155"/>
  <c r="W151"/>
  <c r="W146"/>
  <c r="W142"/>
  <c r="W138"/>
  <c r="W135"/>
  <c r="W133"/>
  <c r="W131"/>
  <c r="W129"/>
  <c r="W126"/>
  <c r="W124"/>
  <c r="W122"/>
  <c r="W120"/>
  <c r="W118"/>
  <c r="W116"/>
  <c r="W114"/>
  <c r="W112"/>
  <c r="W108"/>
  <c r="W106"/>
  <c r="W104"/>
  <c r="W102"/>
  <c r="W100"/>
  <c r="W98"/>
  <c r="W95"/>
  <c r="W93"/>
  <c r="W91"/>
  <c r="W89"/>
  <c r="W87"/>
  <c r="W85"/>
  <c r="W83"/>
  <c r="W81"/>
  <c r="W78"/>
  <c r="W76"/>
  <c r="W74"/>
  <c r="W72"/>
  <c r="W178"/>
  <c r="W165"/>
  <c r="W157"/>
  <c r="W149"/>
  <c r="W140"/>
  <c r="W134"/>
  <c r="W130"/>
  <c r="W125"/>
  <c r="W121"/>
  <c r="W117"/>
  <c r="W113"/>
  <c r="W107"/>
  <c r="W103"/>
  <c r="W99"/>
  <c r="W94"/>
  <c r="W90"/>
  <c r="W86"/>
  <c r="W82"/>
  <c r="W77"/>
  <c r="W73"/>
  <c r="W70"/>
  <c r="W67"/>
  <c r="W65"/>
  <c r="W63"/>
  <c r="W61"/>
  <c r="W59"/>
  <c r="W57"/>
  <c r="W55"/>
  <c r="W53"/>
  <c r="W50"/>
  <c r="W48"/>
  <c r="W46"/>
  <c r="W44"/>
  <c r="W42"/>
  <c r="W40"/>
  <c r="W38"/>
  <c r="W36"/>
  <c r="W34"/>
  <c r="W32"/>
  <c r="W30"/>
  <c r="W28"/>
  <c r="W25"/>
  <c r="W23"/>
  <c r="W21"/>
  <c r="W19"/>
  <c r="W17"/>
  <c r="W15"/>
  <c r="W12"/>
  <c r="W170"/>
  <c r="W161"/>
  <c r="W153"/>
  <c r="W144"/>
  <c r="W136"/>
  <c r="W132"/>
  <c r="W128"/>
  <c r="W123"/>
  <c r="W119"/>
  <c r="W115"/>
  <c r="W110"/>
  <c r="W105"/>
  <c r="W101"/>
  <c r="W97"/>
  <c r="W92"/>
  <c r="W88"/>
  <c r="W84"/>
  <c r="W79"/>
  <c r="W75"/>
  <c r="W71"/>
  <c r="W68"/>
  <c r="W66"/>
  <c r="W64"/>
  <c r="W62"/>
  <c r="W60"/>
  <c r="W58"/>
  <c r="W56"/>
  <c r="W54"/>
  <c r="W51"/>
  <c r="W49"/>
  <c r="W47"/>
  <c r="W45"/>
  <c r="W43"/>
  <c r="W41"/>
  <c r="W39"/>
  <c r="W37"/>
  <c r="W35"/>
  <c r="W33"/>
  <c r="W31"/>
  <c r="W29"/>
  <c r="W26"/>
  <c r="W24"/>
  <c r="W22"/>
  <c r="W20"/>
  <c r="W18"/>
  <c r="W16"/>
  <c r="W14"/>
  <c r="AN186"/>
  <c r="AN185"/>
  <c r="AN184"/>
  <c r="AN183"/>
  <c r="AN182"/>
  <c r="AN181"/>
  <c r="AN180"/>
  <c r="AN179"/>
  <c r="AN178"/>
  <c r="AN177"/>
  <c r="AN176"/>
  <c r="AN175"/>
  <c r="AN174"/>
  <c r="AN173"/>
  <c r="AN172"/>
  <c r="AN171"/>
  <c r="AN170"/>
  <c r="AN168"/>
  <c r="AN167"/>
  <c r="AN166"/>
  <c r="AN165"/>
  <c r="AN164"/>
  <c r="AN163"/>
  <c r="AN162"/>
  <c r="AN161"/>
  <c r="AN160"/>
  <c r="AN159"/>
  <c r="AN158"/>
  <c r="AN157"/>
  <c r="AN156"/>
  <c r="AN155"/>
  <c r="AN154"/>
  <c r="AN153"/>
  <c r="AN152"/>
  <c r="AN151"/>
  <c r="AN150"/>
  <c r="AN149"/>
  <c r="AN147"/>
  <c r="AN146"/>
  <c r="AN145"/>
  <c r="AN144"/>
  <c r="AN143"/>
  <c r="AN142"/>
  <c r="AN141"/>
  <c r="AN140"/>
  <c r="AN139"/>
  <c r="AN138"/>
  <c r="AN137"/>
  <c r="AN136"/>
  <c r="AN135"/>
  <c r="AN134"/>
  <c r="AN133"/>
  <c r="AN132"/>
  <c r="AN131"/>
  <c r="AN130"/>
  <c r="AN129"/>
  <c r="AN128"/>
  <c r="AN126"/>
  <c r="AN125"/>
  <c r="AN124"/>
  <c r="AN123"/>
  <c r="AN122"/>
  <c r="AN121"/>
  <c r="AN120"/>
  <c r="AN119"/>
  <c r="AN118"/>
  <c r="AN117"/>
  <c r="AN116"/>
  <c r="AN115"/>
  <c r="AN114"/>
  <c r="AN113"/>
  <c r="AN112"/>
  <c r="AN110"/>
  <c r="AN108"/>
  <c r="AN107"/>
  <c r="AN106"/>
  <c r="AN105"/>
  <c r="AN104"/>
  <c r="AN103"/>
  <c r="AN102"/>
  <c r="AN101"/>
  <c r="AN100"/>
  <c r="AN99"/>
  <c r="AN98"/>
  <c r="AN97"/>
  <c r="AN95"/>
  <c r="AN94"/>
  <c r="AN93"/>
  <c r="AN92"/>
  <c r="AN91"/>
  <c r="AN90"/>
  <c r="AN89"/>
  <c r="AN88"/>
  <c r="AN87"/>
  <c r="AN86"/>
  <c r="AN85"/>
  <c r="AN84"/>
  <c r="AN83"/>
  <c r="AN82"/>
  <c r="AN81"/>
  <c r="AN79"/>
  <c r="AN78"/>
  <c r="AN77"/>
  <c r="AN76"/>
  <c r="AN75"/>
  <c r="AN74"/>
  <c r="AN73"/>
  <c r="AN72"/>
  <c r="AN71"/>
  <c r="AN70"/>
  <c r="AN68"/>
  <c r="AN67"/>
  <c r="AN66"/>
  <c r="AN65"/>
  <c r="AN64"/>
  <c r="AN63"/>
  <c r="AN62"/>
  <c r="AN61"/>
  <c r="AN60"/>
  <c r="AN59"/>
  <c r="AN58"/>
  <c r="AN57"/>
  <c r="AN56"/>
  <c r="AN55"/>
  <c r="AN54"/>
  <c r="AN53"/>
  <c r="AN51"/>
  <c r="AN50"/>
  <c r="AN49"/>
  <c r="AN48"/>
  <c r="AN47"/>
  <c r="AN46"/>
  <c r="AN45"/>
  <c r="AN44"/>
  <c r="AN43"/>
  <c r="AN42"/>
  <c r="AN41"/>
  <c r="AN40"/>
  <c r="AN39"/>
  <c r="AN38"/>
  <c r="AN37"/>
  <c r="AN36"/>
  <c r="AN35"/>
  <c r="AN34"/>
  <c r="AN33"/>
  <c r="AN32"/>
  <c r="AN31"/>
  <c r="AN30"/>
  <c r="AN29"/>
  <c r="AN28"/>
  <c r="AN26"/>
  <c r="AN25"/>
  <c r="AN24"/>
  <c r="AN23"/>
  <c r="AN22"/>
  <c r="AN21"/>
  <c r="AN20"/>
  <c r="AN19"/>
  <c r="AN18"/>
  <c r="AN17"/>
  <c r="AN16"/>
  <c r="AN15"/>
  <c r="AN14"/>
  <c r="AN12"/>
  <c r="AF186"/>
  <c r="AF185"/>
  <c r="AF184"/>
  <c r="AF183"/>
  <c r="AF182"/>
  <c r="AF181"/>
  <c r="AF180"/>
  <c r="AF179"/>
  <c r="AF178"/>
  <c r="AF177"/>
  <c r="AF176"/>
  <c r="AF175"/>
  <c r="AF174"/>
  <c r="AF173"/>
  <c r="AF172"/>
  <c r="AF171"/>
  <c r="AF170"/>
  <c r="AF168"/>
  <c r="AF167"/>
  <c r="AF166"/>
  <c r="AF165"/>
  <c r="AF164"/>
  <c r="AF163"/>
  <c r="AF162"/>
  <c r="AF161"/>
  <c r="AF160"/>
  <c r="AF159"/>
  <c r="AF158"/>
  <c r="AF157"/>
  <c r="AF156"/>
  <c r="AF155"/>
  <c r="AF154"/>
  <c r="AF153"/>
  <c r="AF152"/>
  <c r="AF151"/>
  <c r="AF150"/>
  <c r="AF149"/>
  <c r="AF147"/>
  <c r="AF146"/>
  <c r="AF145"/>
  <c r="AF144"/>
  <c r="AF143"/>
  <c r="AF142"/>
  <c r="AF141"/>
  <c r="AF140"/>
  <c r="AF139"/>
  <c r="AF138"/>
  <c r="AF137"/>
  <c r="AF136"/>
  <c r="AF135"/>
  <c r="AF134"/>
  <c r="AF133"/>
  <c r="AF132"/>
  <c r="AF131"/>
  <c r="AF130"/>
  <c r="AF129"/>
  <c r="AF128"/>
  <c r="AF126"/>
  <c r="AF125"/>
  <c r="AF124"/>
  <c r="AF123"/>
  <c r="AF122"/>
  <c r="AF121"/>
  <c r="AF120"/>
  <c r="AF119"/>
  <c r="AF118"/>
  <c r="AF117"/>
  <c r="AF116"/>
  <c r="AF115"/>
  <c r="AF114"/>
  <c r="AF113"/>
  <c r="AF112"/>
  <c r="AF110"/>
  <c r="AF108"/>
  <c r="AF107"/>
  <c r="AF106"/>
  <c r="AF105"/>
  <c r="AF104"/>
  <c r="AF103"/>
  <c r="AF102"/>
  <c r="AF101"/>
  <c r="AF100"/>
  <c r="AF99"/>
  <c r="AF98"/>
  <c r="AF97"/>
  <c r="AF95"/>
  <c r="AF94"/>
  <c r="AF93"/>
  <c r="AF92"/>
  <c r="AF91"/>
  <c r="AF90"/>
  <c r="AF89"/>
  <c r="AF88"/>
  <c r="AF87"/>
  <c r="AF86"/>
  <c r="AF85"/>
  <c r="AF84"/>
  <c r="AF83"/>
  <c r="AF82"/>
  <c r="AF81"/>
  <c r="AF79"/>
  <c r="AF78"/>
  <c r="AF77"/>
  <c r="AF76"/>
  <c r="AF75"/>
  <c r="AF74"/>
  <c r="AF73"/>
  <c r="AF72"/>
  <c r="AF71"/>
  <c r="AF70"/>
  <c r="AF68"/>
  <c r="AF67"/>
  <c r="AF66"/>
  <c r="AF65"/>
  <c r="AF64"/>
  <c r="AF63"/>
  <c r="AF62"/>
  <c r="AF61"/>
  <c r="AF60"/>
  <c r="AF59"/>
  <c r="AF58"/>
  <c r="AF57"/>
  <c r="AF56"/>
  <c r="AF55"/>
  <c r="AF54"/>
  <c r="AF53"/>
  <c r="AF51"/>
  <c r="AF50"/>
  <c r="AF49"/>
  <c r="AF48"/>
  <c r="AF47"/>
  <c r="AF46"/>
  <c r="AF45"/>
  <c r="AF44"/>
  <c r="AF43"/>
  <c r="AF42"/>
  <c r="AF41"/>
  <c r="AF40"/>
  <c r="AF39"/>
  <c r="AF38"/>
  <c r="AF37"/>
  <c r="AF36"/>
  <c r="AF35"/>
  <c r="AF34"/>
  <c r="AF33"/>
  <c r="AF32"/>
  <c r="AF31"/>
  <c r="AF30"/>
  <c r="AF29"/>
  <c r="AF28"/>
  <c r="AF26"/>
  <c r="AF25"/>
  <c r="AF24"/>
  <c r="AF23"/>
  <c r="AF22"/>
  <c r="AF21"/>
  <c r="AF20"/>
  <c r="AF19"/>
  <c r="AF18"/>
  <c r="AF17"/>
  <c r="AF16"/>
  <c r="AF15"/>
  <c r="AF14"/>
  <c r="AF12"/>
  <c r="T186"/>
  <c r="T185"/>
  <c r="T184"/>
  <c r="T183"/>
  <c r="T182"/>
  <c r="T181"/>
  <c r="T180"/>
  <c r="T179"/>
  <c r="T178"/>
  <c r="T177"/>
  <c r="T176"/>
  <c r="T175"/>
  <c r="T174"/>
  <c r="T173"/>
  <c r="T172"/>
  <c r="T171"/>
  <c r="T170"/>
  <c r="T168"/>
  <c r="T167"/>
  <c r="T166"/>
  <c r="T165"/>
  <c r="T164"/>
  <c r="T163"/>
  <c r="T162"/>
  <c r="T161"/>
  <c r="T160"/>
  <c r="T159"/>
  <c r="T158"/>
  <c r="T157"/>
  <c r="T156"/>
  <c r="T155"/>
  <c r="T154"/>
  <c r="T153"/>
  <c r="T152"/>
  <c r="T151"/>
  <c r="T150"/>
  <c r="T149"/>
  <c r="T147"/>
  <c r="T146"/>
  <c r="T145"/>
  <c r="T144"/>
  <c r="T143"/>
  <c r="T142"/>
  <c r="T141"/>
  <c r="T140"/>
  <c r="T139"/>
  <c r="T138"/>
  <c r="T137"/>
  <c r="T136"/>
  <c r="T135"/>
  <c r="T134"/>
  <c r="T133"/>
  <c r="T132"/>
  <c r="T131"/>
  <c r="T130"/>
  <c r="T129"/>
  <c r="T128"/>
  <c r="T126"/>
  <c r="T125"/>
  <c r="T124"/>
  <c r="T123"/>
  <c r="T122"/>
  <c r="T121"/>
  <c r="T120"/>
  <c r="T119"/>
  <c r="T118"/>
  <c r="T117"/>
  <c r="T116"/>
  <c r="T115"/>
  <c r="T114"/>
  <c r="T113"/>
  <c r="T112"/>
  <c r="T110"/>
  <c r="T108"/>
  <c r="T107"/>
  <c r="T106"/>
  <c r="T105"/>
  <c r="T104"/>
  <c r="T103"/>
  <c r="T102"/>
  <c r="T101"/>
  <c r="T100"/>
  <c r="T99"/>
  <c r="T98"/>
  <c r="T97"/>
  <c r="T95"/>
  <c r="T94"/>
  <c r="T93"/>
  <c r="T92"/>
  <c r="T91"/>
  <c r="T90"/>
  <c r="T89"/>
  <c r="T88"/>
  <c r="T87"/>
  <c r="T86"/>
  <c r="T85"/>
  <c r="T84"/>
  <c r="T83"/>
  <c r="T82"/>
  <c r="T81"/>
  <c r="T79"/>
  <c r="T78"/>
  <c r="T77"/>
  <c r="T76"/>
  <c r="T75"/>
  <c r="T74"/>
  <c r="T73"/>
  <c r="T72"/>
  <c r="T71"/>
  <c r="T70"/>
  <c r="T68"/>
  <c r="T67"/>
  <c r="T66"/>
  <c r="T65"/>
  <c r="T64"/>
  <c r="T63"/>
  <c r="T62"/>
  <c r="T61"/>
  <c r="T60"/>
  <c r="T59"/>
  <c r="T58"/>
  <c r="T57"/>
  <c r="T56"/>
  <c r="T55"/>
  <c r="T54"/>
  <c r="T53"/>
  <c r="T51"/>
  <c r="T50"/>
  <c r="T49"/>
  <c r="T48"/>
  <c r="T47"/>
  <c r="T46"/>
  <c r="T45"/>
  <c r="T44"/>
  <c r="T43"/>
  <c r="T42"/>
  <c r="T41"/>
  <c r="T40"/>
  <c r="T39"/>
  <c r="T38"/>
  <c r="T37"/>
  <c r="T36"/>
  <c r="T35"/>
  <c r="T34"/>
  <c r="T33"/>
  <c r="T32"/>
  <c r="T31"/>
  <c r="T30"/>
  <c r="T29"/>
  <c r="T28"/>
  <c r="T26"/>
  <c r="T25"/>
  <c r="T24"/>
  <c r="T23"/>
  <c r="T22"/>
  <c r="T21"/>
  <c r="T20"/>
  <c r="T19"/>
  <c r="T18"/>
  <c r="T17"/>
  <c r="T16"/>
  <c r="T15"/>
  <c r="T14"/>
  <c r="T12"/>
  <c r="D186"/>
  <c r="D185"/>
  <c r="D184"/>
  <c r="D183"/>
  <c r="D182"/>
  <c r="D181"/>
  <c r="D180"/>
  <c r="D179"/>
  <c r="D178"/>
  <c r="D177"/>
  <c r="D176"/>
  <c r="D175"/>
  <c r="D174"/>
  <c r="D173"/>
  <c r="D172"/>
  <c r="D171"/>
  <c r="D170"/>
  <c r="D168"/>
  <c r="D167"/>
  <c r="D166"/>
  <c r="D165"/>
  <c r="D164"/>
  <c r="D163"/>
  <c r="D162"/>
  <c r="D161"/>
  <c r="D160"/>
  <c r="D159"/>
  <c r="D158"/>
  <c r="D157"/>
  <c r="D156"/>
  <c r="D155"/>
  <c r="D154"/>
  <c r="D153"/>
  <c r="D152"/>
  <c r="D151"/>
  <c r="D150"/>
  <c r="D149"/>
  <c r="D147"/>
  <c r="D146"/>
  <c r="D145"/>
  <c r="D144"/>
  <c r="D143"/>
  <c r="D142"/>
  <c r="D141"/>
  <c r="D140"/>
  <c r="D139"/>
  <c r="D138"/>
  <c r="D137"/>
  <c r="D136"/>
  <c r="D135"/>
  <c r="D134"/>
  <c r="D133"/>
  <c r="D132"/>
  <c r="D131"/>
  <c r="D130"/>
  <c r="D129"/>
  <c r="D128"/>
  <c r="D126"/>
  <c r="D125"/>
  <c r="D124"/>
  <c r="D123"/>
  <c r="D122"/>
  <c r="D121"/>
  <c r="D120"/>
  <c r="D119"/>
  <c r="D118"/>
  <c r="D117"/>
  <c r="D116"/>
  <c r="D115"/>
  <c r="D114"/>
  <c r="D113"/>
  <c r="D112"/>
  <c r="D110"/>
  <c r="D108"/>
  <c r="D107"/>
  <c r="D106"/>
  <c r="D105"/>
  <c r="D104"/>
  <c r="D103"/>
  <c r="D102"/>
  <c r="D101"/>
  <c r="D100"/>
  <c r="D99"/>
  <c r="D98"/>
  <c r="D97"/>
  <c r="D95"/>
  <c r="D94"/>
  <c r="D93"/>
  <c r="D92"/>
  <c r="D91"/>
  <c r="D90"/>
  <c r="D89"/>
  <c r="D88"/>
  <c r="D87"/>
  <c r="D86"/>
  <c r="D85"/>
  <c r="D84"/>
  <c r="D83"/>
  <c r="D82"/>
  <c r="D81"/>
  <c r="D79"/>
  <c r="D78"/>
  <c r="D77"/>
  <c r="D76"/>
  <c r="D75"/>
  <c r="D74"/>
  <c r="D73"/>
  <c r="D72"/>
  <c r="D71"/>
  <c r="D70"/>
  <c r="D68"/>
  <c r="D67"/>
  <c r="D66"/>
  <c r="D65"/>
  <c r="D64"/>
  <c r="D63"/>
  <c r="D62"/>
  <c r="D61"/>
  <c r="D60"/>
  <c r="D59"/>
  <c r="D58"/>
  <c r="D57"/>
  <c r="D56"/>
  <c r="D55"/>
  <c r="D54"/>
  <c r="D53"/>
  <c r="D51"/>
  <c r="D50"/>
  <c r="D49"/>
  <c r="D48"/>
  <c r="D47"/>
  <c r="D46"/>
  <c r="D45"/>
  <c r="D44"/>
  <c r="D43"/>
  <c r="D42"/>
  <c r="D41"/>
  <c r="D40"/>
  <c r="D39"/>
  <c r="D38"/>
  <c r="D37"/>
  <c r="D36"/>
  <c r="D35"/>
  <c r="D34"/>
  <c r="D33"/>
  <c r="D32"/>
  <c r="D31"/>
  <c r="D30"/>
  <c r="D29"/>
  <c r="D28"/>
  <c r="D26"/>
  <c r="D25"/>
  <c r="D24"/>
  <c r="D23"/>
  <c r="D22"/>
  <c r="D21"/>
  <c r="D20"/>
  <c r="D19"/>
  <c r="D18"/>
  <c r="D17"/>
  <c r="D16"/>
  <c r="D15"/>
  <c r="D14"/>
  <c r="D12"/>
  <c r="AE186"/>
  <c r="AE185"/>
  <c r="AE184"/>
  <c r="AE183"/>
  <c r="AE182"/>
  <c r="AE181"/>
  <c r="AE180"/>
  <c r="AE179"/>
  <c r="AE178"/>
  <c r="AE177"/>
  <c r="AE176"/>
  <c r="AE175"/>
  <c r="AE174"/>
  <c r="AE173"/>
  <c r="AE172"/>
  <c r="AE171"/>
  <c r="AE170"/>
  <c r="AE168"/>
  <c r="AE167"/>
  <c r="AE166"/>
  <c r="AE165"/>
  <c r="AE164"/>
  <c r="AE163"/>
  <c r="AE162"/>
  <c r="AE161"/>
  <c r="AE160"/>
  <c r="AE159"/>
  <c r="AE158"/>
  <c r="AE157"/>
  <c r="AE156"/>
  <c r="AE155"/>
  <c r="AE154"/>
  <c r="AE153"/>
  <c r="AE152"/>
  <c r="AE151"/>
  <c r="AE150"/>
  <c r="AE149"/>
  <c r="AE147"/>
  <c r="AE146"/>
  <c r="AE145"/>
  <c r="AE144"/>
  <c r="AE143"/>
  <c r="AE142"/>
  <c r="AE141"/>
  <c r="AE140"/>
  <c r="AE139"/>
  <c r="AE138"/>
  <c r="AE137"/>
  <c r="AE136"/>
  <c r="AE135"/>
  <c r="AE134"/>
  <c r="AE133"/>
  <c r="AE132"/>
  <c r="AE131"/>
  <c r="AE130"/>
  <c r="AE129"/>
  <c r="AE128"/>
  <c r="AE126"/>
  <c r="AE125"/>
  <c r="AE124"/>
  <c r="AE123"/>
  <c r="AE122"/>
  <c r="AE121"/>
  <c r="AE120"/>
  <c r="AE119"/>
  <c r="AE118"/>
  <c r="AE117"/>
  <c r="AE116"/>
  <c r="AE115"/>
  <c r="AE114"/>
  <c r="AE113"/>
  <c r="AE112"/>
  <c r="AE110"/>
  <c r="AE108"/>
  <c r="AE107"/>
  <c r="AE106"/>
  <c r="AE105"/>
  <c r="AE104"/>
  <c r="AE103"/>
  <c r="AE102"/>
  <c r="AE101"/>
  <c r="AE100"/>
  <c r="AE99"/>
  <c r="AE98"/>
  <c r="AE97"/>
  <c r="AE95"/>
  <c r="AE94"/>
  <c r="AE93"/>
  <c r="AE92"/>
  <c r="AE91"/>
  <c r="AE90"/>
  <c r="AE89"/>
  <c r="AE88"/>
  <c r="AE87"/>
  <c r="AE86"/>
  <c r="AE85"/>
  <c r="AE84"/>
  <c r="AE83"/>
  <c r="AE82"/>
  <c r="AE81"/>
  <c r="AE79"/>
  <c r="AE78"/>
  <c r="AE77"/>
  <c r="AE76"/>
  <c r="AE75"/>
  <c r="AE74"/>
  <c r="AE73"/>
  <c r="AE72"/>
  <c r="AE71"/>
  <c r="AE70"/>
  <c r="AE68"/>
  <c r="AE67"/>
  <c r="AE66"/>
  <c r="AE65"/>
  <c r="AE64"/>
  <c r="AE63"/>
  <c r="AE62"/>
  <c r="AE61"/>
  <c r="AE60"/>
  <c r="AE59"/>
  <c r="AE58"/>
  <c r="AE57"/>
  <c r="AE56"/>
  <c r="AE55"/>
  <c r="AE54"/>
  <c r="AE53"/>
  <c r="AE51"/>
  <c r="AE50"/>
  <c r="AE49"/>
  <c r="AE48"/>
  <c r="AE47"/>
  <c r="AE46"/>
  <c r="AE45"/>
  <c r="AE44"/>
  <c r="AE43"/>
  <c r="AE42"/>
  <c r="AE41"/>
  <c r="AE40"/>
  <c r="AE39"/>
  <c r="AE38"/>
  <c r="AE37"/>
  <c r="AE36"/>
  <c r="AE35"/>
  <c r="AE34"/>
  <c r="AE33"/>
  <c r="AE32"/>
  <c r="AE31"/>
  <c r="AE30"/>
  <c r="AE29"/>
  <c r="AE28"/>
  <c r="AE26"/>
  <c r="AE25"/>
  <c r="AE24"/>
  <c r="AE23"/>
  <c r="AE22"/>
  <c r="AE21"/>
  <c r="AE20"/>
  <c r="AE19"/>
  <c r="AE18"/>
  <c r="AE17"/>
  <c r="AE16"/>
  <c r="AE15"/>
  <c r="AE14"/>
  <c r="AE12"/>
  <c r="S186"/>
  <c r="S185"/>
  <c r="S184"/>
  <c r="S183"/>
  <c r="S182"/>
  <c r="S181"/>
  <c r="S180"/>
  <c r="S179"/>
  <c r="S178"/>
  <c r="S177"/>
  <c r="S176"/>
  <c r="S175"/>
  <c r="S174"/>
  <c r="S173"/>
  <c r="S172"/>
  <c r="S171"/>
  <c r="S170"/>
  <c r="S168"/>
  <c r="S167"/>
  <c r="S166"/>
  <c r="S165"/>
  <c r="S164"/>
  <c r="S163"/>
  <c r="S162"/>
  <c r="S161"/>
  <c r="S160"/>
  <c r="S159"/>
  <c r="S158"/>
  <c r="S157"/>
  <c r="S156"/>
  <c r="S155"/>
  <c r="S154"/>
  <c r="S153"/>
  <c r="S152"/>
  <c r="S151"/>
  <c r="S150"/>
  <c r="S149"/>
  <c r="S147"/>
  <c r="S146"/>
  <c r="S145"/>
  <c r="S144"/>
  <c r="S143"/>
  <c r="S142"/>
  <c r="S141"/>
  <c r="S140"/>
  <c r="S139"/>
  <c r="S138"/>
  <c r="S137"/>
  <c r="S136"/>
  <c r="S135"/>
  <c r="S134"/>
  <c r="S133"/>
  <c r="S132"/>
  <c r="S131"/>
  <c r="S130"/>
  <c r="S129"/>
  <c r="S128"/>
  <c r="S126"/>
  <c r="S125"/>
  <c r="S124"/>
  <c r="S123"/>
  <c r="S122"/>
  <c r="S121"/>
  <c r="S120"/>
  <c r="S119"/>
  <c r="S118"/>
  <c r="S117"/>
  <c r="S116"/>
  <c r="S115"/>
  <c r="S114"/>
  <c r="S113"/>
  <c r="S112"/>
  <c r="S110"/>
  <c r="S108"/>
  <c r="S107"/>
  <c r="S106"/>
  <c r="S105"/>
  <c r="S104"/>
  <c r="S103"/>
  <c r="S102"/>
  <c r="S101"/>
  <c r="S100"/>
  <c r="S99"/>
  <c r="S98"/>
  <c r="S97"/>
  <c r="S95"/>
  <c r="S94"/>
  <c r="S93"/>
  <c r="S92"/>
  <c r="S91"/>
  <c r="S90"/>
  <c r="S89"/>
  <c r="S88"/>
  <c r="S87"/>
  <c r="S86"/>
  <c r="S85"/>
  <c r="S84"/>
  <c r="S83"/>
  <c r="S82"/>
  <c r="S81"/>
  <c r="S79"/>
  <c r="S78"/>
  <c r="S77"/>
  <c r="S76"/>
  <c r="S75"/>
  <c r="S74"/>
  <c r="S73"/>
  <c r="S72"/>
  <c r="S71"/>
  <c r="S70"/>
  <c r="S68"/>
  <c r="S67"/>
  <c r="S66"/>
  <c r="S65"/>
  <c r="S64"/>
  <c r="S63"/>
  <c r="S62"/>
  <c r="S61"/>
  <c r="S60"/>
  <c r="S59"/>
  <c r="S58"/>
  <c r="S57"/>
  <c r="S56"/>
  <c r="S55"/>
  <c r="S54"/>
  <c r="S53"/>
  <c r="S51"/>
  <c r="S50"/>
  <c r="S49"/>
  <c r="S48"/>
  <c r="S47"/>
  <c r="S46"/>
  <c r="S45"/>
  <c r="S44"/>
  <c r="S43"/>
  <c r="S42"/>
  <c r="S41"/>
  <c r="S40"/>
  <c r="S39"/>
  <c r="S38"/>
  <c r="S37"/>
  <c r="S36"/>
  <c r="S35"/>
  <c r="S34"/>
  <c r="S33"/>
  <c r="S32"/>
  <c r="S31"/>
  <c r="S30"/>
  <c r="S29"/>
  <c r="S28"/>
  <c r="S26"/>
  <c r="S25"/>
  <c r="S24"/>
  <c r="S23"/>
  <c r="S22"/>
  <c r="S21"/>
  <c r="S20"/>
  <c r="S19"/>
  <c r="S18"/>
  <c r="S17"/>
  <c r="S16"/>
  <c r="S15"/>
  <c r="S14"/>
  <c r="S12"/>
  <c r="C186"/>
  <c r="C185"/>
  <c r="C184"/>
  <c r="C183"/>
  <c r="C182"/>
  <c r="C181"/>
  <c r="C180"/>
  <c r="C179"/>
  <c r="C178"/>
  <c r="C177"/>
  <c r="C176"/>
  <c r="C175"/>
  <c r="C174"/>
  <c r="C173"/>
  <c r="C172"/>
  <c r="C171"/>
  <c r="C170"/>
  <c r="C168"/>
  <c r="C167"/>
  <c r="C166"/>
  <c r="C165"/>
  <c r="C164"/>
  <c r="C163"/>
  <c r="C162"/>
  <c r="C161"/>
  <c r="C160"/>
  <c r="C159"/>
  <c r="C158"/>
  <c r="C157"/>
  <c r="C156"/>
  <c r="C155"/>
  <c r="C154"/>
  <c r="C153"/>
  <c r="C152"/>
  <c r="C151"/>
  <c r="C150"/>
  <c r="C149"/>
  <c r="C147"/>
  <c r="C146"/>
  <c r="C145"/>
  <c r="C144"/>
  <c r="C143"/>
  <c r="C142"/>
  <c r="C141"/>
  <c r="C140"/>
  <c r="C139"/>
  <c r="C138"/>
  <c r="C137"/>
  <c r="C136"/>
  <c r="C135"/>
  <c r="C134"/>
  <c r="C133"/>
  <c r="C132"/>
  <c r="C131"/>
  <c r="C130"/>
  <c r="C129"/>
  <c r="C128"/>
  <c r="C126"/>
  <c r="C125"/>
  <c r="C124"/>
  <c r="C123"/>
  <c r="C122"/>
  <c r="C121"/>
  <c r="C120"/>
  <c r="C119"/>
  <c r="C118"/>
  <c r="C117"/>
  <c r="C116"/>
  <c r="C115"/>
  <c r="C114"/>
  <c r="C113"/>
  <c r="C112"/>
  <c r="C110"/>
  <c r="C108"/>
  <c r="C107"/>
  <c r="C106"/>
  <c r="C105"/>
  <c r="C104"/>
  <c r="C103"/>
  <c r="C102"/>
  <c r="C101"/>
  <c r="C100"/>
  <c r="C99"/>
  <c r="C98"/>
  <c r="C97"/>
  <c r="C95"/>
  <c r="C94"/>
  <c r="C93"/>
  <c r="C92"/>
  <c r="C91"/>
  <c r="C90"/>
  <c r="C89"/>
  <c r="C88"/>
  <c r="C87"/>
  <c r="C86"/>
  <c r="C85"/>
  <c r="C84"/>
  <c r="C83"/>
  <c r="C82"/>
  <c r="C81"/>
  <c r="C79"/>
  <c r="C78"/>
  <c r="C77"/>
  <c r="C76"/>
  <c r="C75"/>
  <c r="C74"/>
  <c r="C73"/>
  <c r="C72"/>
  <c r="C71"/>
  <c r="C70"/>
  <c r="C68"/>
  <c r="C67"/>
  <c r="C66"/>
  <c r="C65"/>
  <c r="C64"/>
  <c r="C63"/>
  <c r="C62"/>
  <c r="C61"/>
  <c r="C60"/>
  <c r="C59"/>
  <c r="C58"/>
  <c r="C57"/>
  <c r="C56"/>
  <c r="C55"/>
  <c r="C54"/>
  <c r="C53"/>
  <c r="C51"/>
  <c r="C50"/>
  <c r="C49"/>
  <c r="C48"/>
  <c r="C47"/>
  <c r="C46"/>
  <c r="C45"/>
  <c r="C44"/>
  <c r="C43"/>
  <c r="C42"/>
  <c r="C41"/>
  <c r="C40"/>
  <c r="C39"/>
  <c r="C38"/>
  <c r="C37"/>
  <c r="C36"/>
  <c r="C35"/>
  <c r="C34"/>
  <c r="C33"/>
  <c r="C32"/>
  <c r="C31"/>
  <c r="C30"/>
  <c r="C29"/>
  <c r="C28"/>
  <c r="C26"/>
  <c r="C25"/>
  <c r="C24"/>
  <c r="C23"/>
  <c r="C22"/>
  <c r="C21"/>
  <c r="C20"/>
  <c r="C19"/>
  <c r="C18"/>
  <c r="C17"/>
  <c r="C16"/>
  <c r="C15"/>
  <c r="C14"/>
  <c r="C12"/>
  <c r="O22" i="5"/>
  <c r="Y22"/>
  <c r="AD22"/>
  <c r="W22"/>
  <c r="R22"/>
  <c r="M22"/>
  <c r="H22"/>
  <c r="C22"/>
  <c r="E22"/>
</calcChain>
</file>

<file path=xl/connections.xml><?xml version="1.0" encoding="utf-8"?>
<connections xmlns="http://schemas.openxmlformats.org/spreadsheetml/2006/main">
  <connection id="1" odcFile="\\FP1HQ\userdata$\frussell\My Documents\My Data Sources\raisql1hq SOCIAL_CARE SC_Providers_and_Places_Quarter.odc" keepAlive="1" name="raisql1hq SOCIAL_CARE SC_Providers_and_Places_Quarter" type="5" refreshedVersion="2" background="1" saveData="1">
    <dbPr connection="Provider=SQLOLEDB.1;Integrated Security=SSPI;Persist Security Info=True;Initial Catalog=SOCIAL_CARE;Data Source=raisql1hq;Use Procedure for Prepare=1;Auto Translate=True;Packet Size=4096;Workstation ID=DES00029;Use Encryption for Data=False;Tag with column collation when possible=False" command="&quot;SOCIAL_CARE&quot;.&quot;dbo&quot;.&quot;SC_Providers_and_Places_Quarter&quot;" commandType="3"/>
  </connection>
</connections>
</file>

<file path=xl/sharedStrings.xml><?xml version="1.0" encoding="utf-8"?>
<sst xmlns="http://schemas.openxmlformats.org/spreadsheetml/2006/main" count="11545" uniqueCount="2456">
  <si>
    <t>East Midlands</t>
  </si>
  <si>
    <t>East MidlandsAdoption Support Agency</t>
  </si>
  <si>
    <t>East MidlandsBoarding School</t>
  </si>
  <si>
    <t>East MidlandsChildren's Home</t>
  </si>
  <si>
    <t>East MidlandsFurther Education College</t>
  </si>
  <si>
    <t>East MidlandsIndependent Fostering Agency</t>
  </si>
  <si>
    <t>East MidlandsLocal Authority Adoption Agency</t>
  </si>
  <si>
    <t>East MidlandsLocal Authority Fostering Agency</t>
  </si>
  <si>
    <t>East MidlandsResidential Family Centre</t>
  </si>
  <si>
    <t>East MidlandsResidential Special School</t>
  </si>
  <si>
    <t>East MidlandsVoluntary Adoption Agency</t>
  </si>
  <si>
    <t>East MidlandsSecure Children's Home</t>
  </si>
  <si>
    <t>Leicester City</t>
  </si>
  <si>
    <t>Leicestershire All</t>
  </si>
  <si>
    <t>LeicestershireAdoption Support Agency</t>
  </si>
  <si>
    <t>LeicestershireBoarding School</t>
  </si>
  <si>
    <t>LeicestershireChildren's Home</t>
  </si>
  <si>
    <t>LeicestershireFurther Education College</t>
  </si>
  <si>
    <t>ManchesterChildren's Home</t>
  </si>
  <si>
    <t>ManchesterFurther Education College</t>
  </si>
  <si>
    <t>ManchesterIndependent Fostering Agency</t>
  </si>
  <si>
    <t>ManchesterLocal Authority Adoption Agency</t>
  </si>
  <si>
    <t>ManchesterLocal Authority Fostering Agency</t>
  </si>
  <si>
    <t>ManchesterResidential Family Centre</t>
  </si>
  <si>
    <t>ManchesterResidential Special School</t>
  </si>
  <si>
    <t>ManchesterVoluntary Adoption Agency</t>
  </si>
  <si>
    <t>ManchesterSecure Children's Home</t>
  </si>
  <si>
    <t>North West England</t>
  </si>
  <si>
    <t>Oldham All</t>
  </si>
  <si>
    <t>OldhamAdoption Support Agency</t>
  </si>
  <si>
    <t>OldhamBoarding School</t>
  </si>
  <si>
    <t>OldhamChildren's Home</t>
  </si>
  <si>
    <t>OldhamFurther Education College</t>
  </si>
  <si>
    <t>OldhamIndependent Fostering Agency</t>
  </si>
  <si>
    <t>OldhamLocal Authority Adoption Agency</t>
  </si>
  <si>
    <t>OldhamLocal Authority Fostering Agency</t>
  </si>
  <si>
    <t>OldhamResidential Family Centre</t>
  </si>
  <si>
    <t>OldhamResidential Special School</t>
  </si>
  <si>
    <t>OldhamVoluntary Adoption Agency</t>
  </si>
  <si>
    <t>OldhamSecure Children's Home</t>
  </si>
  <si>
    <t>Rochdale All</t>
  </si>
  <si>
    <t>RochdaleAdoption Support Agency</t>
  </si>
  <si>
    <t>RochdaleBoarding School</t>
  </si>
  <si>
    <t>RochdaleChildren's Home</t>
  </si>
  <si>
    <t>RochdaleFurther Education College</t>
  </si>
  <si>
    <t>RochdaleIndependent Fostering Agency</t>
  </si>
  <si>
    <t>RochdaleLocal Authority Adoption Agency</t>
  </si>
  <si>
    <t>RochdaleLocal Authority Fostering Agency</t>
  </si>
  <si>
    <t>RochdaleResidential Family Centre</t>
  </si>
  <si>
    <t>East Riding of YorkshireFurther Education College</t>
  </si>
  <si>
    <t>East Riding of YorkshireIndependent Fostering Agency</t>
  </si>
  <si>
    <r>
      <t xml:space="preserve">Providers </t>
    </r>
    <r>
      <rPr>
        <vertAlign val="superscript"/>
        <sz val="8"/>
        <rFont val="Tahoma"/>
        <family val="2"/>
      </rPr>
      <t>1</t>
    </r>
  </si>
  <si>
    <r>
      <t xml:space="preserve">Places </t>
    </r>
    <r>
      <rPr>
        <vertAlign val="superscript"/>
        <sz val="8"/>
        <rFont val="Tahoma"/>
        <family val="2"/>
      </rPr>
      <t>2</t>
    </r>
  </si>
  <si>
    <t>LambethLocal Authority Adoption Agency</t>
  </si>
  <si>
    <t>LambethLocal Authority Fostering Agency</t>
  </si>
  <si>
    <t>PortsmouthResidential Family Centre</t>
  </si>
  <si>
    <t>PortsmouthResidential Special School</t>
  </si>
  <si>
    <t>PortsmouthVoluntary Adoption Agency</t>
  </si>
  <si>
    <t>PortsmouthSecure Children's Home</t>
  </si>
  <si>
    <t>Reading All</t>
  </si>
  <si>
    <t>ReadingAdoption Support Agency</t>
  </si>
  <si>
    <t>ReadingBoarding School</t>
  </si>
  <si>
    <t>ReadingChildren's Home</t>
  </si>
  <si>
    <t>ReadingFurther Education College</t>
  </si>
  <si>
    <t>ReadingIndependent Fostering Agency</t>
  </si>
  <si>
    <t>Southend-on-SeaChildren's Home</t>
  </si>
  <si>
    <t>Southend-on-SeaFurther Education College</t>
  </si>
  <si>
    <t>Southend-on-SeaIndependent Fostering Agency</t>
  </si>
  <si>
    <t>Southend-on-SeaLocal Authority Adoption Agency</t>
  </si>
  <si>
    <t>Southend-on-SeaLocal Authority Fostering Agency</t>
  </si>
  <si>
    <t>Southend-on-SeaResidential Family Centre</t>
  </si>
  <si>
    <t>Southend-on-SeaResidential Special School</t>
  </si>
  <si>
    <t>Southend-on-SeaVoluntary Adoption Agency</t>
  </si>
  <si>
    <t>Southend-on-SeaSecure Children's Home</t>
  </si>
  <si>
    <t>Barking and Dagenham All</t>
  </si>
  <si>
    <t>Barking and DagenhamAdoption Support Agency</t>
  </si>
  <si>
    <t>Barking and DagenhamBoarding School</t>
  </si>
  <si>
    <t>Barking and DagenhamChildren's Home</t>
  </si>
  <si>
    <t>Barking and DagenhamFurther Education College</t>
  </si>
  <si>
    <t>BuryAdoption Support Agency</t>
  </si>
  <si>
    <t>BuryBoarding School</t>
  </si>
  <si>
    <t>BuryChildren's Home</t>
  </si>
  <si>
    <t>BuryFurther Education College</t>
  </si>
  <si>
    <t>BuryIndependent Fostering Agency</t>
  </si>
  <si>
    <t>WarringtonSecure Children's Home</t>
  </si>
  <si>
    <t>Wigan All</t>
  </si>
  <si>
    <t>WiganAdoption Support Agency</t>
  </si>
  <si>
    <t>WiganBoarding School</t>
  </si>
  <si>
    <t>WiganChildren's Home</t>
  </si>
  <si>
    <t>WiganFurther Education College</t>
  </si>
  <si>
    <t>Tower Hamlets</t>
  </si>
  <si>
    <t>Trafford</t>
  </si>
  <si>
    <t>Wakefield</t>
  </si>
  <si>
    <t>Waltham Forest</t>
  </si>
  <si>
    <t>Wandsworth</t>
  </si>
  <si>
    <t>Warrington</t>
  </si>
  <si>
    <t>Warwickshire</t>
  </si>
  <si>
    <t>West Sussex</t>
  </si>
  <si>
    <t>Westminster</t>
  </si>
  <si>
    <t>Wigan</t>
  </si>
  <si>
    <t>Wiltshire</t>
  </si>
  <si>
    <t>Wirral</t>
  </si>
  <si>
    <t>Wokingham</t>
  </si>
  <si>
    <t>York</t>
  </si>
  <si>
    <t>Herefordshire</t>
  </si>
  <si>
    <t>Staffordshire</t>
  </si>
  <si>
    <t>Wolverhampton</t>
  </si>
  <si>
    <t>Worcestershire</t>
  </si>
  <si>
    <t>Leicestershire</t>
  </si>
  <si>
    <t>Northamptonshire</t>
  </si>
  <si>
    <t>Nottinghamshire</t>
  </si>
  <si>
    <t>Middlesbrough</t>
  </si>
  <si>
    <t>Northumberland</t>
  </si>
  <si>
    <t>Buckinghamshire</t>
  </si>
  <si>
    <t>ThurrockSecure Training Centre</t>
  </si>
  <si>
    <t>LondonSecure Training Centre</t>
  </si>
  <si>
    <t>Inner LondonSecure Training Centre</t>
  </si>
  <si>
    <t>City of LondonSecure Training Centre</t>
  </si>
  <si>
    <t>CamdenSecure Training Centre</t>
  </si>
  <si>
    <t>HackneySecure Training Centre</t>
  </si>
  <si>
    <t>Hammersmith and FulhamSecure Training Centre</t>
  </si>
  <si>
    <t>HaringeySecure Training Centre</t>
  </si>
  <si>
    <t>IslingtonSecure Training Centre</t>
  </si>
  <si>
    <t>MiddlesbroughFurther Education College</t>
  </si>
  <si>
    <t>MiddlesbroughIndependent Fostering Agency</t>
  </si>
  <si>
    <t>MiddlesbroughLocal Authority Adoption Agency</t>
  </si>
  <si>
    <t>MiddlesbroughLocal Authority Fostering Agency</t>
  </si>
  <si>
    <t>MiddlesbroughResidential Family Centre</t>
  </si>
  <si>
    <t>MiddlesbroughResidential Special School</t>
  </si>
  <si>
    <t>MiddlesbroughVoluntary Adoption Agency</t>
  </si>
  <si>
    <t>MiddlesbroughSecure Children's Home</t>
  </si>
  <si>
    <t>Newcastle</t>
  </si>
  <si>
    <t>North East All</t>
  </si>
  <si>
    <t>North East</t>
  </si>
  <si>
    <t>North EastAdoption Support Agency</t>
  </si>
  <si>
    <t>North EastBoarding School</t>
  </si>
  <si>
    <t>North EastChildren's Home</t>
  </si>
  <si>
    <t>North EastFurther Education College</t>
  </si>
  <si>
    <t>North EastIndependent Fostering Agency</t>
  </si>
  <si>
    <t>North EastLocal Authority Adoption Agency</t>
  </si>
  <si>
    <t>North EastLocal Authority Fostering Agency</t>
  </si>
  <si>
    <t>North EastResidential Family Centre</t>
  </si>
  <si>
    <t>North EastResidential Special School</t>
  </si>
  <si>
    <t>North EastVoluntary Adoption Agency</t>
  </si>
  <si>
    <t>North EastSecure Children's Home</t>
  </si>
  <si>
    <t>North Tyneside All</t>
  </si>
  <si>
    <t>North TynesideAdoption Support Agency</t>
  </si>
  <si>
    <t>North TynesideBoarding School</t>
  </si>
  <si>
    <t>North TynesideChildren's Home</t>
  </si>
  <si>
    <t>North TynesideFurther Education College</t>
  </si>
  <si>
    <t>North TynesideIndependent Fostering Agency</t>
  </si>
  <si>
    <t>North TynesideLocal Authority Adoption Agency</t>
  </si>
  <si>
    <t>North TynesideLocal Authority Fostering Agency</t>
  </si>
  <si>
    <t>North TynesideResidential Family Centre</t>
  </si>
  <si>
    <t>North TynesideResidential Special School</t>
  </si>
  <si>
    <t>North TynesideVoluntary Adoption Agency</t>
  </si>
  <si>
    <t>North TynesideSecure Children's Home</t>
  </si>
  <si>
    <t>Northumberland All</t>
  </si>
  <si>
    <t>NorthumberlandAdoption Support Agency</t>
  </si>
  <si>
    <t>NorthumberlandBoarding School</t>
  </si>
  <si>
    <t>NorthumberlandChildren's Home</t>
  </si>
  <si>
    <t>NorthumberlandFurther Education College</t>
  </si>
  <si>
    <t>NorthumberlandIndependent Fostering Agency</t>
  </si>
  <si>
    <t>NorthumberlandLocal Authority Adoption Agency</t>
  </si>
  <si>
    <t>NorthumberlandLocal Authority Fostering Agency</t>
  </si>
  <si>
    <t>NorthumberlandResidential Family Centre</t>
  </si>
  <si>
    <t>SuttonLocal Authority Fostering Agency</t>
  </si>
  <si>
    <t>SuttonResidential Family Centre</t>
  </si>
  <si>
    <t>SuttonResidential Special School</t>
  </si>
  <si>
    <t>SuttonVoluntary Adoption Agency</t>
  </si>
  <si>
    <t>SuttonSecure Children's Home</t>
  </si>
  <si>
    <t>Waltham Forest All</t>
  </si>
  <si>
    <t>Waltham ForestAdoption Support Agency</t>
  </si>
  <si>
    <t>Waltham ForestBoarding School</t>
  </si>
  <si>
    <t>Waltham ForestChildren's Home</t>
  </si>
  <si>
    <t>Isles of ScillyAdoption Support Agency</t>
  </si>
  <si>
    <t>Isles of ScillyBoarding School</t>
  </si>
  <si>
    <t>Isles of ScillyChildren's Home</t>
  </si>
  <si>
    <t>Isles of ScillyFurther Education College</t>
  </si>
  <si>
    <t>Isles of ScillyIndependent Fostering Agency</t>
  </si>
  <si>
    <t>Isles of ScillyLocal Authority Adoption Agency</t>
  </si>
  <si>
    <t>Isles of ScillyLocal Authority Fostering Agency</t>
  </si>
  <si>
    <t>Isles of ScillyResidential Family Centre</t>
  </si>
  <si>
    <t>Isles of ScillyResidential Special School</t>
  </si>
  <si>
    <t>Isles of ScillyVoluntary Adoption Agency</t>
  </si>
  <si>
    <t>Isles of ScillySecure Children's Home</t>
  </si>
  <si>
    <t>North Somerset All</t>
  </si>
  <si>
    <t>North SomersetAdoption Support Agency</t>
  </si>
  <si>
    <t>North SomersetBoarding School</t>
  </si>
  <si>
    <t>North SomersetChildren's Home</t>
  </si>
  <si>
    <t>North SomersetFurther Education College</t>
  </si>
  <si>
    <t>North SomersetIndependent Fostering Agency</t>
  </si>
  <si>
    <t>North SomersetLocal Authority Adoption Agency</t>
  </si>
  <si>
    <t>North SomersetLocal Authority Fostering Agency</t>
  </si>
  <si>
    <t>North SomersetResidential Family Centre</t>
  </si>
  <si>
    <t>North SomersetResidential Special School</t>
  </si>
  <si>
    <t>North SomersetVoluntary Adoption Agency</t>
  </si>
  <si>
    <t>North SomersetSecure Children's Home</t>
  </si>
  <si>
    <t>Plymouth All</t>
  </si>
  <si>
    <t>PlymouthAdoption Support Agency</t>
  </si>
  <si>
    <t>PlymouthBoarding School</t>
  </si>
  <si>
    <t>PlymouthChildren's Home</t>
  </si>
  <si>
    <t>PlymouthFurther Education College</t>
  </si>
  <si>
    <t>PlymouthIndependent Fostering Agency</t>
  </si>
  <si>
    <t>PlymouthLocal Authority Adoption Agency</t>
  </si>
  <si>
    <t>PlymouthLocal Authority Fostering Agency</t>
  </si>
  <si>
    <t>PlymouthResidential Family Centre</t>
  </si>
  <si>
    <t>PlymouthResidential Special School</t>
  </si>
  <si>
    <t>PlymouthVoluntary Adoption Agency</t>
  </si>
  <si>
    <t>PlymouthSecure Children's Home</t>
  </si>
  <si>
    <t>Poole All</t>
  </si>
  <si>
    <t>PooleAdoption Support Agency</t>
  </si>
  <si>
    <t>PooleBoarding School</t>
  </si>
  <si>
    <t>PooleChildren's Home</t>
  </si>
  <si>
    <t>PooleFurther Education College</t>
  </si>
  <si>
    <t>PooleIndependent Fostering Agency</t>
  </si>
  <si>
    <t>PooleLocal Authority Adoption Agency</t>
  </si>
  <si>
    <t>LeicestershireIndependent Fostering Agency</t>
  </si>
  <si>
    <t>LeicestershireLocal Authority Adoption Agency</t>
  </si>
  <si>
    <t>LeicestershireLocal Authority Fostering Agency</t>
  </si>
  <si>
    <t>LeicestershireResidential Family Centre</t>
  </si>
  <si>
    <t>LeicestershireResidential Special School</t>
  </si>
  <si>
    <t>LeicestershireVoluntary Adoption Agency</t>
  </si>
  <si>
    <t>LeicestershireSecure Children's Home</t>
  </si>
  <si>
    <t>Lincolnshire All</t>
  </si>
  <si>
    <t>LincolnshireAdoption Support Agency</t>
  </si>
  <si>
    <t>EnglandChildren's Home</t>
  </si>
  <si>
    <t>EnglandFurther Education College</t>
  </si>
  <si>
    <t>EnglandIndependent Fostering Agency</t>
  </si>
  <si>
    <t>EnglandLocal Authority Adoption Agency</t>
  </si>
  <si>
    <t>EnglandLocal Authority Fostering Agency</t>
  </si>
  <si>
    <t>EnglandResidential Family Centre</t>
  </si>
  <si>
    <t>EnglandResidential Special School</t>
  </si>
  <si>
    <t>EnglandVoluntary Adoption Agency</t>
  </si>
  <si>
    <t>EnglandSecure Children's Home</t>
  </si>
  <si>
    <t>Camden All</t>
  </si>
  <si>
    <t>CamdenAdoption Support Agency</t>
  </si>
  <si>
    <t>CamdenBoarding School</t>
  </si>
  <si>
    <t>CamdenChildren's Home</t>
  </si>
  <si>
    <t>CamdenFurther Education College</t>
  </si>
  <si>
    <t>CamdenIndependent Fostering Agency</t>
  </si>
  <si>
    <t>CamdenLocal Authority Adoption Agency</t>
  </si>
  <si>
    <t>CamdenLocal Authority Fostering Agency</t>
  </si>
  <si>
    <t>CamdenResidential Family Centre</t>
  </si>
  <si>
    <t>BarnsleyLocal Authority Adoption Agency</t>
  </si>
  <si>
    <t>BarnsleyLocal Authority Fostering Agency</t>
  </si>
  <si>
    <t>NorthumberlandResidential Special School</t>
  </si>
  <si>
    <t>NorthumberlandVoluntary Adoption Agency</t>
  </si>
  <si>
    <t>NorthumberlandSecure Children's Home</t>
  </si>
  <si>
    <t>Redcar &amp; Cleveland</t>
  </si>
  <si>
    <t>South Tyneside All</t>
  </si>
  <si>
    <t>South TynesideAdoption Support Agency</t>
  </si>
  <si>
    <t>South TynesideBoarding School</t>
  </si>
  <si>
    <t>South TynesideChildren's Home</t>
  </si>
  <si>
    <t>South TynesideFurther Education College</t>
  </si>
  <si>
    <t>South TynesideIndependent Fostering Agency</t>
  </si>
  <si>
    <t>South TynesideLocal Authority Adoption Agency</t>
  </si>
  <si>
    <t>South TynesideLocal Authority Fostering Agency</t>
  </si>
  <si>
    <t>South TynesideResidential Family Centre</t>
  </si>
  <si>
    <t>South TynesideResidential Special School</t>
  </si>
  <si>
    <t>South TynesideVoluntary Adoption Agency</t>
  </si>
  <si>
    <t>South TynesideSecure Children's Home</t>
  </si>
  <si>
    <t>Stockton on Tees</t>
  </si>
  <si>
    <t>Sunderland All</t>
  </si>
  <si>
    <t>SunderlandAdoption Support Agency</t>
  </si>
  <si>
    <t>SunderlandBoarding School</t>
  </si>
  <si>
    <t>SunderlandChildren's Home</t>
  </si>
  <si>
    <t>SunderlandFurther Education College</t>
  </si>
  <si>
    <t>SunderlandIndependent Fostering Agency</t>
  </si>
  <si>
    <t>SunderlandLocal Authority Adoption Agency</t>
  </si>
  <si>
    <t>SunderlandLocal Authority Fostering Agency</t>
  </si>
  <si>
    <t>SunderlandResidential Family Centre</t>
  </si>
  <si>
    <t>SunderlandResidential Special School</t>
  </si>
  <si>
    <t>SunderlandVoluntary Adoption Agency</t>
  </si>
  <si>
    <t>SomersetLocal Authority Adoption Agency</t>
  </si>
  <si>
    <t>SomersetLocal Authority Fostering Agency</t>
  </si>
  <si>
    <t>SomersetResidential Family Centre</t>
  </si>
  <si>
    <t>SomersetResidential Special School</t>
  </si>
  <si>
    <t>SomersetVoluntary Adoption Agency</t>
  </si>
  <si>
    <t>SomersetSecure Children's Home</t>
  </si>
  <si>
    <t>South Gloucestershire All</t>
  </si>
  <si>
    <t>South GloucestershireAdoption Support Agency</t>
  </si>
  <si>
    <t>South GloucestershireBoarding School</t>
  </si>
  <si>
    <t>South GloucestershireChildren's Home</t>
  </si>
  <si>
    <t>South GloucestershireFurther Education College</t>
  </si>
  <si>
    <t>South GloucestershireIndependent Fostering Agency</t>
  </si>
  <si>
    <t>South GloucestershireLocal Authority Adoption Agency</t>
  </si>
  <si>
    <t>South GloucestershireLocal Authority Fostering Agency</t>
  </si>
  <si>
    <t>South GloucestershireResidential Family Centre</t>
  </si>
  <si>
    <t>South GloucestershireResidential Special School</t>
  </si>
  <si>
    <t>South GloucestershireVoluntary Adoption Agency</t>
  </si>
  <si>
    <t>South GloucestershireSecure Children's Home</t>
  </si>
  <si>
    <t>South West England</t>
  </si>
  <si>
    <t>Swindon All</t>
  </si>
  <si>
    <t>SwindonAdoption Support Agency</t>
  </si>
  <si>
    <t>SwindonBoarding School</t>
  </si>
  <si>
    <t>SwindonChildren's Home</t>
  </si>
  <si>
    <t>SwindonFurther Education College</t>
  </si>
  <si>
    <t>SwindonIndependent Fostering Agency</t>
  </si>
  <si>
    <t>SwindonLocal Authority Adoption Agency</t>
  </si>
  <si>
    <t>SwindonLocal Authority Fostering Agency</t>
  </si>
  <si>
    <t>SwindonResidential Family Centre</t>
  </si>
  <si>
    <t>SwindonResidential Special School</t>
  </si>
  <si>
    <t>SwindonVoluntary Adoption Agency</t>
  </si>
  <si>
    <t>SwindonSecure Children's Home</t>
  </si>
  <si>
    <t>Torbay All</t>
  </si>
  <si>
    <t>TorbayAdoption Support Agency</t>
  </si>
  <si>
    <t>TorbayBoarding School</t>
  </si>
  <si>
    <t>Hammersmith &amp; Fulham</t>
  </si>
  <si>
    <t>Haringey All</t>
  </si>
  <si>
    <t>HaringeyAdoption Support Agency</t>
  </si>
  <si>
    <t>HaringeyBoarding School</t>
  </si>
  <si>
    <t>SandwellLocal Authority Fostering Agency</t>
  </si>
  <si>
    <t>SandwellResidential Family Centre</t>
  </si>
  <si>
    <t>SandwellResidential Special School</t>
  </si>
  <si>
    <t>SandwellVoluntary Adoption Agency</t>
  </si>
  <si>
    <t>SandwellSecure Children's Home</t>
  </si>
  <si>
    <t>Shropshire All</t>
  </si>
  <si>
    <t>ShropshireAdoption Support Agency</t>
  </si>
  <si>
    <t>ShropshireBoarding School</t>
  </si>
  <si>
    <t>ShropshireChildren's Home</t>
  </si>
  <si>
    <t>ShropshireFurther Education College</t>
  </si>
  <si>
    <t>ShropshireIndependent Fostering Agency</t>
  </si>
  <si>
    <t>ShropshireLocal Authority Adoption Agency</t>
  </si>
  <si>
    <t>ShropshireLocal Authority Fostering Agency</t>
  </si>
  <si>
    <t>ShropshireResidential Family Centre</t>
  </si>
  <si>
    <t>ShropshireResidential Special School</t>
  </si>
  <si>
    <t>ShropshireVoluntary Adoption Agency</t>
  </si>
  <si>
    <t>ShropshireSecure Children's Home</t>
  </si>
  <si>
    <t>Solihull All</t>
  </si>
  <si>
    <t>SolihullAdoption Support Agency</t>
  </si>
  <si>
    <t xml:space="preserve">Source: Ofsted’s Regulatory Support Application (RSA) database and Information Tracking System (ITS) </t>
  </si>
  <si>
    <t>RochdaleResidential Special School</t>
  </si>
  <si>
    <t>RochdaleVoluntary Adoption Agency</t>
  </si>
  <si>
    <t>RochdaleSecure Children's Home</t>
  </si>
  <si>
    <t>Salford All</t>
  </si>
  <si>
    <t>SalfordAdoption Support Agency</t>
  </si>
  <si>
    <t>SalfordBoarding School</t>
  </si>
  <si>
    <t>SalfordChildren's Home</t>
  </si>
  <si>
    <t>SalfordFurther Education College</t>
  </si>
  <si>
    <t>SalfordIndependent Fostering Agency</t>
  </si>
  <si>
    <t>SalfordLocal Authority Adoption Agency</t>
  </si>
  <si>
    <t>SalfordLocal Authority Fostering Agency</t>
  </si>
  <si>
    <t>SalfordResidential Family Centre</t>
  </si>
  <si>
    <t>SalfordResidential Special School</t>
  </si>
  <si>
    <t>SalfordVoluntary Adoption Agency</t>
  </si>
  <si>
    <t>SalfordSecure Children's Home</t>
  </si>
  <si>
    <t>Sefton All</t>
  </si>
  <si>
    <t>SeftonAdoption Support Agency</t>
  </si>
  <si>
    <t>SeftonBoarding School</t>
  </si>
  <si>
    <t>SeftonChildren's Home</t>
  </si>
  <si>
    <t>SeftonFurther Education College</t>
  </si>
  <si>
    <t>SeftonIndependent Fostering Agency</t>
  </si>
  <si>
    <t>SeftonLocal Authority Adoption Agency</t>
  </si>
  <si>
    <t>SeftonLocal Authority Fostering Agency</t>
  </si>
  <si>
    <t>SeftonResidential Family Centre</t>
  </si>
  <si>
    <t>SeftonResidential Special School</t>
  </si>
  <si>
    <t>SeftonVoluntary Adoption Agency</t>
  </si>
  <si>
    <t>SeftonSecure Children's Home</t>
  </si>
  <si>
    <t>St. Helens All</t>
  </si>
  <si>
    <t>St. HelensAdoption Support Agency</t>
  </si>
  <si>
    <t>St. HelensBoarding School</t>
  </si>
  <si>
    <t>St. HelensChildren's Home</t>
  </si>
  <si>
    <t>St. HelensFurther Education College</t>
  </si>
  <si>
    <t>St. HelensIndependent Fostering Agency</t>
  </si>
  <si>
    <t>St. HelensLocal Authority Adoption Agency</t>
  </si>
  <si>
    <t>St. HelensLocal Authority Fostering Agency</t>
  </si>
  <si>
    <t>St. HelensResidential Family Centre</t>
  </si>
  <si>
    <t>St. HelensResidential Special School</t>
  </si>
  <si>
    <t>St. HelensVoluntary Adoption Agency</t>
  </si>
  <si>
    <t>St. HelensSecure Children's Home</t>
  </si>
  <si>
    <t>Stockport All</t>
  </si>
  <si>
    <t>StockportAdoption Support Agency</t>
  </si>
  <si>
    <t>StockportBoarding School</t>
  </si>
  <si>
    <t>StockportChildren's Home</t>
  </si>
  <si>
    <t>StockportFurther Education College</t>
  </si>
  <si>
    <t>StockportIndependent Fostering Agency</t>
  </si>
  <si>
    <t>StockportLocal Authority Adoption Agency</t>
  </si>
  <si>
    <t>Stoke-on-TrentAdoption Support Agency</t>
  </si>
  <si>
    <t>Stoke-on-TrentBoarding School</t>
  </si>
  <si>
    <t xml:space="preserve">Residential family centres are defined in section 4(2) of the Care Standards Act 2000 as establishments at which: a) accommodation is provided for children and their parents; b) the parents’ capacity to respond to the children’s needs and to safeguard their welfare is monitored and assessed; and c) the parents are given such advice, guidance and counselling is considered necessary. </t>
  </si>
  <si>
    <t xml:space="preserve">Residential special schools </t>
  </si>
  <si>
    <t>Secure children’s homes</t>
  </si>
  <si>
    <t>Secure training centres</t>
  </si>
  <si>
    <t>NewhamFurther Education College</t>
  </si>
  <si>
    <t>NewhamIndependent Fostering Agency</t>
  </si>
  <si>
    <t>NewhamLocal Authority Adoption Agency</t>
  </si>
  <si>
    <t>NewhamLocal Authority Fostering Agency</t>
  </si>
  <si>
    <t>NewhamResidential Family Centre</t>
  </si>
  <si>
    <t>NewhamResidential Special School</t>
  </si>
  <si>
    <t>NewhamVoluntary Adoption Agency</t>
  </si>
  <si>
    <t>NewhamSecure Children's Home</t>
  </si>
  <si>
    <t>Southwark All</t>
  </si>
  <si>
    <t>SouthwarkAdoption Support Agency</t>
  </si>
  <si>
    <t>SouthwarkBoarding School</t>
  </si>
  <si>
    <t>SouthwarkChildren's Home</t>
  </si>
  <si>
    <t>SouthwarkFurther Education College</t>
  </si>
  <si>
    <t>SouthwarkIndependent Fostering Agency</t>
  </si>
  <si>
    <t>SouthwarkLocal Authority Adoption Agency</t>
  </si>
  <si>
    <t>SouthwarkLocal Authority Fostering Agency</t>
  </si>
  <si>
    <t>SouthwarkResidential Family Centre</t>
  </si>
  <si>
    <t>SouthwarkResidential Special School</t>
  </si>
  <si>
    <t>SouthwarkVoluntary Adoption Agency</t>
  </si>
  <si>
    <t>SouthwarkSecure Children's Home</t>
  </si>
  <si>
    <t>Tower Hamlets All</t>
  </si>
  <si>
    <t>Tower HamletsAdoption Support Agency</t>
  </si>
  <si>
    <t>Tower HamletsBoarding School</t>
  </si>
  <si>
    <t>Tower HamletsChildren's Home</t>
  </si>
  <si>
    <t>Tower HamletsFurther Education College</t>
  </si>
  <si>
    <t>Tower HamletsIndependent Fostering Agency</t>
  </si>
  <si>
    <t>Tower HamletsLocal Authority Adoption Agency</t>
  </si>
  <si>
    <t>Tower HamletsLocal Authority Fostering Agency</t>
  </si>
  <si>
    <t>Tower HamletsResidential Family Centre</t>
  </si>
  <si>
    <t>Tower HamletsResidential Special School</t>
  </si>
  <si>
    <t>Tower HamletsVoluntary Adoption Agency</t>
  </si>
  <si>
    <t>Tower HamletsSecure Children's Home</t>
  </si>
  <si>
    <t>Wandsworth All</t>
  </si>
  <si>
    <t>WandsworthAdoption Support Agency</t>
  </si>
  <si>
    <t>WandsworthBoarding School</t>
  </si>
  <si>
    <t>WandsworthChildren's Home</t>
  </si>
  <si>
    <t>WandsworthFurther Education College</t>
  </si>
  <si>
    <t>WandsworthIndependent Fostering Agency</t>
  </si>
  <si>
    <t>WandsworthLocal Authority Adoption Agency</t>
  </si>
  <si>
    <t>WandsworthLocal Authority Fostering Agency</t>
  </si>
  <si>
    <t>WandsworthResidential Family Centre</t>
  </si>
  <si>
    <t>WandsworthResidential Special School</t>
  </si>
  <si>
    <t>WandsworthVoluntary Adoption Agency</t>
  </si>
  <si>
    <t>WandsworthSecure Children's Home</t>
  </si>
  <si>
    <t>Westminster All</t>
  </si>
  <si>
    <t>WestminsterAdoption Support Agency</t>
  </si>
  <si>
    <t>WestminsterBoarding School</t>
  </si>
  <si>
    <t>WestminsterChildren's Home</t>
  </si>
  <si>
    <t>WestminsterFurther Education College</t>
  </si>
  <si>
    <t>WestminsterIndependent Fostering Agency</t>
  </si>
  <si>
    <t>WestminsterLocal Authority Adoption Agency</t>
  </si>
  <si>
    <t>WestminsterLocal Authority Fostering Agency</t>
  </si>
  <si>
    <t>East of EnglandFurther Education College</t>
  </si>
  <si>
    <t>East of EnglandIndependent Fostering Agency</t>
  </si>
  <si>
    <t>East of EnglandLocal Authority Adoption Agency</t>
  </si>
  <si>
    <t>East of EnglandLocal Authority Fostering Agency</t>
  </si>
  <si>
    <t>East of EnglandResidential Family Centre</t>
  </si>
  <si>
    <t>East of EnglandResidential Special School</t>
  </si>
  <si>
    <t>East of EnglandVoluntary Adoption Agency</t>
  </si>
  <si>
    <t>East of EnglandSecure Children's Home</t>
  </si>
  <si>
    <t>Essex All</t>
  </si>
  <si>
    <t>EssexAdoption Support Agency</t>
  </si>
  <si>
    <t>EssexBoarding School</t>
  </si>
  <si>
    <t>EssexChildren's Home</t>
  </si>
  <si>
    <t>EssexFurther Education College</t>
  </si>
  <si>
    <t>Official Statistics Release</t>
  </si>
  <si>
    <t>Policy area:</t>
  </si>
  <si>
    <t>NottinghamshireResidential Special School</t>
  </si>
  <si>
    <t>NottinghamshireVoluntary Adoption Agency</t>
  </si>
  <si>
    <t>NottinghamshireSecure Children's Home</t>
  </si>
  <si>
    <t>Rutland All</t>
  </si>
  <si>
    <t>RutlandAdoption Support Agency</t>
  </si>
  <si>
    <t>RutlandBoarding School</t>
  </si>
  <si>
    <t>RutlandChildren's Home</t>
  </si>
  <si>
    <t>RutlandFurther Education College</t>
  </si>
  <si>
    <t>RutlandIndependent Fostering Agency</t>
  </si>
  <si>
    <t>RutlandLocal Authority Adoption Agency</t>
  </si>
  <si>
    <t>Devon All</t>
  </si>
  <si>
    <t>DevonAdoption Support Agency</t>
  </si>
  <si>
    <t>DevonBoarding School</t>
  </si>
  <si>
    <t>DevonChildren's Home</t>
  </si>
  <si>
    <t>DevonFurther Education College</t>
  </si>
  <si>
    <t>DevonIndependent Fostering Agency</t>
  </si>
  <si>
    <t>DevonLocal Authority Adoption Agency</t>
  </si>
  <si>
    <t>DevonLocal Authority Fostering Agency</t>
  </si>
  <si>
    <t>DevonResidential Family Centre</t>
  </si>
  <si>
    <t>DevonResidential Special School</t>
  </si>
  <si>
    <t>DevonVoluntary Adoption Agency</t>
  </si>
  <si>
    <t>DevonSecure Children's Home</t>
  </si>
  <si>
    <t>Dorset All</t>
  </si>
  <si>
    <t>DorsetAdoption Support Agency</t>
  </si>
  <si>
    <t>DorsetBoarding School</t>
  </si>
  <si>
    <t>DorsetChildren's Home</t>
  </si>
  <si>
    <t>DorsetFurther Education College</t>
  </si>
  <si>
    <t>DorsetIndependent Fostering Agency</t>
  </si>
  <si>
    <t>DorsetLocal Authority Adoption Agency</t>
  </si>
  <si>
    <t>DorsetLocal Authority Fostering Agency</t>
  </si>
  <si>
    <t>DorsetResidential Family Centre</t>
  </si>
  <si>
    <t>DorsetResidential Special School</t>
  </si>
  <si>
    <t>DorsetVoluntary Adoption Agency</t>
  </si>
  <si>
    <t>DorsetSecure Children's Home</t>
  </si>
  <si>
    <t>Secure children’s homes, as defined in section 25 Children Act 1989, accommodate children and young people who are remanded or have been sentenced for committing a criminal offence. They also accommodate children and young people who are placed there by a court because their behaviour is deemed to present a significant and immediate threat to their safety or the safety of others, unless they are placed in a secure environment.</t>
  </si>
  <si>
    <t>Secure training centres are defined in section 43(1) (d) of the Prison Act 1952. Ofsted inspects both the care and educational provision for children in four secure training centres. They accommodate young people between the ages of 12 and 17 who have been remanded or sentenced by the courts. The centres are under contract to the Youth Justice Board, which monitors their compliance with requirements. Ofsted does not regulate secure training centres but has an agreement with the Youth Justice Board to inspect care twice a year and education once a year.</t>
  </si>
  <si>
    <t>EssexVoluntary Adoption Agency</t>
  </si>
  <si>
    <t>EssexSecure Children's Home</t>
  </si>
  <si>
    <t>Hertfordshire All</t>
  </si>
  <si>
    <t>HounslowIndependent Fostering Agency</t>
  </si>
  <si>
    <t>HounslowLocal Authority Adoption Agency</t>
  </si>
  <si>
    <t>HounslowLocal Authority Fostering Agency</t>
  </si>
  <si>
    <t>HounslowResidential Family Centre</t>
  </si>
  <si>
    <t>HounslowResidential Special School</t>
  </si>
  <si>
    <t>HounslowVoluntary Adoption Agency</t>
  </si>
  <si>
    <t>HounslowSecure Children's Home</t>
  </si>
  <si>
    <t>Kingston upon Thames All</t>
  </si>
  <si>
    <t>Kingston upon ThamesAdoption Support Agency</t>
  </si>
  <si>
    <t>Kingston upon ThamesBoarding School</t>
  </si>
  <si>
    <t xml:space="preserve">A children’s home is defined in section 1 of the Care Standards Act 2000, and is an establishment that provides care and accommodation wholly or mainly for children. Children’s homes vary in size and nature. They fulfil a range of purposes designed to meet the different needs of those children and young people who are assessed as needing a residential care placement. Some homes, for example, provide short breaks which are needed to help support children and their family. Some residential special schools, 34 as at 30 June 2011, are registered as children’s homes because boarders are resident for more than 295 days per year. </t>
  </si>
  <si>
    <t>SuttonIndependent Fostering Agency</t>
  </si>
  <si>
    <t>SuttonLocal Authority Adoption Agency</t>
  </si>
  <si>
    <t>BarnsleyResidential Family Centre</t>
  </si>
  <si>
    <t>BarnsleyResidential Special School</t>
  </si>
  <si>
    <t>BarnsleyVoluntary Adoption Agency</t>
  </si>
  <si>
    <t>BarnsleySecure Children's Home</t>
  </si>
  <si>
    <t>Bradford All</t>
  </si>
  <si>
    <t>BradfordAdoption Support Agency</t>
  </si>
  <si>
    <t>BradfordBoarding School</t>
  </si>
  <si>
    <t>BradfordChildren's Home</t>
  </si>
  <si>
    <t>BradfordFurther Education College</t>
  </si>
  <si>
    <t>BradfordIndependent Fostering Agency</t>
  </si>
  <si>
    <t>BradfordLocal Authority Adoption Agency</t>
  </si>
  <si>
    <t>BradfordLocal Authority Fostering Agency</t>
  </si>
  <si>
    <t>BradfordResidential Family Centre</t>
  </si>
  <si>
    <t>BradfordResidential Special School</t>
  </si>
  <si>
    <t>BradfordVoluntary Adoption Agency</t>
  </si>
  <si>
    <t>BradfordSecure Children's Home</t>
  </si>
  <si>
    <t>Calderdale All</t>
  </si>
  <si>
    <t>CalderdaleAdoption Support Agency</t>
  </si>
  <si>
    <t>CalderdaleBoarding School</t>
  </si>
  <si>
    <t>CalderdaleChildren's Home</t>
  </si>
  <si>
    <t>CalderdaleFurther Education College</t>
  </si>
  <si>
    <t>CalderdaleIndependent Fostering Agency</t>
  </si>
  <si>
    <t>CalderdaleLocal Authority Adoption Agency</t>
  </si>
  <si>
    <t>CalderdaleLocal Authority Fostering Agency</t>
  </si>
  <si>
    <t>CalderdaleResidential Family Centre</t>
  </si>
  <si>
    <t>CalderdaleResidential Special School</t>
  </si>
  <si>
    <t>CalderdaleVoluntary Adoption Agency</t>
  </si>
  <si>
    <t>CalderdaleSecure Children's Home</t>
  </si>
  <si>
    <t>Doncaster All</t>
  </si>
  <si>
    <t>DoncasterAdoption Support Agency</t>
  </si>
  <si>
    <t>DoncasterBoarding School</t>
  </si>
  <si>
    <t>DoncasterChildren's Home</t>
  </si>
  <si>
    <t>DoncasterFurther Education College</t>
  </si>
  <si>
    <t>DoncasterIndependent Fostering Agency</t>
  </si>
  <si>
    <t>DoncasterLocal Authority Adoption Agency</t>
  </si>
  <si>
    <t>DoncasterLocal Authority Fostering Agency</t>
  </si>
  <si>
    <t>DoncasterResidential Family Centre</t>
  </si>
  <si>
    <t>DoncasterResidential Special School</t>
  </si>
  <si>
    <t>DoncasterVoluntary Adoption Agency</t>
  </si>
  <si>
    <t>DoncasterSecure Children's Home</t>
  </si>
  <si>
    <t>East Riding of Yorkshire All</t>
  </si>
  <si>
    <t>East Riding of YorkshireAdoption Support Agency</t>
  </si>
  <si>
    <t>East Riding of YorkshireBoarding School</t>
  </si>
  <si>
    <t>East Riding of YorkshireChildren's Home</t>
  </si>
  <si>
    <t>SolihullBoarding School</t>
  </si>
  <si>
    <t>SolihullChildren's Home</t>
  </si>
  <si>
    <t>SolihullFurther Education College</t>
  </si>
  <si>
    <t>SolihullIndependent Fostering Agency</t>
  </si>
  <si>
    <t>SolihullLocal Authority Adoption Agency</t>
  </si>
  <si>
    <t>SolihullLocal Authority Fostering Agency</t>
  </si>
  <si>
    <t>SolihullResidential Family Centre</t>
  </si>
  <si>
    <t>SolihullResidential Special School</t>
  </si>
  <si>
    <t>SolihullVoluntary Adoption Agency</t>
  </si>
  <si>
    <t>SolihullSecure Children's Home</t>
  </si>
  <si>
    <t>Staffordshire All</t>
  </si>
  <si>
    <t>StaffordshireAdoption Support Agency</t>
  </si>
  <si>
    <t>StaffordshireBoarding School</t>
  </si>
  <si>
    <t>StaffordshireChildren's Home</t>
  </si>
  <si>
    <t>StaffordshireFurther Education College</t>
  </si>
  <si>
    <t>StaffordshireIndependent Fostering Agency</t>
  </si>
  <si>
    <t>StaffordshireLocal Authority Adoption Agency</t>
  </si>
  <si>
    <t>StaffordshireLocal Authority Fostering Agency</t>
  </si>
  <si>
    <t>StaffordshireResidential Family Centre</t>
  </si>
  <si>
    <t>StaffordshireResidential Special School</t>
  </si>
  <si>
    <t>StaffordshireVoluntary Adoption Agency</t>
  </si>
  <si>
    <t>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private fostering arrangements, independent fostering agencies and local authority fostering agencies.</t>
  </si>
  <si>
    <t>Bedford Borough All</t>
  </si>
  <si>
    <t>Bedford BoroughAdoption Support Agency</t>
  </si>
  <si>
    <t>Bedford BoroughBoarding School</t>
  </si>
  <si>
    <t>Bedford BoroughChildren's Home</t>
  </si>
  <si>
    <t>Bedford BoroughFurther Education College</t>
  </si>
  <si>
    <t>Bedford BoroughIndependent Fostering Agency</t>
  </si>
  <si>
    <t>Bedford BoroughLocal Authority Adoption Agency</t>
  </si>
  <si>
    <t>Bedford BoroughLocal Authority Fostering Agency</t>
  </si>
  <si>
    <t>SurreyIndependent Fostering Agency</t>
  </si>
  <si>
    <t>SurreyLocal Authority Adoption Agency</t>
  </si>
  <si>
    <t>SurreyLocal Authority Fostering Agency</t>
  </si>
  <si>
    <t>SurreyResidential Family Centre</t>
  </si>
  <si>
    <t>SurreyResidential Special School</t>
  </si>
  <si>
    <t>SurreyVoluntary Adoption Agency</t>
  </si>
  <si>
    <t>SurreySecure Children's Home</t>
  </si>
  <si>
    <t>West Berkshire (Newbury)</t>
  </si>
  <si>
    <t>West Sussex All</t>
  </si>
  <si>
    <t>West SussexAdoption Support Agency</t>
  </si>
  <si>
    <t>West SussexBoarding School</t>
  </si>
  <si>
    <t>West SussexChildren's Home</t>
  </si>
  <si>
    <t>West SussexFurther Education College</t>
  </si>
  <si>
    <t>West SussexIndependent Fostering Agency</t>
  </si>
  <si>
    <t>West SussexLocal Authority Adoption Agency</t>
  </si>
  <si>
    <t>West SussexLocal Authority Fostering Agency</t>
  </si>
  <si>
    <t>West SussexResidential Family Centre</t>
  </si>
  <si>
    <t>West SussexResidential Special School</t>
  </si>
  <si>
    <t>West SussexVoluntary Adoption Agency</t>
  </si>
  <si>
    <t>West SussexSecure Children's Home</t>
  </si>
  <si>
    <t>Windsor &amp; Maidenhead</t>
  </si>
  <si>
    <t>Wokingham All</t>
  </si>
  <si>
    <t>WokinghamAdoption Support Agency</t>
  </si>
  <si>
    <t>WokinghamBoarding School</t>
  </si>
  <si>
    <t>WokinghamChildren's Home</t>
  </si>
  <si>
    <t>WokinghamFurther Education College</t>
  </si>
  <si>
    <t>WokinghamIndependent Fostering Agency</t>
  </si>
  <si>
    <t>WokinghamLocal Authority Adoption Agency</t>
  </si>
  <si>
    <t>WokinghamLocal Authority Fostering Agency</t>
  </si>
  <si>
    <t>WokinghamResidential Family Centre</t>
  </si>
  <si>
    <t>WokinghamResidential Special School</t>
  </si>
  <si>
    <t>WokinghamVoluntary Adoption Agency</t>
  </si>
  <si>
    <t>WokinghamSecure Children's Home</t>
  </si>
  <si>
    <t>Bath &amp; NE Somerset</t>
  </si>
  <si>
    <t>StaffordshireSecure Children's Home</t>
  </si>
  <si>
    <t>Stoke on Trent</t>
  </si>
  <si>
    <t>Telford &amp; Wrekin</t>
  </si>
  <si>
    <t xml:space="preserve">Walsall </t>
  </si>
  <si>
    <t>Warwickshire All</t>
  </si>
  <si>
    <t>WarwickshireAdoption Support Agency</t>
  </si>
  <si>
    <t>WarwickshireBoarding School</t>
  </si>
  <si>
    <t>WarwickshireChildren's Home</t>
  </si>
  <si>
    <t>WarwickshireFurther Education College</t>
  </si>
  <si>
    <t>WarwickshireIndependent Fostering Agency</t>
  </si>
  <si>
    <t>WarwickshireLocal Authority Adoption Agency</t>
  </si>
  <si>
    <t>WarwickshireLocal Authority Fostering Agency</t>
  </si>
  <si>
    <t>WarwickshireResidential Family Centre</t>
  </si>
  <si>
    <t>WarwickshireResidential Special School</t>
  </si>
  <si>
    <t>WarwickshireVoluntary Adoption Agency</t>
  </si>
  <si>
    <t>WarwickshireSecure Children's Home</t>
  </si>
  <si>
    <t>West Midlands All</t>
  </si>
  <si>
    <t>West Midlands</t>
  </si>
  <si>
    <t>West MidlandsAdoption Support Agency</t>
  </si>
  <si>
    <t>West MidlandsBoarding School</t>
  </si>
  <si>
    <t>West MidlandsChildren's Home</t>
  </si>
  <si>
    <t>West MidlandsFurther Education College</t>
  </si>
  <si>
    <t>West MidlandsIndependent Fostering Agency</t>
  </si>
  <si>
    <t>West MidlandsLocal Authority Adoption Agency</t>
  </si>
  <si>
    <t>West MidlandsLocal Authority Fostering Agency</t>
  </si>
  <si>
    <t>West MidlandsResidential Family Centre</t>
  </si>
  <si>
    <t>West MidlandsResidential Special School</t>
  </si>
  <si>
    <t>West MidlandsVoluntary Adoption Agency</t>
  </si>
  <si>
    <t>West MidlandsSecure Children's Home</t>
  </si>
  <si>
    <t>Wolverhampton All</t>
  </si>
  <si>
    <t>WolverhamptonAdoption Support Agency</t>
  </si>
  <si>
    <t>WolverhamptonBoarding School</t>
  </si>
  <si>
    <t>WolverhamptonChildren's Home</t>
  </si>
  <si>
    <t>WolverhamptonFurther Education College</t>
  </si>
  <si>
    <t>WolverhamptonIndependent Fostering Agency</t>
  </si>
  <si>
    <t>WolverhamptonLocal Authority Adoption Agency</t>
  </si>
  <si>
    <t>WolverhamptonLocal Authority Fostering Agency</t>
  </si>
  <si>
    <t>WolverhamptonResidential Family Centre</t>
  </si>
  <si>
    <t>WolverhamptonResidential Special School</t>
  </si>
  <si>
    <t>WolverhamptonVoluntary Adoption Agency</t>
  </si>
  <si>
    <t>WolverhamptonSecure Children's Home</t>
  </si>
  <si>
    <t>Worcestershire All</t>
  </si>
  <si>
    <t>WorcestershireAdoption Support Agency</t>
  </si>
  <si>
    <t>WorcestershireBoarding School</t>
  </si>
  <si>
    <t>WorcestershireChildren's Home</t>
  </si>
  <si>
    <t>WorcestershireFurther Education College</t>
  </si>
  <si>
    <t>WorcestershireIndependent Fostering Agency</t>
  </si>
  <si>
    <t>Cheshire West and ChesterAdoption Support Agency</t>
  </si>
  <si>
    <t>Cheshire West and ChesterBoarding School</t>
  </si>
  <si>
    <t>Cheshire West and ChesterChildren's Home</t>
  </si>
  <si>
    <t>Cheshire West and ChesterFurther Education College</t>
  </si>
  <si>
    <t>Cheshire West and ChesterIndependent Fostering Agency</t>
  </si>
  <si>
    <t>Cheshire West and ChesterLocal Authority Adoption Agency</t>
  </si>
  <si>
    <t>Cheshire West and ChesterLocal Authority Fostering Agency</t>
  </si>
  <si>
    <t>Cheshire West and ChesterResidential Family Centre</t>
  </si>
  <si>
    <t>Cheshire West and ChesterResidential Special School</t>
  </si>
  <si>
    <t>Cheshire West and ChesterVoluntary Adoption Agency</t>
  </si>
  <si>
    <t>Cheshire West and ChesterSecure Children's Home</t>
  </si>
  <si>
    <t>Cumbria All</t>
  </si>
  <si>
    <t>South EastAdoption Support Agency</t>
  </si>
  <si>
    <t>South EastBoarding School</t>
  </si>
  <si>
    <t>South EastChildren's Home</t>
  </si>
  <si>
    <t>South EastFurther Education College</t>
  </si>
  <si>
    <t>South EastIndependent Fostering Agency</t>
  </si>
  <si>
    <t>South EastLocal Authority Adoption Agency</t>
  </si>
  <si>
    <t>South EastLocal Authority Fostering Agency</t>
  </si>
  <si>
    <t>South EastResidential Family Centre</t>
  </si>
  <si>
    <t>South EastResidential Special School</t>
  </si>
  <si>
    <t>South EastVoluntary Adoption Agency</t>
  </si>
  <si>
    <t>South EastSecure Children's Home</t>
  </si>
  <si>
    <t>SOUTH WEST</t>
  </si>
  <si>
    <t>South West All</t>
  </si>
  <si>
    <t>South WestAdoption Support Agency</t>
  </si>
  <si>
    <t>South WestBoarding School</t>
  </si>
  <si>
    <t>South WestChildren's Home</t>
  </si>
  <si>
    <t>South WestFurther Education College</t>
  </si>
  <si>
    <t>South WestIndependent Fostering Agency</t>
  </si>
  <si>
    <t>South WestLocal Authority Adoption Agency</t>
  </si>
  <si>
    <t>South WestLocal Authority Fostering Agency</t>
  </si>
  <si>
    <t>South WestResidential Family Centre</t>
  </si>
  <si>
    <t>South WestResidential Special School</t>
  </si>
  <si>
    <t>South WestVoluntary Adoption Agency</t>
  </si>
  <si>
    <t>South WestSecure Children's Home</t>
  </si>
  <si>
    <t>London</t>
  </si>
  <si>
    <t>London All</t>
  </si>
  <si>
    <t>LondonAdoption Support Agency</t>
  </si>
  <si>
    <t>LondonBoarding School</t>
  </si>
  <si>
    <t>LondonChildren's Home</t>
  </si>
  <si>
    <t>LondonFurther Education College</t>
  </si>
  <si>
    <t>Gloucestershire</t>
  </si>
  <si>
    <t>South Gloucestershire</t>
  </si>
  <si>
    <t>Providers</t>
  </si>
  <si>
    <t>Places</t>
  </si>
  <si>
    <t>Central Bedfordshire</t>
  </si>
  <si>
    <t>Cheshire East</t>
  </si>
  <si>
    <t>Cheshire West and Chester</t>
  </si>
  <si>
    <t>Select 'All England' from drop-down box below for national figures, or select a type of region and then choose from the following drop-down box</t>
  </si>
  <si>
    <t>Select a period from the drop down box, below</t>
  </si>
  <si>
    <t>Secure Children's Home</t>
  </si>
  <si>
    <t>Select period:</t>
  </si>
  <si>
    <t>Newcastle upon Tyne</t>
  </si>
  <si>
    <t>Redcar and Cleveland</t>
  </si>
  <si>
    <t>Stockton-on-Tees</t>
  </si>
  <si>
    <t>Blackburn with Darwen</t>
  </si>
  <si>
    <t>Kingston upon Hull City of</t>
  </si>
  <si>
    <t>Derby</t>
  </si>
  <si>
    <t>Leicester</t>
  </si>
  <si>
    <t>Nottingham</t>
  </si>
  <si>
    <t>Stoke-on-Trent</t>
  </si>
  <si>
    <t>INNER LONDON</t>
  </si>
  <si>
    <t>OUTER LONDON</t>
  </si>
  <si>
    <t>Secure Training Centre</t>
  </si>
  <si>
    <t>WalsallSecure Children's Home</t>
  </si>
  <si>
    <t>CornwallSecure Children's Home</t>
  </si>
  <si>
    <t>Telford and WrekinResidential Family Centre</t>
  </si>
  <si>
    <t>Telford and WrekinResidential Special School</t>
  </si>
  <si>
    <t>Telford and WrekinVoluntary Adoption Agency</t>
  </si>
  <si>
    <t>Telford and WrekinSecure Children's Home</t>
  </si>
  <si>
    <t>Walsall All</t>
  </si>
  <si>
    <t>WalsallAdoption Support Agency</t>
  </si>
  <si>
    <t>WalsallBoarding School</t>
  </si>
  <si>
    <t>WalsallChildren's Home</t>
  </si>
  <si>
    <t>WalsallFurther Education College</t>
  </si>
  <si>
    <t>WalsallIndependent Fostering Agency</t>
  </si>
  <si>
    <t>WalsallLocal Authority Adoption Agency</t>
  </si>
  <si>
    <t>WalsallLocal Authority Fostering Agency</t>
  </si>
  <si>
    <t>WalsallResidential Family Centre</t>
  </si>
  <si>
    <t>WalsallResidential Special School</t>
  </si>
  <si>
    <t>WalsallVoluntary Adoption Agency</t>
  </si>
  <si>
    <t>Southend-on-Sea All</t>
  </si>
  <si>
    <t>Southend-on-SeaAdoption Support Agency</t>
  </si>
  <si>
    <t>Southend-on-SeaBoarding School</t>
  </si>
  <si>
    <t>Brighton and HoveAdoption Support Agency</t>
  </si>
  <si>
    <t>Brighton and HoveBoarding School</t>
  </si>
  <si>
    <t>Brighton and HoveChildren's Home</t>
  </si>
  <si>
    <t>Brighton and HoveFurther Education College</t>
  </si>
  <si>
    <t>Brighton and HoveIndependent Fostering Agency</t>
  </si>
  <si>
    <t>Brighton and HoveLocal Authority Adoption Agency</t>
  </si>
  <si>
    <t>Brighton and HoveLocal Authority Fostering Agency</t>
  </si>
  <si>
    <t>Brighton and HoveResidential Family Centre</t>
  </si>
  <si>
    <t>Brighton and HoveResidential Special School</t>
  </si>
  <si>
    <t>Brighton and HoveVoluntary Adoption Agency</t>
  </si>
  <si>
    <t>Brighton and HoveSecure Children's Home</t>
  </si>
  <si>
    <t>Medway All</t>
  </si>
  <si>
    <t>MedwayAdoption Support Agency</t>
  </si>
  <si>
    <t>MedwayBoarding School</t>
  </si>
  <si>
    <t>MedwayChildren's Home</t>
  </si>
  <si>
    <t>MedwayFurther Education College</t>
  </si>
  <si>
    <t>MedwayIndependent Fostering Agency</t>
  </si>
  <si>
    <t>MedwayLocal Authority Adoption Agency</t>
  </si>
  <si>
    <t>MedwayLocal Authority Fostering Agency</t>
  </si>
  <si>
    <t>MedwayResidential Family Centre</t>
  </si>
  <si>
    <t>MedwayResidential Special School</t>
  </si>
  <si>
    <t>MedwayVoluntary Adoption Agency</t>
  </si>
  <si>
    <t>MedwaySecure Children's Home</t>
  </si>
  <si>
    <t>West Berkshire All</t>
  </si>
  <si>
    <t>West BerkshireAdoption Support Agency</t>
  </si>
  <si>
    <t>West BerkshireBoarding School</t>
  </si>
  <si>
    <t>West BerkshireChildren's Home</t>
  </si>
  <si>
    <t>West BerkshireFurther Education College</t>
  </si>
  <si>
    <t>West BerkshireIndependent Fostering Agency</t>
  </si>
  <si>
    <t>West BerkshireLocal Authority Adoption Agency</t>
  </si>
  <si>
    <t>West BerkshireLocal Authority Fostering Agency</t>
  </si>
  <si>
    <t>West BerkshireResidential Family Centre</t>
  </si>
  <si>
    <t>Barking and DagenhamIndependent Fostering Agency</t>
  </si>
  <si>
    <t>Barking and DagenhamLocal Authority Adoption Agency</t>
  </si>
  <si>
    <t>Barking and DagenhamLocal Authority Fostering Agency</t>
  </si>
  <si>
    <t>Barking and DagenhamResidential Family Centre</t>
  </si>
  <si>
    <t>Barking and DagenhamResidential Special School</t>
  </si>
  <si>
    <t>Barking and DagenhamVoluntary Adoption Agency</t>
  </si>
  <si>
    <t>Barking and DagenhamSecure Children's Home</t>
  </si>
  <si>
    <t>Hammersmith and Fulham All</t>
  </si>
  <si>
    <t>North WestBoarding School</t>
  </si>
  <si>
    <t>North WestChildren's Home</t>
  </si>
  <si>
    <t>North WestFurther Education College</t>
  </si>
  <si>
    <t>North WestIndependent Fostering Agency</t>
  </si>
  <si>
    <t>30 June 2011 - 30 September 2011</t>
  </si>
  <si>
    <t>*, **, † If any of these appear next to figures for a selected area, please see the corresponding footnotes under Table 2.</t>
  </si>
  <si>
    <t>Children's social care national numbers of providers</t>
  </si>
  <si>
    <t>Hammersmith and FulhamAdoption Support Agency</t>
  </si>
  <si>
    <t>Hammersmith and FulhamBoarding School</t>
  </si>
  <si>
    <t>Hammersmith and FulhamChildren's Home</t>
  </si>
  <si>
    <t>Hammersmith and FulhamFurther Education College</t>
  </si>
  <si>
    <t>Hammersmith and FulhamIndependent Fostering Agency</t>
  </si>
  <si>
    <t>Hammersmith and FulhamLocal Authority Adoption Agency</t>
  </si>
  <si>
    <t>Hammersmith and FulhamLocal Authority Fostering Agency</t>
  </si>
  <si>
    <t>Hammersmith and FulhamResidential Family Centre</t>
  </si>
  <si>
    <t>Hammersmith and FulhamResidential Special School</t>
  </si>
  <si>
    <t>Hammersmith and FulhamVoluntary Adoption Agency</t>
  </si>
  <si>
    <t>Hammersmith and FulhamSecure Children's Home</t>
  </si>
  <si>
    <t>Kensington and Chelsea All</t>
  </si>
  <si>
    <t>Kensington and ChelseaAdoption Support Agency</t>
  </si>
  <si>
    <t>Kensington and ChelseaBoarding School</t>
  </si>
  <si>
    <t>Kensington and ChelseaChildren's Home</t>
  </si>
  <si>
    <t>Kensington and ChelseaFurther Education College</t>
  </si>
  <si>
    <t>Kensington and ChelseaIndependent Fostering Agency</t>
  </si>
  <si>
    <t>Kensington and ChelseaLocal Authority Adoption Agency</t>
  </si>
  <si>
    <t>Kensington and ChelseaLocal Authority Fostering Agency</t>
  </si>
  <si>
    <t>Kensington and ChelseaResidential Family Centre</t>
  </si>
  <si>
    <t>Telford and Wrekin</t>
  </si>
  <si>
    <t>Walsall</t>
  </si>
  <si>
    <t>Bedford</t>
  </si>
  <si>
    <t>Southend-on-Sea</t>
  </si>
  <si>
    <t>Barking and Dagenham</t>
  </si>
  <si>
    <t>Hammersmith and Fulham</t>
  </si>
  <si>
    <t>Kensington and Chelsea</t>
  </si>
  <si>
    <t>Brighton and Hove</t>
  </si>
  <si>
    <t>Medway</t>
  </si>
  <si>
    <t>West Berkshire</t>
  </si>
  <si>
    <t>Windsor and Maidenhead</t>
  </si>
  <si>
    <t>Bath and North East Somerset</t>
  </si>
  <si>
    <t>Bristol City of</t>
  </si>
  <si>
    <t>Isles Of Scilly</t>
  </si>
  <si>
    <t>Lookup</t>
  </si>
  <si>
    <t>LA/GOR name</t>
  </si>
  <si>
    <t>Provision_Type</t>
  </si>
  <si>
    <t>Derby, City of</t>
  </si>
  <si>
    <t>Derbyshire All</t>
  </si>
  <si>
    <t>DerbyshireAdoption Support Agency</t>
  </si>
  <si>
    <t>DerbyshireBoarding School</t>
  </si>
  <si>
    <t>DerbyshireChildren's Home</t>
  </si>
  <si>
    <t>DerbyshireFurther Education College</t>
  </si>
  <si>
    <t>DerbyshireIndependent Fostering Agency</t>
  </si>
  <si>
    <t>DerbyshireLocal Authority Adoption Agency</t>
  </si>
  <si>
    <t>DerbyshireLocal Authority Fostering Agency</t>
  </si>
  <si>
    <t>DerbyshireResidential Family Centre</t>
  </si>
  <si>
    <t>DerbyshireResidential Special School</t>
  </si>
  <si>
    <t>DerbyshireVoluntary Adoption Agency</t>
  </si>
  <si>
    <t>DerbyshireSecure Children's Home</t>
  </si>
  <si>
    <t>East Midlands All</t>
  </si>
  <si>
    <t>HartlepoolResidential Special School</t>
  </si>
  <si>
    <t>HartlepoolVoluntary Adoption Agency</t>
  </si>
  <si>
    <t>HartlepoolSecure Children's Home</t>
  </si>
  <si>
    <t>Middlesbrough All</t>
  </si>
  <si>
    <t>MiddlesbroughAdoption Support Agency</t>
  </si>
  <si>
    <t>Publication frequency:</t>
  </si>
  <si>
    <t>Quarterly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</si>
  <si>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</si>
  <si>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</si>
  <si>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</si>
  <si>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</si>
  <si>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</si>
  <si>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</si>
  <si>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</si>
  <si>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</si>
  <si>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Contents</t>
  </si>
  <si>
    <t>Explanatory notes</t>
  </si>
  <si>
    <t>Tables</t>
  </si>
  <si>
    <t>Charts</t>
  </si>
  <si>
    <t>Explanatory notes.</t>
  </si>
  <si>
    <t>WorcestershireResidential Family Centre</t>
  </si>
  <si>
    <t>WorcestershireResidential Special School</t>
  </si>
  <si>
    <t>WorcestershireVoluntary Adoption Agency</t>
  </si>
  <si>
    <t>WorcestershireSecure Children's Home</t>
  </si>
  <si>
    <t>Barnsley All</t>
  </si>
  <si>
    <t>BarnsleyAdoption Support Agency</t>
  </si>
  <si>
    <t>BarnsleyBoarding School</t>
  </si>
  <si>
    <t>BarnsleyChildren's Home</t>
  </si>
  <si>
    <t>BarnsleyFurther Education College</t>
  </si>
  <si>
    <t>BarnsleyIndependent Fostering Agency</t>
  </si>
  <si>
    <t>DurhamLocal Authority Adoption Agency</t>
  </si>
  <si>
    <t>Kingston upon ThamesResidential Family Centre</t>
  </si>
  <si>
    <t>Kingston upon ThamesResidential Special School</t>
  </si>
  <si>
    <t>Kingston upon ThamesVoluntary Adoption Agency</t>
  </si>
  <si>
    <t>Kingston upon ThamesSecure Children's Home</t>
  </si>
  <si>
    <t>Merton All</t>
  </si>
  <si>
    <t>MertonAdoption Support Agency</t>
  </si>
  <si>
    <t>MertonBoarding School</t>
  </si>
  <si>
    <t>MertonChildren's Home</t>
  </si>
  <si>
    <t>MertonFurther Education College</t>
  </si>
  <si>
    <t>MertonIndependent Fostering Agency</t>
  </si>
  <si>
    <t>MertonLocal Authority Adoption Agency</t>
  </si>
  <si>
    <t>MertonLocal Authority Fostering Agency</t>
  </si>
  <si>
    <t>MertonResidential Family Centre</t>
  </si>
  <si>
    <t>MertonResidential Special School</t>
  </si>
  <si>
    <t>LambethResidential Family Centre</t>
  </si>
  <si>
    <t>LambethResidential Special School</t>
  </si>
  <si>
    <t>LambethVoluntary Adoption Agency</t>
  </si>
  <si>
    <t>LambethSecure Children's Home</t>
  </si>
  <si>
    <t>Lewisham All</t>
  </si>
  <si>
    <t>LewishamAdoption Support Agency</t>
  </si>
  <si>
    <t>LewishamBoarding School</t>
  </si>
  <si>
    <t>LewishamChildren's Home</t>
  </si>
  <si>
    <t>LewishamFurther Education College</t>
  </si>
  <si>
    <t>LewishamIndependent Fostering Agency</t>
  </si>
  <si>
    <t>LewishamLocal Authority Adoption Agency</t>
  </si>
  <si>
    <t>LewishamLocal Authority Fostering Agency</t>
  </si>
  <si>
    <t>National number of providers, quarterly trend</t>
  </si>
  <si>
    <t>Quarter</t>
  </si>
  <si>
    <t>National number of providers</t>
  </si>
  <si>
    <t>31 March 2011 - 30 June 2011</t>
  </si>
  <si>
    <t>NottinghamshireIndependent Fostering Agency</t>
  </si>
  <si>
    <t>NottinghamshireLocal Authority Adoption Agency</t>
  </si>
  <si>
    <t>NottinghamshireLocal Authority Fostering Agency</t>
  </si>
  <si>
    <t>NottinghamshireResidential Family Centre</t>
  </si>
  <si>
    <t>CoventryAdoption Support Agency</t>
  </si>
  <si>
    <t>CoventryBoarding School</t>
  </si>
  <si>
    <t>CoventryChildren's Home</t>
  </si>
  <si>
    <t>CoventryFurther Education College</t>
  </si>
  <si>
    <t>CoventryIndependent Fostering Agency</t>
  </si>
  <si>
    <t>CoventryLocal Authority Adoption Agency</t>
  </si>
  <si>
    <t>CoventryLocal Authority Fostering Agency</t>
  </si>
  <si>
    <t>CoventryResidential Family Centre</t>
  </si>
  <si>
    <t>CoventryResidential Special School</t>
  </si>
  <si>
    <t>CoventryVoluntary Adoption Agency</t>
  </si>
  <si>
    <t>CoventrySecure Children's Home</t>
  </si>
  <si>
    <t>Dudley All</t>
  </si>
  <si>
    <t>DudleyAdoption Support Agency</t>
  </si>
  <si>
    <t>DudleyBoarding School</t>
  </si>
  <si>
    <t>DudleyChildren's Home</t>
  </si>
  <si>
    <t>DudleyFurther Education College</t>
  </si>
  <si>
    <t>DudleyIndependent Fostering Agency</t>
  </si>
  <si>
    <t>DudleyLocal Authority Adoption Agency</t>
  </si>
  <si>
    <t>DudleyLocal Authority Fostering Agency</t>
  </si>
  <si>
    <t>DudleyResidential Family Centre</t>
  </si>
  <si>
    <t>DudleyResidential Special School</t>
  </si>
  <si>
    <t>DudleyVoluntary Adoption Agency</t>
  </si>
  <si>
    <t>DudleySecure Children's Home</t>
  </si>
  <si>
    <t>Herefordshire All</t>
  </si>
  <si>
    <t>HerefordshireAdoption Support Agency</t>
  </si>
  <si>
    <t>HerefordshireBoarding School</t>
  </si>
  <si>
    <t>HerefordshireChildren's Home</t>
  </si>
  <si>
    <t>HerefordshireFurther Education College</t>
  </si>
  <si>
    <t>HerefordshireIndependent Fostering Agency</t>
  </si>
  <si>
    <t>HerefordshireLocal Authority Adoption Agency</t>
  </si>
  <si>
    <t>HerefordshireLocal Authority Fostering Agency</t>
  </si>
  <si>
    <t>HerefordshireResidential Family Centre</t>
  </si>
  <si>
    <t>HerefordshireResidential Special School</t>
  </si>
  <si>
    <t>MiddlesbroughBoarding School</t>
  </si>
  <si>
    <t>MiddlesbroughChildren's Home</t>
  </si>
  <si>
    <t>Boarding School</t>
  </si>
  <si>
    <t>Further Education College</t>
  </si>
  <si>
    <t>Residential Special School</t>
  </si>
  <si>
    <t>Local Authority Adoption Agency</t>
  </si>
  <si>
    <t>Local Authority Fostering Agency</t>
  </si>
  <si>
    <t>Private Fostering Arrangements</t>
  </si>
  <si>
    <t>Barnet</t>
  </si>
  <si>
    <t>Barking &amp; Dagenham</t>
  </si>
  <si>
    <t>Barnsley</t>
  </si>
  <si>
    <t>Bexley</t>
  </si>
  <si>
    <t>Birmingham</t>
  </si>
  <si>
    <t>Blackpool</t>
  </si>
  <si>
    <t>Bolton</t>
  </si>
  <si>
    <t>Bournemouth</t>
  </si>
  <si>
    <t>Bracknell Forest</t>
  </si>
  <si>
    <t>Bradford</t>
  </si>
  <si>
    <t>Brent</t>
  </si>
  <si>
    <t>Bromley</t>
  </si>
  <si>
    <t>Bury</t>
  </si>
  <si>
    <t>Calderdale</t>
  </si>
  <si>
    <t>Camden</t>
  </si>
  <si>
    <t>Cornwall</t>
  </si>
  <si>
    <t>Coventry</t>
  </si>
  <si>
    <t>Croydon</t>
  </si>
  <si>
    <t>Cumbria</t>
  </si>
  <si>
    <t>Darlington</t>
  </si>
  <si>
    <t>Derbyshire</t>
  </si>
  <si>
    <t>Devon</t>
  </si>
  <si>
    <t>Doncaster</t>
  </si>
  <si>
    <t>Dorset</t>
  </si>
  <si>
    <t>Dudley</t>
  </si>
  <si>
    <t>Durham</t>
  </si>
  <si>
    <t>Ealing</t>
  </si>
  <si>
    <t>Bedford BoroughResidential Family Centre</t>
  </si>
  <si>
    <t>Bedford BoroughResidential Special School</t>
  </si>
  <si>
    <t>Bedford BoroughVoluntary Adoption Agency</t>
  </si>
  <si>
    <t>Bedford BoroughSecure Children's Home</t>
  </si>
  <si>
    <t>Bristol, City of</t>
  </si>
  <si>
    <t>Bristol, City of All</t>
  </si>
  <si>
    <t>Bristol, City ofAdoption Support Agency</t>
  </si>
  <si>
    <t>Bristol, City ofBoarding School</t>
  </si>
  <si>
    <t>Bristol, City ofChildren's Home</t>
  </si>
  <si>
    <t>Bristol, City ofFurther Education College</t>
  </si>
  <si>
    <t>Bristol, City ofIndependent Fostering Agency</t>
  </si>
  <si>
    <t>Bristol, City ofLocal Authority Adoption Agency</t>
  </si>
  <si>
    <t>Bristol, City ofLocal Authority Fostering Agency</t>
  </si>
  <si>
    <t>WorcestershireLocal Authority Adoption Agency</t>
  </si>
  <si>
    <t>WorcestershireLocal Authority Fostering Agency</t>
  </si>
  <si>
    <t>East Riding of YorkshireLocal Authority Adoption Agency</t>
  </si>
  <si>
    <t>East Riding of YorkshireLocal Authority Fostering Agency</t>
  </si>
  <si>
    <t>East Riding of YorkshireResidential Family Centre</t>
  </si>
  <si>
    <t>East Riding of YorkshireResidential Special School</t>
  </si>
  <si>
    <t>East Riding of YorkshireVoluntary Adoption Agency</t>
  </si>
  <si>
    <t>East Riding of YorkshireSecure Children's Home</t>
  </si>
  <si>
    <t>Kingston upon Hull</t>
  </si>
  <si>
    <t>Kirklees All</t>
  </si>
  <si>
    <t>KirkleesAdoption Support Agency</t>
  </si>
  <si>
    <t>KirkleesBoarding School</t>
  </si>
  <si>
    <t>KirkleesChildren's Home</t>
  </si>
  <si>
    <t>KirkleesFurther Education College</t>
  </si>
  <si>
    <t>KirkleesIndependent Fostering Agency</t>
  </si>
  <si>
    <t>KirkleesLocal Authority Adoption Agency</t>
  </si>
  <si>
    <t>HaringeyChildren's Home</t>
  </si>
  <si>
    <t>HaringeyFurther Education College</t>
  </si>
  <si>
    <t>HaringeyIndependent Fostering Agency</t>
  </si>
  <si>
    <t>HaringeyLocal Authority Adoption Agency</t>
  </si>
  <si>
    <t>HaringeyLocal Authority Fostering Agency</t>
  </si>
  <si>
    <t>HaringeyResidential Family Centre</t>
  </si>
  <si>
    <t>Waltham ForestFurther Education College</t>
  </si>
  <si>
    <t>Residential special schools are defined in section 59 of the Safeguarding Vulnerable Groups Act 2006. They vary in size and nature. The sector includes large non-maintained special schools which make provision for very specific needs and take children as full boarders from all over the country, to smaller more local providers catering for children with a range of different special needs and disabilities who may be resident at the school only during the week. Some residential special schools, 34 as at 30 June 2011, are registered as children’s homes because boarders are resident for more than 295 days per year.</t>
  </si>
  <si>
    <t>Central BedfordshireSecure Children's Home</t>
  </si>
  <si>
    <t>East of England All</t>
  </si>
  <si>
    <t>East of England</t>
  </si>
  <si>
    <t>East of EnglandAdoption Support Agency</t>
  </si>
  <si>
    <t>East of EnglandBoarding School</t>
  </si>
  <si>
    <t>East of EnglandChildren's Home</t>
  </si>
  <si>
    <t>PeterboroughLocal Authority Fostering Agency</t>
  </si>
  <si>
    <t>PeterboroughResidential Family Centre</t>
  </si>
  <si>
    <t>PeterboroughResidential Special School</t>
  </si>
  <si>
    <t>PeterboroughVoluntary Adoption Agency</t>
  </si>
  <si>
    <t>PeterboroughSecure Children's Home</t>
  </si>
  <si>
    <t>Southend on Sea</t>
  </si>
  <si>
    <t>Suffolk All</t>
  </si>
  <si>
    <t>SuffolkAdoption Support Agency</t>
  </si>
  <si>
    <t>SuffolkBoarding School</t>
  </si>
  <si>
    <t>SuffolkChildren's Home</t>
  </si>
  <si>
    <t>SuffolkFurther Education College</t>
  </si>
  <si>
    <t>SuffolkIndependent Fostering Agency</t>
  </si>
  <si>
    <t>SuffolkLocal Authority Adoption Agency</t>
  </si>
  <si>
    <t>SuffolkLocal Authority Fostering Agency</t>
  </si>
  <si>
    <t>SuffolkResidential Family Centre</t>
  </si>
  <si>
    <t>SuffolkResidential Special School</t>
  </si>
  <si>
    <t>SuffolkVoluntary Adoption Agency</t>
  </si>
  <si>
    <t>SuffolkSecure Children's Home</t>
  </si>
  <si>
    <t>Thurrock All</t>
  </si>
  <si>
    <t>ThurrockAdoption Support Agency</t>
  </si>
  <si>
    <t>ThurrockBoarding School</t>
  </si>
  <si>
    <t>ThurrockChildren's Home</t>
  </si>
  <si>
    <t>ThurrockFurther Education College</t>
  </si>
  <si>
    <t>ThurrockIndependent Fostering Agency</t>
  </si>
  <si>
    <t>ThurrockLocal Authority Adoption Agency</t>
  </si>
  <si>
    <t>ThurrockLocal Authority Fostering Agency</t>
  </si>
  <si>
    <t>ThurrockResidential Family Centre</t>
  </si>
  <si>
    <t>ThurrockResidential Special School</t>
  </si>
  <si>
    <t>ThurrockVoluntary Adoption Agency</t>
  </si>
  <si>
    <t>ThurrockSecure Children's Home</t>
  </si>
  <si>
    <t>England All</t>
  </si>
  <si>
    <t>EnglandAdoption Support Agency</t>
  </si>
  <si>
    <t>EnglandBoarding School</t>
  </si>
  <si>
    <t>SloughVoluntary Adoption Agency</t>
  </si>
  <si>
    <t>SloughSecure Children's Home</t>
  </si>
  <si>
    <t>South East England</t>
  </si>
  <si>
    <t>Southampton All</t>
  </si>
  <si>
    <t>SouthamptonAdoption Support Agency</t>
  </si>
  <si>
    <t>SouthamptonBoarding School</t>
  </si>
  <si>
    <t>SouthamptonChildren's Home</t>
  </si>
  <si>
    <t>SouthamptonFurther Education College</t>
  </si>
  <si>
    <t>Newcastle Upon Tyne All</t>
  </si>
  <si>
    <t>Newcastle Upon TyneAdoption Support Agency</t>
  </si>
  <si>
    <t>Newcastle Upon TyneBoarding School</t>
  </si>
  <si>
    <t>Newcastle Upon TyneChildren's Home</t>
  </si>
  <si>
    <t>Newcastle Upon TyneFurther Education College</t>
  </si>
  <si>
    <t>Newcastle Upon TyneIndependent Fostering Agency</t>
  </si>
  <si>
    <t>Newcastle Upon TyneLocal Authority Adoption Agency</t>
  </si>
  <si>
    <t>Newcastle Upon TyneLocal Authority Fostering Agency</t>
  </si>
  <si>
    <t>Newcastle Upon TyneResidential Family Centre</t>
  </si>
  <si>
    <t>North WestLocal Authority Adoption Agency</t>
  </si>
  <si>
    <t>North WestLocal Authority Fostering Agency</t>
  </si>
  <si>
    <t>North WestResidential Family Centre</t>
  </si>
  <si>
    <t>North WestResidential Special School</t>
  </si>
  <si>
    <t>North WestVoluntary Adoption Agency</t>
  </si>
  <si>
    <t>North WestSecure Children's Home</t>
  </si>
  <si>
    <t>NORTH WEST</t>
  </si>
  <si>
    <t>SOUTH EAST</t>
  </si>
  <si>
    <t>South East All</t>
  </si>
  <si>
    <t>City of LondonBoarding School</t>
  </si>
  <si>
    <t>City of LondonChildren's Home</t>
  </si>
  <si>
    <t>City of LondonFurther Education College</t>
  </si>
  <si>
    <t>City of LondonIndependent Fostering Agency</t>
  </si>
  <si>
    <t>SurreySecure Training Centre</t>
  </si>
  <si>
    <t>West BerkshireSecure Training Centre</t>
  </si>
  <si>
    <t>West SussexSecure Training Centre</t>
  </si>
  <si>
    <t>Windsor and MaidenheadSecure Training Centre</t>
  </si>
  <si>
    <t>WokinghamSecure Training Centre</t>
  </si>
  <si>
    <t>South WestSecure Training Centre</t>
  </si>
  <si>
    <t>Bath and North East SomersetSecure Training Centre</t>
  </si>
  <si>
    <t>BournemouthSecure Training Centre</t>
  </si>
  <si>
    <t>CornwallSecure Training Centre</t>
  </si>
  <si>
    <t>SunderlandSecure Children's Home</t>
  </si>
  <si>
    <t>Blackburn</t>
  </si>
  <si>
    <t>Blackpool All</t>
  </si>
  <si>
    <t>BlackpoolAdoption Support Agency</t>
  </si>
  <si>
    <t>BlackpoolBoarding School</t>
  </si>
  <si>
    <t>BlackpoolChildren's Home</t>
  </si>
  <si>
    <t>BlackpoolFurther Education College</t>
  </si>
  <si>
    <t>BlackpoolIndependent Fostering Agency</t>
  </si>
  <si>
    <t>BlackpoolLocal Authority Adoption Agency</t>
  </si>
  <si>
    <t>BlackpoolLocal Authority Fostering Agency</t>
  </si>
  <si>
    <t>BlackpoolResidential Family Centre</t>
  </si>
  <si>
    <t>BlackpoolResidential Special School</t>
  </si>
  <si>
    <t>BlackpoolVoluntary Adoption Agency</t>
  </si>
  <si>
    <t>BlackpoolSecure Children's Home</t>
  </si>
  <si>
    <t>Bolton All</t>
  </si>
  <si>
    <t>BoltonAdoption Support Agency</t>
  </si>
  <si>
    <t>BoltonBoarding School</t>
  </si>
  <si>
    <t>BoltonChildren's Home</t>
  </si>
  <si>
    <t>BoltonFurther Education College</t>
  </si>
  <si>
    <t>BoltonIndependent Fostering Agency</t>
  </si>
  <si>
    <t>BoltonLocal Authority Adoption Agency</t>
  </si>
  <si>
    <t>BoltonLocal Authority Fostering Agency</t>
  </si>
  <si>
    <t>BoltonResidential Family Centre</t>
  </si>
  <si>
    <t>BoltonResidential Special School</t>
  </si>
  <si>
    <t>BoltonVoluntary Adoption Agency</t>
  </si>
  <si>
    <t>BoltonSecure Children's Home</t>
  </si>
  <si>
    <t>Bury All</t>
  </si>
  <si>
    <t>Cheshire EastVoluntary Adoption Agency</t>
  </si>
  <si>
    <t>Cheshire EastSecure Children's Home</t>
  </si>
  <si>
    <t>Cheshire West and Chester All</t>
  </si>
  <si>
    <t>Bristol, City ofResidential Family Centre</t>
  </si>
  <si>
    <t>Bristol, City ofResidential Special School</t>
  </si>
  <si>
    <t>Bristol, City ofVoluntary Adoption Agency</t>
  </si>
  <si>
    <t>Bristol, City ofSecure Children's Home</t>
  </si>
  <si>
    <t>EnglandSecure Training Centre</t>
  </si>
  <si>
    <t>North EastSecure Training Centre</t>
  </si>
  <si>
    <t>DarlingtonSecure Training Centre</t>
  </si>
  <si>
    <t>DurhamSecure Training Centre</t>
  </si>
  <si>
    <t>GatesheadSecure Training Centre</t>
  </si>
  <si>
    <t>HartlepoolSecure Training Centre</t>
  </si>
  <si>
    <t>MiddlesbroughSecure Training Centre</t>
  </si>
  <si>
    <t>Newcastle upon TyneSecure Training Centre</t>
  </si>
  <si>
    <t>North TynesideSecure Training Centre</t>
  </si>
  <si>
    <t>NorthumberlandSecure Training Centre</t>
  </si>
  <si>
    <t>Redcar and ClevelandSecure Training Centre</t>
  </si>
  <si>
    <t>South TynesideSecure Training Centre</t>
  </si>
  <si>
    <t>Stockton-on-TeesSecure Training Centre</t>
  </si>
  <si>
    <t>SunderlandSecure Training Centre</t>
  </si>
  <si>
    <t>North WestSecure Training Centre</t>
  </si>
  <si>
    <t>Blackburn with DarwenSecure Training Centre</t>
  </si>
  <si>
    <t>BlackpoolSecure Training Centre</t>
  </si>
  <si>
    <t>BoltonSecure Training Centre</t>
  </si>
  <si>
    <t>BurySecure Training Centre</t>
  </si>
  <si>
    <t>Cheshire EastSecure Training Centre</t>
  </si>
  <si>
    <t>Cheshire West and ChesterSecure Training Centre</t>
  </si>
  <si>
    <t>CumbriaSecure Training Centre</t>
  </si>
  <si>
    <t>HaltonSecure Training Centre</t>
  </si>
  <si>
    <t>KnowsleySecure Training Centre</t>
  </si>
  <si>
    <t>LancashireSecure Training Centre</t>
  </si>
  <si>
    <t>LiverpoolSecure Training Centre</t>
  </si>
  <si>
    <t>ManchesterSecure Training Centre</t>
  </si>
  <si>
    <t>OldhamSecure Training Centre</t>
  </si>
  <si>
    <t>RochdaleSecure Training Centre</t>
  </si>
  <si>
    <t>SalfordSecure Training Centre</t>
  </si>
  <si>
    <t>SeftonSecure Training Centre</t>
  </si>
  <si>
    <t>St. HelensSecure Training Centre</t>
  </si>
  <si>
    <t>StockportSecure Training Centre</t>
  </si>
  <si>
    <t>TamesideSecure Training Centre</t>
  </si>
  <si>
    <t>TraffordSecure Training Centre</t>
  </si>
  <si>
    <t>WarringtonSecure Training Centre</t>
  </si>
  <si>
    <t>WiganSecure Training Centre</t>
  </si>
  <si>
    <t>WirralSecure Training Centre</t>
  </si>
  <si>
    <t>Yorkshire and the HumberSecure Training Centre</t>
  </si>
  <si>
    <t>BarnsleySecure Training Centre</t>
  </si>
  <si>
    <t>BradfordSecure Training Centre</t>
  </si>
  <si>
    <t>CalderdaleSecure Training Centre</t>
  </si>
  <si>
    <t>DoncasterSecure Training Centre</t>
  </si>
  <si>
    <t>East Riding of YorkshireSecure Training Centre</t>
  </si>
  <si>
    <t>KirkleesSecure Training Centre</t>
  </si>
  <si>
    <t>LeedsSecure Training Centre</t>
  </si>
  <si>
    <t>North East LincolnshireSecure Training Centre</t>
  </si>
  <si>
    <t>North LincolnshireSecure Training Centre</t>
  </si>
  <si>
    <t>North YorkshireSecure Training Centre</t>
  </si>
  <si>
    <t>Lancashire All</t>
  </si>
  <si>
    <t>LancashireAdoption Support Agency</t>
  </si>
  <si>
    <t>LancashireBoarding School</t>
  </si>
  <si>
    <t>LancashireChildren's Home</t>
  </si>
  <si>
    <t>LancashireFurther Education College</t>
  </si>
  <si>
    <t>LancashireIndependent Fostering Agency</t>
  </si>
  <si>
    <t>LancashireLocal Authority Adoption Agency</t>
  </si>
  <si>
    <t>LancashireLocal Authority Fostering Agency</t>
  </si>
  <si>
    <t>CamdenResidential Special School</t>
  </si>
  <si>
    <t>CamdenVoluntary Adoption Agency</t>
  </si>
  <si>
    <t>CamdenSecure Children's Home</t>
  </si>
  <si>
    <t>City of London All</t>
  </si>
  <si>
    <t>City of London</t>
  </si>
  <si>
    <t>City of LondonAdoption Support Agency</t>
  </si>
  <si>
    <t>CumbriaAdoption Support Agency</t>
  </si>
  <si>
    <t>CumbriaBoarding School</t>
  </si>
  <si>
    <t>CumbriaChildren's Home</t>
  </si>
  <si>
    <t>CumbriaFurther Education College</t>
  </si>
  <si>
    <t>CumbriaIndependent Fostering Agency</t>
  </si>
  <si>
    <t>CumbriaLocal Authority Adoption Agency</t>
  </si>
  <si>
    <t>CumbriaLocal Authority Fostering Agency</t>
  </si>
  <si>
    <t>CumbriaResidential Family Centre</t>
  </si>
  <si>
    <t>CumbriaResidential Special School</t>
  </si>
  <si>
    <t>CumbriaVoluntary Adoption Agency</t>
  </si>
  <si>
    <t>CumbriaSecure Children's Home</t>
  </si>
  <si>
    <t>Halton All</t>
  </si>
  <si>
    <t>HaltonAdoption Support Agency</t>
  </si>
  <si>
    <t>HaltonBoarding School</t>
  </si>
  <si>
    <t>HaltonChildren's Home</t>
  </si>
  <si>
    <t>HaltonFurther Education College</t>
  </si>
  <si>
    <t>HaltonIndependent Fostering Agency</t>
  </si>
  <si>
    <t>HaltonLocal Authority Adoption Agency</t>
  </si>
  <si>
    <t>HaltonLocal Authority Fostering Agency</t>
  </si>
  <si>
    <t>HaltonResidential Family Centre</t>
  </si>
  <si>
    <t>HaltonResidential Special School</t>
  </si>
  <si>
    <t>HaltonVoluntary Adoption Agency</t>
  </si>
  <si>
    <t>HaltonSecure Children's Home</t>
  </si>
  <si>
    <t>Knowsley All</t>
  </si>
  <si>
    <t>KnowsleyAdoption Support Agency</t>
  </si>
  <si>
    <t>KnowsleyBoarding School</t>
  </si>
  <si>
    <t>KnowsleyChildren's Home</t>
  </si>
  <si>
    <t>KnowsleyFurther Education College</t>
  </si>
  <si>
    <t>KnowsleyIndependent Fostering Agency</t>
  </si>
  <si>
    <t>KnowsleyLocal Authority Adoption Agency</t>
  </si>
  <si>
    <t>KnowsleyLocal Authority Fostering Agency</t>
  </si>
  <si>
    <t>KnowsleyResidential Family Centre</t>
  </si>
  <si>
    <t>KnowsleyResidential Special School</t>
  </si>
  <si>
    <t>KnowsleyVoluntary Adoption Agency</t>
  </si>
  <si>
    <t>KnowsleySecure Children's Home</t>
  </si>
  <si>
    <t>City of LondonResidential Family Centre</t>
  </si>
  <si>
    <t>City of LondonResidential Special School</t>
  </si>
  <si>
    <t>City of LondonVoluntary Adoption Agency</t>
  </si>
  <si>
    <t>City of LondonSecure Children's Home</t>
  </si>
  <si>
    <t>Hackney All</t>
  </si>
  <si>
    <t>HackneyAdoption Support Agency</t>
  </si>
  <si>
    <t>HackneyBoarding School</t>
  </si>
  <si>
    <t>HackneyChildren's Home</t>
  </si>
  <si>
    <t>HackneyFurther Education College</t>
  </si>
  <si>
    <t>HackneyIndependent Fostering Agency</t>
  </si>
  <si>
    <t>HackneyLocal Authority Adoption Agency</t>
  </si>
  <si>
    <t>HackneyLocal Authority Fostering Agency</t>
  </si>
  <si>
    <t>HackneyResidential Family Centre</t>
  </si>
  <si>
    <t>HackneyResidential Special School</t>
  </si>
  <si>
    <t>HackneyVoluntary Adoption Agency</t>
  </si>
  <si>
    <t>HackneySecure Children's Home</t>
  </si>
  <si>
    <t>Redcar and ClevelandAdoption Support Agency</t>
  </si>
  <si>
    <t>Redcar and ClevelandBoarding School</t>
  </si>
  <si>
    <t>Redcar and ClevelandChildren's Home</t>
  </si>
  <si>
    <t>Redcar and ClevelandFurther Education College</t>
  </si>
  <si>
    <t>The focus of all adoption agencies is on placing children successfully into adoptive families who the agency recruits, assesses, prepares and supports, so they will meet the children’s needs and enable them to develop and achieve throughout their lives. The services maintained by local authorities are described in section 3(1) of the Adoption and Children Act 2002. Local authorities place children with adoptive families recruited and approved by themselves, by other local authorities or by voluntary adoption agencies who must register with Ofsted. Adoption agencies may also provide birth records, counselling and intermediary services to adoptees and birth relatives.</t>
  </si>
  <si>
    <t>Adoption support agencies are defined by section 8 of the Adoption and Children Act 2002 and provide services to anyone touched by adoption and are registered with Ofsted. This includes counselling and help for children and adults to gain information about their adoption or to trace birth relatives. Adoption support agencies can be either organisations or individuals, and may be contracted by a local authority to provide support services.</t>
  </si>
  <si>
    <t>West BerkshireResidential Special School</t>
  </si>
  <si>
    <t>West BerkshireVoluntary Adoption Agency</t>
  </si>
  <si>
    <t>West BerkshireSecure Children's Home</t>
  </si>
  <si>
    <t>Windsor and Maidenhead All</t>
  </si>
  <si>
    <t>Windsor and MaidenheadAdoption Support Agency</t>
  </si>
  <si>
    <t>Windsor and MaidenheadBoarding School</t>
  </si>
  <si>
    <t>Windsor and MaidenheadChildren's Home</t>
  </si>
  <si>
    <t>Windsor and MaidenheadFurther Education College</t>
  </si>
  <si>
    <t>Windsor and MaidenheadIndependent Fostering Agency</t>
  </si>
  <si>
    <t>Windsor and MaidenheadLocal Authority Adoption Agency</t>
  </si>
  <si>
    <t>Windsor and MaidenheadLocal Authority Fostering Agency</t>
  </si>
  <si>
    <t>Windsor and MaidenheadResidential Family Centre</t>
  </si>
  <si>
    <t>Windsor and MaidenheadResidential Special School</t>
  </si>
  <si>
    <t>Windsor and MaidenheadVoluntary Adoption Agency</t>
  </si>
  <si>
    <t>Windsor and MaidenheadSecure Children's Home</t>
  </si>
  <si>
    <t>Bath and North East Somerset All</t>
  </si>
  <si>
    <t>Bath and North East SomersetAdoption Support Agency</t>
  </si>
  <si>
    <t>Bath and North East SomersetBoarding School</t>
  </si>
  <si>
    <t>Bath and North East SomersetChildren's Home</t>
  </si>
  <si>
    <t>Bath and North East SomersetFurther Education College</t>
  </si>
  <si>
    <t>Bath and North East SomersetIndependent Fostering Agency</t>
  </si>
  <si>
    <t>Bath and North East SomersetLocal Authority Adoption Agency</t>
  </si>
  <si>
    <t>Bath and North East SomersetLocal Authority Fostering Agency</t>
  </si>
  <si>
    <t>Bath and North East SomersetResidential Family Centre</t>
  </si>
  <si>
    <t>Bath and North East SomersetResidential Special School</t>
  </si>
  <si>
    <t>Bath and North East SomersetVoluntary Adoption Agency</t>
  </si>
  <si>
    <t>Bath and North East SomersetSecure Children's Home</t>
  </si>
  <si>
    <t>North West All</t>
  </si>
  <si>
    <t>North WestAdoption Support Agency</t>
  </si>
  <si>
    <t>Local Authority Adoption Service</t>
  </si>
  <si>
    <t>Local Authority Fostering Service</t>
  </si>
  <si>
    <t>2. 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the aggregated 'All' total, places data are not available.</t>
  </si>
  <si>
    <t>**  Leicestershire's local authority adoption agency is located within the boundary of Leicester so it has been counted under Leicester.</t>
  </si>
  <si>
    <t>Table 1: Children's social care providers and places (national or Government Office Region or local authority)</t>
  </si>
  <si>
    <t>Table 2: Children's social care providers and places (national and Government Office Region and local authority)</t>
  </si>
  <si>
    <t>LancashireResidential Family Centre</t>
  </si>
  <si>
    <t>LancashireResidential Special School</t>
  </si>
  <si>
    <t>LancashireVoluntary Adoption Agency</t>
  </si>
  <si>
    <t>LancashireSecure Children's Home</t>
  </si>
  <si>
    <t>LewishamResidential Family Centre</t>
  </si>
  <si>
    <t>LewishamResidential Special School</t>
  </si>
  <si>
    <t>Chart 1: Children's social care national number of providers, by provision type, for current quarter</t>
  </si>
  <si>
    <t>StockportLocal Authority Fostering Agency</t>
  </si>
  <si>
    <t>WiganIndependent Fostering Agency</t>
  </si>
  <si>
    <t>WiganLocal Authority Adoption Agency</t>
  </si>
  <si>
    <t>EalingIndependent Fostering Agency</t>
  </si>
  <si>
    <t>EalingLocal Authority Adoption Agency</t>
  </si>
  <si>
    <t>EalingLocal Authority Fostering Agency</t>
  </si>
  <si>
    <t>EalingResidential Family Centre</t>
  </si>
  <si>
    <t>EalingResidential Special School</t>
  </si>
  <si>
    <t>EalingVoluntary Adoption Agency</t>
  </si>
  <si>
    <t>EalingSecure Children's Home</t>
  </si>
  <si>
    <t>Enfield All</t>
  </si>
  <si>
    <t>EnfieldAdoption Support Agency</t>
  </si>
  <si>
    <t>EnfieldBoarding School</t>
  </si>
  <si>
    <t>EnfieldChildren's Home</t>
  </si>
  <si>
    <t>EnfieldFurther Education College</t>
  </si>
  <si>
    <t>EnfieldIndependent Fostering Agency</t>
  </si>
  <si>
    <t>EnfieldLocal Authority Adoption Agency</t>
  </si>
  <si>
    <t>EnfieldLocal Authority Fostering Agency</t>
  </si>
  <si>
    <t>EnfieldResidential Family Centre</t>
  </si>
  <si>
    <t>EnfieldResidential Special School</t>
  </si>
  <si>
    <t>EnfieldVoluntary Adoption Agency</t>
  </si>
  <si>
    <t>EnfieldSecure Children's Home</t>
  </si>
  <si>
    <t>Greenwich All</t>
  </si>
  <si>
    <t>GreenwichAdoption Support Agency</t>
  </si>
  <si>
    <t>GreenwichBoarding School</t>
  </si>
  <si>
    <t>GreenwichChildren's Home</t>
  </si>
  <si>
    <t>GreenwichFurther Education College</t>
  </si>
  <si>
    <t>GreenwichIndependent Fostering Agency</t>
  </si>
  <si>
    <t>GreenwichLocal Authority Adoption Agency</t>
  </si>
  <si>
    <t>GreenwichLocal Authority Fostering Agency</t>
  </si>
  <si>
    <t>GreenwichResidential Family Centre</t>
  </si>
  <si>
    <t>GreenwichResidential Special School</t>
  </si>
  <si>
    <t>GreenwichVoluntary Adoption Agency</t>
  </si>
  <si>
    <t>GreenwichSecure Children's Home</t>
  </si>
  <si>
    <t>Harrow All</t>
  </si>
  <si>
    <t>HarrowAdoption Support Agency</t>
  </si>
  <si>
    <t>HarrowBoarding School</t>
  </si>
  <si>
    <t>HarrowChildren's Home</t>
  </si>
  <si>
    <t>HarrowFurther Education College</t>
  </si>
  <si>
    <t>HarrowIndependent Fostering Agency</t>
  </si>
  <si>
    <t>HarrowLocal Authority Adoption Agency</t>
  </si>
  <si>
    <t>TamesideIndependent Fostering Agency</t>
  </si>
  <si>
    <t>TamesideLocal Authority Adoption Agency</t>
  </si>
  <si>
    <t>TamesideLocal Authority Fostering Agency</t>
  </si>
  <si>
    <t>TamesideResidential Family Centre</t>
  </si>
  <si>
    <t>TamesideResidential Special School</t>
  </si>
  <si>
    <t>TamesideVoluntary Adoption Agency</t>
  </si>
  <si>
    <t>TamesideSecure Children's Home</t>
  </si>
  <si>
    <t>Trafford All</t>
  </si>
  <si>
    <t>TraffordAdoption Support Agency</t>
  </si>
  <si>
    <t>TraffordBoarding School</t>
  </si>
  <si>
    <t>TraffordChildren's Home</t>
  </si>
  <si>
    <t>TraffordFurther Education College</t>
  </si>
  <si>
    <t>TraffordIndependent Fostering Agency</t>
  </si>
  <si>
    <t>TraffordLocal Authority Adoption Agency</t>
  </si>
  <si>
    <t>TraffordLocal Authority Fostering Agency</t>
  </si>
  <si>
    <t>TraffordResidential Family Centre</t>
  </si>
  <si>
    <t>TraffordResidential Special School</t>
  </si>
  <si>
    <t>TraffordVoluntary Adoption Agency</t>
  </si>
  <si>
    <t>TraffordSecure Children's Home</t>
  </si>
  <si>
    <t>Warrington All</t>
  </si>
  <si>
    <t>WarringtonAdoption Support Agency</t>
  </si>
  <si>
    <t>WarringtonBoarding School</t>
  </si>
  <si>
    <t>WarringtonChildren's Home</t>
  </si>
  <si>
    <t>WarringtonFurther Education College</t>
  </si>
  <si>
    <t>WarringtonIndependent Fostering Agency</t>
  </si>
  <si>
    <t>WarringtonLocal Authority Adoption Agency</t>
  </si>
  <si>
    <t>WarringtonLocal Authority Fostering Agency</t>
  </si>
  <si>
    <t>WarringtonResidential Family Centre</t>
  </si>
  <si>
    <t>WarringtonResidential Special School</t>
  </si>
  <si>
    <t>WarringtonVoluntary Adoption Agency</t>
  </si>
  <si>
    <t>All Providers</t>
  </si>
  <si>
    <t>Richmond upon Thames All</t>
  </si>
  <si>
    <t>Richmond upon ThamesAdoption Support Agency</t>
  </si>
  <si>
    <t>Richmond upon ThamesBoarding School</t>
  </si>
  <si>
    <t>Richmond upon ThamesChildren's Home</t>
  </si>
  <si>
    <t>Richmond upon ThamesFurther Education College</t>
  </si>
  <si>
    <t>Richmond upon ThamesIndependent Fostering Agency</t>
  </si>
  <si>
    <t>Richmond upon ThamesLocal Authority Adoption Agency</t>
  </si>
  <si>
    <t>Richmond upon ThamesLocal Authority Fostering Agency</t>
  </si>
  <si>
    <t>Richmond upon ThamesResidential Family Centre</t>
  </si>
  <si>
    <t>Richmond upon ThamesResidential Special School</t>
  </si>
  <si>
    <t>Kingston upon ThamesChildren's Home</t>
  </si>
  <si>
    <t>Kingston upon ThamesFurther Education College</t>
  </si>
  <si>
    <t>Kingston upon ThamesIndependent Fostering Agency</t>
  </si>
  <si>
    <t>Kingston upon ThamesLocal Authority Adoption Agency</t>
  </si>
  <si>
    <t>Kingston upon ThamesLocal Authority Fostering Agency</t>
  </si>
  <si>
    <t>WirralIndependent Fostering Agency</t>
  </si>
  <si>
    <t>WirralLocal Authority Adoption Agency</t>
  </si>
  <si>
    <t>WirralLocal Authority Fostering Agency</t>
  </si>
  <si>
    <t>WirralResidential Family Centre</t>
  </si>
  <si>
    <t>WirralResidential Special School</t>
  </si>
  <si>
    <t>WirralVoluntary Adoption Agency</t>
  </si>
  <si>
    <t>WirralSecure Children's Home</t>
  </si>
  <si>
    <t>Barnet All</t>
  </si>
  <si>
    <t>BarnetAdoption Support Agency</t>
  </si>
  <si>
    <t>BarnetBoarding School</t>
  </si>
  <si>
    <t>BarnetChildren's Home</t>
  </si>
  <si>
    <t>BarnetFurther Education College</t>
  </si>
  <si>
    <t>BarnetIndependent Fostering Agency</t>
  </si>
  <si>
    <t>BarnetLocal Authority Adoption Agency</t>
  </si>
  <si>
    <t>BarnetLocal Authority Fostering Agency</t>
  </si>
  <si>
    <t>BarnetResidential Family Centre</t>
  </si>
  <si>
    <t>BarnetResidential Special School</t>
  </si>
  <si>
    <t>BarnetVoluntary Adoption Agency</t>
  </si>
  <si>
    <t>BarnetSecure Children's Home</t>
  </si>
  <si>
    <t>Bexley All</t>
  </si>
  <si>
    <t>BexleyAdoption Support Agency</t>
  </si>
  <si>
    <t>BexleyBoarding School</t>
  </si>
  <si>
    <t>BexleyChildren's Home</t>
  </si>
  <si>
    <t>BexleyFurther Education College</t>
  </si>
  <si>
    <t>BexleyIndependent Fostering Agency</t>
  </si>
  <si>
    <t>BexleyLocal Authority Adoption Agency</t>
  </si>
  <si>
    <t>BexleyLocal Authority Fostering Agency</t>
  </si>
  <si>
    <t>BexleyResidential Family Centre</t>
  </si>
  <si>
    <t>BexleyResidential Special School</t>
  </si>
  <si>
    <t>BexleyVoluntary Adoption Agency</t>
  </si>
  <si>
    <t>BexleySecure Children's Home</t>
  </si>
  <si>
    <t>Brent All</t>
  </si>
  <si>
    <t>BrentAdoption Support Agency</t>
  </si>
  <si>
    <t>BrentBoarding School</t>
  </si>
  <si>
    <t>BrentChildren's Home</t>
  </si>
  <si>
    <t>BrentFurther Education College</t>
  </si>
  <si>
    <t>BrentIndependent Fostering Agency</t>
  </si>
  <si>
    <t>BrentLocal Authority Adoption Agency</t>
  </si>
  <si>
    <t>BrentLocal Authority Fostering Agency</t>
  </si>
  <si>
    <t>BrentResidential Family Centre</t>
  </si>
  <si>
    <t>BrentResidential Special School</t>
  </si>
  <si>
    <t>BrentVoluntary Adoption Agency</t>
  </si>
  <si>
    <t>BrentSecure Children's Home</t>
  </si>
  <si>
    <t>Bromley All</t>
  </si>
  <si>
    <t>BromleyAdoption Support Agency</t>
  </si>
  <si>
    <t>BromleyBoarding School</t>
  </si>
  <si>
    <t>BromleyChildren's Home</t>
  </si>
  <si>
    <t>BromleyFurther Education College</t>
  </si>
  <si>
    <t>BromleyIndependent Fostering Agency</t>
  </si>
  <si>
    <t>BromleyLocal Authority Adoption Agency</t>
  </si>
  <si>
    <t>HertfordshireAdoption Support Agency</t>
  </si>
  <si>
    <t>HertfordshireBoarding School</t>
  </si>
  <si>
    <t>HertfordshireChildren's Home</t>
  </si>
  <si>
    <t>HertfordshireFurther Education College</t>
  </si>
  <si>
    <t>HertfordshireIndependent Fostering Agency</t>
  </si>
  <si>
    <t>HertfordshireLocal Authority Adoption Agency</t>
  </si>
  <si>
    <t>HertfordshireLocal Authority Fostering Agency</t>
  </si>
  <si>
    <t>HertfordshireResidential Family Centre</t>
  </si>
  <si>
    <t>HertfordshireResidential Special School</t>
  </si>
  <si>
    <t>HertfordshireVoluntary Adoption Agency</t>
  </si>
  <si>
    <t>HertfordshireSecure Children's Home</t>
  </si>
  <si>
    <t>Luton All</t>
  </si>
  <si>
    <t>LutonAdoption Support Agency</t>
  </si>
  <si>
    <t>LutonBoarding School</t>
  </si>
  <si>
    <t>LutonChildren's Home</t>
  </si>
  <si>
    <t>LutonFurther Education College</t>
  </si>
  <si>
    <t>LutonIndependent Fostering Agency</t>
  </si>
  <si>
    <t>LutonLocal Authority Adoption Agency</t>
  </si>
  <si>
    <t>LutonLocal Authority Fostering Agency</t>
  </si>
  <si>
    <t>LutonResidential Family Centre</t>
  </si>
  <si>
    <t>LutonResidential Special School</t>
  </si>
  <si>
    <t>LutonVoluntary Adoption Agency</t>
  </si>
  <si>
    <t>LutonSecure Children's Home</t>
  </si>
  <si>
    <t>Norfolk All</t>
  </si>
  <si>
    <t>NorfolkAdoption Support Agency</t>
  </si>
  <si>
    <t>NorfolkBoarding School</t>
  </si>
  <si>
    <t>NorfolkChildren's Home</t>
  </si>
  <si>
    <t>NorfolkFurther Education College</t>
  </si>
  <si>
    <t>NorfolkIndependent Fostering Agency</t>
  </si>
  <si>
    <t>NorfolkLocal Authority Adoption Agency</t>
  </si>
  <si>
    <t>NorfolkLocal Authority Fostering Agency</t>
  </si>
  <si>
    <t>NorfolkResidential Family Centre</t>
  </si>
  <si>
    <t>NorfolkResidential Special School</t>
  </si>
  <si>
    <t>NorfolkVoluntary Adoption Agency</t>
  </si>
  <si>
    <t>NorfolkSecure Children's Home</t>
  </si>
  <si>
    <t>Peterborough All</t>
  </si>
  <si>
    <t>PeterboroughAdoption Support Agency</t>
  </si>
  <si>
    <t>PeterboroughBoarding School</t>
  </si>
  <si>
    <t>PeterboroughChildren's Home</t>
  </si>
  <si>
    <t>PeterboroughFurther Education College</t>
  </si>
  <si>
    <t>PeterboroughIndependent Fostering Agency</t>
  </si>
  <si>
    <t>PeterboroughLocal Authority Adoption Agency</t>
  </si>
  <si>
    <t>WestminsterResidential Family Centre</t>
  </si>
  <si>
    <t>WestminsterResidential Special School</t>
  </si>
  <si>
    <t>WestminsterVoluntary Adoption Agency</t>
  </si>
  <si>
    <t>WestminsterSecure Children's Home</t>
  </si>
  <si>
    <t>Darlington All</t>
  </si>
  <si>
    <t>DarlingtonAdoption Support Agency</t>
  </si>
  <si>
    <t>DarlingtonBoarding School</t>
  </si>
  <si>
    <t>DarlingtonChildren's Home</t>
  </si>
  <si>
    <t>DarlingtonFurther Education College</t>
  </si>
  <si>
    <t>DarlingtonIndependent Fostering Agency</t>
  </si>
  <si>
    <t>DarlingtonLocal Authority Adoption Agency</t>
  </si>
  <si>
    <t>DarlingtonLocal Authority Fostering Agency</t>
  </si>
  <si>
    <t>DarlingtonResidential Family Centre</t>
  </si>
  <si>
    <t>DarlingtonResidential Special School</t>
  </si>
  <si>
    <t>DarlingtonVoluntary Adoption Agency</t>
  </si>
  <si>
    <t>DarlingtonSecure Children's Home</t>
  </si>
  <si>
    <t>Durham All</t>
  </si>
  <si>
    <t>DurhamAdoption Support Agency</t>
  </si>
  <si>
    <t>DurhamBoarding School</t>
  </si>
  <si>
    <t>DurhamChildren's Home</t>
  </si>
  <si>
    <t>DurhamFurther Education College</t>
  </si>
  <si>
    <t>DurhamIndependent Fostering Agency</t>
  </si>
  <si>
    <t>MertonVoluntary Adoption Agency</t>
  </si>
  <si>
    <t>MertonSecure Children's Home</t>
  </si>
  <si>
    <t>Outer London All</t>
  </si>
  <si>
    <t>Outer London</t>
  </si>
  <si>
    <t>Outer LondonAdoption Support Agency</t>
  </si>
  <si>
    <t>Outer LondonBoarding School</t>
  </si>
  <si>
    <t>Outer LondonChildren's Home</t>
  </si>
  <si>
    <t>Outer LondonFurther Education College</t>
  </si>
  <si>
    <t>Outer LondonIndependent Fostering Agency</t>
  </si>
  <si>
    <t>Outer LondonLocal Authority Adoption Agency</t>
  </si>
  <si>
    <t>Outer LondonLocal Authority Fostering Agency</t>
  </si>
  <si>
    <t>Outer LondonResidential Family Centre</t>
  </si>
  <si>
    <t>Outer LondonResidential Special School</t>
  </si>
  <si>
    <t>Outer LondonVoluntary Adoption Agency</t>
  </si>
  <si>
    <t>Outer LondonSecure Children's Home</t>
  </si>
  <si>
    <t>Redbridge All</t>
  </si>
  <si>
    <t>RedbridgeAdoption Support Agency</t>
  </si>
  <si>
    <t>RedbridgeBoarding School</t>
  </si>
  <si>
    <t>RedbridgeChildren's Home</t>
  </si>
  <si>
    <t>RedbridgeFurther Education College</t>
  </si>
  <si>
    <t>RedbridgeIndependent Fostering Agency</t>
  </si>
  <si>
    <t>RedbridgeLocal Authority Adoption Agency</t>
  </si>
  <si>
    <t>RedbridgeLocal Authority Fostering Agency</t>
  </si>
  <si>
    <t>RedbridgeResidential Family Centre</t>
  </si>
  <si>
    <t>RedbridgeResidential Special School</t>
  </si>
  <si>
    <t>RedbridgeVoluntary Adoption Agency</t>
  </si>
  <si>
    <t>RedbridgeSecure Children's Home</t>
  </si>
  <si>
    <t>Cornwall All</t>
  </si>
  <si>
    <t>CornwallAdoption Support Agency</t>
  </si>
  <si>
    <t>CornwallBoarding School</t>
  </si>
  <si>
    <t>CornwallChildren's Home</t>
  </si>
  <si>
    <t>CornwallFurther Education College</t>
  </si>
  <si>
    <t>CornwallIndependent Fostering Agency</t>
  </si>
  <si>
    <t>CornwallLocal Authority Adoption Agency</t>
  </si>
  <si>
    <t>CornwallLocal Authority Fostering Agency</t>
  </si>
  <si>
    <t>CornwallResidential Family Centre</t>
  </si>
  <si>
    <t>CornwallResidential Special School</t>
  </si>
  <si>
    <t>CornwallVoluntary Adoption Agency</t>
  </si>
  <si>
    <t>ENGLAND</t>
  </si>
  <si>
    <t>NORTH EAST</t>
  </si>
  <si>
    <t>YORKSHIRE AND THE HUMBER</t>
  </si>
  <si>
    <t>EAST MIDLANDS</t>
  </si>
  <si>
    <t>WEST MIDLANDS</t>
  </si>
  <si>
    <t>EAST OF ENGLAND</t>
  </si>
  <si>
    <t>LONDON</t>
  </si>
  <si>
    <t>-</t>
  </si>
  <si>
    <t>SouthamptonIndependent Fostering Agency</t>
  </si>
  <si>
    <t>SouthamptonLocal Authority Adoption Agency</t>
  </si>
  <si>
    <t>SouthamptonLocal Authority Fostering Agency</t>
  </si>
  <si>
    <t>SouthamptonResidential Family Centre</t>
  </si>
  <si>
    <t>SouthamptonResidential Special School</t>
  </si>
  <si>
    <t>SouthamptonVoluntary Adoption Agency</t>
  </si>
  <si>
    <t>SouthamptonSecure Children's Home</t>
  </si>
  <si>
    <t>Surrey All</t>
  </si>
  <si>
    <t>SurreyAdoption Support Agency</t>
  </si>
  <si>
    <t>SurreyBoarding School</t>
  </si>
  <si>
    <t>SurreyChildren's Home</t>
  </si>
  <si>
    <t>SurreyFurther Education College</t>
  </si>
  <si>
    <t>East Riding of Yorkshire</t>
  </si>
  <si>
    <t>East Sussex</t>
  </si>
  <si>
    <t>Enfield</t>
  </si>
  <si>
    <t>Gateshead</t>
  </si>
  <si>
    <t>Greenwich</t>
  </si>
  <si>
    <t>Hackney</t>
  </si>
  <si>
    <t>Halton</t>
  </si>
  <si>
    <t>Hampshire</t>
  </si>
  <si>
    <t>Haringey</t>
  </si>
  <si>
    <t>Harrow</t>
  </si>
  <si>
    <t>Hartlepool</t>
  </si>
  <si>
    <t>Havering</t>
  </si>
  <si>
    <t>Hillingdon</t>
  </si>
  <si>
    <t>Hounslow</t>
  </si>
  <si>
    <t>Isle of Wight</t>
  </si>
  <si>
    <t>Islington</t>
  </si>
  <si>
    <t>Kent</t>
  </si>
  <si>
    <t>Kingston upon Thames</t>
  </si>
  <si>
    <t>Kirklees</t>
  </si>
  <si>
    <t>Knowsley</t>
  </si>
  <si>
    <t>Lambeth</t>
  </si>
  <si>
    <t>Lancashire</t>
  </si>
  <si>
    <t>Leeds</t>
  </si>
  <si>
    <t>Lewisham</t>
  </si>
  <si>
    <t>Lincolnshire</t>
  </si>
  <si>
    <t>Liverpool</t>
  </si>
  <si>
    <t>Manchester</t>
  </si>
  <si>
    <t>Merton</t>
  </si>
  <si>
    <t>Milton Keynes</t>
  </si>
  <si>
    <t>Newham</t>
  </si>
  <si>
    <t>North East Lincolnshire</t>
  </si>
  <si>
    <t>North Lincolnshire</t>
  </si>
  <si>
    <t>North Somerset</t>
  </si>
  <si>
    <t>North Tyneside</t>
  </si>
  <si>
    <t>North Yorkshire</t>
  </si>
  <si>
    <t>Oldham</t>
  </si>
  <si>
    <t>Oxfordshire</t>
  </si>
  <si>
    <t>Plymouth</t>
  </si>
  <si>
    <t>Poole</t>
  </si>
  <si>
    <t>Portsmouth</t>
  </si>
  <si>
    <t>Reading</t>
  </si>
  <si>
    <t>Redbridge</t>
  </si>
  <si>
    <t>Richmond upon Thames</t>
  </si>
  <si>
    <t>Rochdale</t>
  </si>
  <si>
    <t>Rotherham</t>
  </si>
  <si>
    <t>Rutland</t>
  </si>
  <si>
    <t>Salford</t>
  </si>
  <si>
    <t>Sandwell</t>
  </si>
  <si>
    <t>Sefton</t>
  </si>
  <si>
    <t>Sheffield</t>
  </si>
  <si>
    <t>Shropshire</t>
  </si>
  <si>
    <t>Slough</t>
  </si>
  <si>
    <t>Solihull</t>
  </si>
  <si>
    <t>Somerset</t>
  </si>
  <si>
    <t>South Tyneside</t>
  </si>
  <si>
    <t>Southampton</t>
  </si>
  <si>
    <t>Southwark</t>
  </si>
  <si>
    <t>St. Helens</t>
  </si>
  <si>
    <t>Stockport</t>
  </si>
  <si>
    <t>Sunderland</t>
  </si>
  <si>
    <t>Surrey</t>
  </si>
  <si>
    <t>Sutton</t>
  </si>
  <si>
    <t>Swindon</t>
  </si>
  <si>
    <t>Tameside</t>
  </si>
  <si>
    <t>Torbay</t>
  </si>
  <si>
    <t>HampshireChildren's Home</t>
  </si>
  <si>
    <t>HampshireFurther Education College</t>
  </si>
  <si>
    <t>HampshireIndependent Fostering Agency</t>
  </si>
  <si>
    <t>HampshireLocal Authority Adoption Agency</t>
  </si>
  <si>
    <t>HampshireLocal Authority Fostering Agency</t>
  </si>
  <si>
    <t>HampshireResidential Family Centre</t>
  </si>
  <si>
    <t>HampshireResidential Special School</t>
  </si>
  <si>
    <t>HampshireVoluntary Adoption Agency</t>
  </si>
  <si>
    <t>HampshireSecure Children's Home</t>
  </si>
  <si>
    <t>Isle of Wight All</t>
  </si>
  <si>
    <t>Isle of WightAdoption Support Agency</t>
  </si>
  <si>
    <t>Isle of WightBoarding School</t>
  </si>
  <si>
    <t>Isle of WightChildren's Home</t>
  </si>
  <si>
    <t>Isle of WightFurther Education College</t>
  </si>
  <si>
    <t>Isle of WightIndependent Fostering Agency</t>
  </si>
  <si>
    <t>Isle of WightLocal Authority Adoption Agency</t>
  </si>
  <si>
    <t>Isle of WightLocal Authority Fostering Agency</t>
  </si>
  <si>
    <t>Isle of WightResidential Family Centre</t>
  </si>
  <si>
    <t>Isle of WightResidential Special School</t>
  </si>
  <si>
    <t>Isle of WightVoluntary Adoption Agency</t>
  </si>
  <si>
    <t>Isle of WightSecure Children's Home</t>
  </si>
  <si>
    <t>Kent All</t>
  </si>
  <si>
    <t>KentAdoption Support Agency</t>
  </si>
  <si>
    <t>KentBoarding School</t>
  </si>
  <si>
    <t>KentChildren's Home</t>
  </si>
  <si>
    <t>KentFurther Education College</t>
  </si>
  <si>
    <t>KentIndependent Fostering Agency</t>
  </si>
  <si>
    <t>KentLocal Authority Adoption Agency</t>
  </si>
  <si>
    <t>KentLocal Authority Fostering Agency</t>
  </si>
  <si>
    <t>KentResidential Family Centre</t>
  </si>
  <si>
    <t>KentResidential Special School</t>
  </si>
  <si>
    <t>KentVoluntary Adoption Agency</t>
  </si>
  <si>
    <t>KentSecure Children's Home</t>
  </si>
  <si>
    <t>Medway Towns</t>
  </si>
  <si>
    <t>Milton Keynes All</t>
  </si>
  <si>
    <t>Milton KeynesAdoption Support Agency</t>
  </si>
  <si>
    <t>Milton KeynesBoarding School</t>
  </si>
  <si>
    <t>Milton KeynesChildren's Home</t>
  </si>
  <si>
    <t>Milton KeynesFurther Education College</t>
  </si>
  <si>
    <t>Milton KeynesIndependent Fostering Agency</t>
  </si>
  <si>
    <t>Milton KeynesLocal Authority Adoption Agency</t>
  </si>
  <si>
    <t>Milton KeynesLocal Authority Fostering Agency</t>
  </si>
  <si>
    <t>Milton KeynesResidential Family Centre</t>
  </si>
  <si>
    <t>Milton KeynesResidential Special School</t>
  </si>
  <si>
    <t>Milton KeynesVoluntary Adoption Agency</t>
  </si>
  <si>
    <t>Milton KeynesSecure Children's Home</t>
  </si>
  <si>
    <t>Oxfordshire All</t>
  </si>
  <si>
    <t>OxfordshireAdoption Support Agency</t>
  </si>
  <si>
    <t>OxfordshireBoarding School</t>
  </si>
  <si>
    <t>OxfordshireChildren's Home</t>
  </si>
  <si>
    <t>OxfordshireFurther Education College</t>
  </si>
  <si>
    <t>OxfordshireIndependent Fostering Agency</t>
  </si>
  <si>
    <t>OxfordshireLocal Authority Adoption Agency</t>
  </si>
  <si>
    <t>OxfordshireLocal Authority Fostering Agency</t>
  </si>
  <si>
    <t>OxfordshireResidential Family Centre</t>
  </si>
  <si>
    <t>OxfordshireResidential Special School</t>
  </si>
  <si>
    <t>OxfordshireVoluntary Adoption Agency</t>
  </si>
  <si>
    <t>OxfordshireSecure Children's Home</t>
  </si>
  <si>
    <t>Portsmouth All</t>
  </si>
  <si>
    <t>PortsmouthAdoption Support Agency</t>
  </si>
  <si>
    <t>PortsmouthBoarding School</t>
  </si>
  <si>
    <t>PortsmouthChildren's Home</t>
  </si>
  <si>
    <t>PortsmouthFurther Education College</t>
  </si>
  <si>
    <t>PortsmouthIndependent Fostering Agency</t>
  </si>
  <si>
    <t>PortsmouthLocal Authority Adoption Agency</t>
  </si>
  <si>
    <t>PortsmouthLocal Authority Fostering Agency</t>
  </si>
  <si>
    <t>1. Children’s social care providers are those institutions or organisations or agencies that provide services to the relevant children and young people. The providers included within this release include children’s homes, secure children’s homes, residential special schools, residential family centres, boarding schools, residential further education colleges, secure training centres, adoption support agencies, voluntary adoption agencies, local authority adoption agencies, private fostering arrangements, independent fostering agencies and local authority fostering agencies.</t>
  </si>
  <si>
    <t>The term ‘places’ used in this report refers to the number of places that the social care provider is registered to provide. This number usually will not, therefore, be the same as the actual number of children who are receiving services from the provider. Ofsted holds data relating to places for: children's homes; secure children's homes; residential special schools; residential family centres; boarding schools; and further education colleges. For some of these providers Ofsted does not hold data relating to places. Where this is the case, the number of places has been estimated. For all other provision types, and aggregated provision types, places data are not available.</t>
  </si>
  <si>
    <t>Bournemouth All</t>
  </si>
  <si>
    <t>BournemouthAdoption Support Agency</t>
  </si>
  <si>
    <t>BournemouthBoarding School</t>
  </si>
  <si>
    <t>BournemouthChildren's Home</t>
  </si>
  <si>
    <t>BournemouthFurther Education College</t>
  </si>
  <si>
    <t>BournemouthIndependent Fostering Agency</t>
  </si>
  <si>
    <t>BournemouthLocal Authority Adoption Agency</t>
  </si>
  <si>
    <t>BournemouthLocal Authority Fostering Agency</t>
  </si>
  <si>
    <t>BournemouthResidential Family Centre</t>
  </si>
  <si>
    <t>BournemouthResidential Special School</t>
  </si>
  <si>
    <t>BournemouthVoluntary Adoption Agency</t>
  </si>
  <si>
    <t>BournemouthSecure Children's Home</t>
  </si>
  <si>
    <t>Bristol City</t>
  </si>
  <si>
    <t xml:space="preserve"> All</t>
  </si>
  <si>
    <t>England</t>
  </si>
  <si>
    <t>Cambridgeshire</t>
  </si>
  <si>
    <t>Essex</t>
  </si>
  <si>
    <t>Hertfordshire</t>
  </si>
  <si>
    <t>Luton</t>
  </si>
  <si>
    <t>Norfolk</t>
  </si>
  <si>
    <t>Peterborough</t>
  </si>
  <si>
    <t>Suffolk</t>
  </si>
  <si>
    <t>Thurrock</t>
  </si>
  <si>
    <t>Children's Home</t>
  </si>
  <si>
    <t>Voluntary Adoption Agency</t>
  </si>
  <si>
    <t>Independent Fostering Agency</t>
  </si>
  <si>
    <t>Adoption Support Agency</t>
  </si>
  <si>
    <t>Residential Family Centre</t>
  </si>
  <si>
    <t>†  East Sussex currently has two local authority agencies recorded in Ofsted's for the 30 June and 31 July data included in this publication. This has been amended for the subsequent months.</t>
  </si>
  <si>
    <t>2†</t>
  </si>
  <si>
    <t>2**</t>
  </si>
  <si>
    <t>0**</t>
  </si>
  <si>
    <t>0*</t>
  </si>
  <si>
    <t>*  Some local authorities do not have a local authority adoption agency or local authority fostering agency listed against them. This is where the provision is shared with another local authority. Telford and Wrekin's adoption services are included with Shropshire, Isles of Scilly's fostering services are included with Cornwall (so were its adoption services for the 30 June and 31 July data in this publication), City of London's fostering services are included with Hackney, and Central Bedfordshire and Beford Borough also share their adoption and fostering agencies.</t>
  </si>
  <si>
    <t>Kensington and ChelseaSecure Training Centre</t>
  </si>
  <si>
    <t>LambethSecure Training Centre</t>
  </si>
  <si>
    <t>LewishamSecure Training Centre</t>
  </si>
  <si>
    <t>NewhamSecure Training Centre</t>
  </si>
  <si>
    <t>SouthwarkSecure Training Centre</t>
  </si>
  <si>
    <t>Tower HamletsSecure Training Centre</t>
  </si>
  <si>
    <t>WandsworthSecure Training Centre</t>
  </si>
  <si>
    <t>WestminsterSecure Training Centre</t>
  </si>
  <si>
    <t>Outer LondonSecure Training Centre</t>
  </si>
  <si>
    <t>Barking and DagenhamSecure Training Centre</t>
  </si>
  <si>
    <t>BarnetSecure Training Centre</t>
  </si>
  <si>
    <t>BexleySecure Training Centre</t>
  </si>
  <si>
    <t>BrentSecure Training Centre</t>
  </si>
  <si>
    <t>BromleySecure Training Centre</t>
  </si>
  <si>
    <t>CroydonSecure Training Centre</t>
  </si>
  <si>
    <t>EalingSecure Training Centre</t>
  </si>
  <si>
    <t>EnfieldSecure Training Centre</t>
  </si>
  <si>
    <t>GreenwichSecure Training Centre</t>
  </si>
  <si>
    <t>HarrowSecure Training Centre</t>
  </si>
  <si>
    <t>HaveringSecure Training Centre</t>
  </si>
  <si>
    <t>HillingdonSecure Training Centre</t>
  </si>
  <si>
    <t>HounslowSecure Training Centre</t>
  </si>
  <si>
    <t>Kingston upon ThamesSecure Training Centre</t>
  </si>
  <si>
    <t>MertonSecure Training Centre</t>
  </si>
  <si>
    <t>RedbridgeSecure Training Centre</t>
  </si>
  <si>
    <t>Richmond upon ThamesSecure Training Centre</t>
  </si>
  <si>
    <t>SuttonSecure Training Centre</t>
  </si>
  <si>
    <t>Waltham ForestSecure Training Centre</t>
  </si>
  <si>
    <t>South EastSecure Training Centre</t>
  </si>
  <si>
    <t>Bracknell ForestSecure Training Centre</t>
  </si>
  <si>
    <t>Brighton and HoveSecure Training Centre</t>
  </si>
  <si>
    <t>Stoke-on-TrentChildren's Home</t>
  </si>
  <si>
    <t>Stoke-on-TrentFurther Education College</t>
  </si>
  <si>
    <t>Stoke-on-TrentIndependent Fostering Agency</t>
  </si>
  <si>
    <t>Stoke-on-TrentLocal Authority Adoption Agency</t>
  </si>
  <si>
    <t>Stoke-on-TrentLocal Authority Fostering Agency</t>
  </si>
  <si>
    <t>Stoke-on-TrentResidential Family Centre</t>
  </si>
  <si>
    <t>Stoke-on-TrentResidential Special School</t>
  </si>
  <si>
    <t>Stoke-on-TrentVoluntary Adoption Agency</t>
  </si>
  <si>
    <t>Stoke-on-TrentSecure Children's Home</t>
  </si>
  <si>
    <t>Telford and Wrekin All</t>
  </si>
  <si>
    <t>Telford and WrekinAdoption Support Agency</t>
  </si>
  <si>
    <t>Telford and WrekinBoarding School</t>
  </si>
  <si>
    <t>Telford and WrekinChildren's Home</t>
  </si>
  <si>
    <t>Telford and WrekinFurther Education College</t>
  </si>
  <si>
    <t>Telford and WrekinIndependent Fostering Agency</t>
  </si>
  <si>
    <t>Telford and WrekinLocal Authority Adoption Agency</t>
  </si>
  <si>
    <t>Telford and WrekinLocal Authority Fostering Agency</t>
  </si>
  <si>
    <t>GloucestershireSecure Children's Home</t>
  </si>
  <si>
    <t>Isles of Scilly All</t>
  </si>
  <si>
    <t>Isles of Scilly</t>
  </si>
  <si>
    <t>HaringeyResidential Special School</t>
  </si>
  <si>
    <t>HaringeyVoluntary Adoption Agency</t>
  </si>
  <si>
    <t>HaringeySecure Children's Home</t>
  </si>
  <si>
    <t>Inner London All</t>
  </si>
  <si>
    <t>Inner London</t>
  </si>
  <si>
    <t>Inner LondonAdoption Support Agency</t>
  </si>
  <si>
    <t>Inner LondonBoarding School</t>
  </si>
  <si>
    <t>Inner LondonChildren's Home</t>
  </si>
  <si>
    <t>Inner LondonFurther Education College</t>
  </si>
  <si>
    <t>Inner LondonIndependent Fostering Agency</t>
  </si>
  <si>
    <t>Inner LondonLocal Authority Adoption Agency</t>
  </si>
  <si>
    <t>Inner LondonLocal Authority Fostering Agency</t>
  </si>
  <si>
    <t>Inner LondonResidential Family Centre</t>
  </si>
  <si>
    <t>Inner LondonResidential Special School</t>
  </si>
  <si>
    <t>Inner LondonVoluntary Adoption Agency</t>
  </si>
  <si>
    <t>Inner LondonSecure Children's Home</t>
  </si>
  <si>
    <t>Islington All</t>
  </si>
  <si>
    <t>IslingtonAdoption Support Agency</t>
  </si>
  <si>
    <t>IslingtonBoarding School</t>
  </si>
  <si>
    <t>IslingtonChildren's Home</t>
  </si>
  <si>
    <t>IslingtonFurther Education College</t>
  </si>
  <si>
    <t>IslingtonIndependent Fostering Agency</t>
  </si>
  <si>
    <t>IslingtonLocal Authority Adoption Agency</t>
  </si>
  <si>
    <t>IslingtonLocal Authority Fostering Agency</t>
  </si>
  <si>
    <t>IslingtonResidential Family Centre</t>
  </si>
  <si>
    <t>IslingtonResidential Special School</t>
  </si>
  <si>
    <t>IslingtonVoluntary Adoption Agency</t>
  </si>
  <si>
    <t>IslingtonSecure Children's Home</t>
  </si>
  <si>
    <t>Kensington &amp; Chelsea</t>
  </si>
  <si>
    <t>Lambeth All</t>
  </si>
  <si>
    <t>LambethAdoption Support Agency</t>
  </si>
  <si>
    <t>LambethBoarding School</t>
  </si>
  <si>
    <t>LambethChildren's Home</t>
  </si>
  <si>
    <t>LambethFurther Education College</t>
  </si>
  <si>
    <t>LambethIndependent Fostering Agency</t>
  </si>
  <si>
    <t>LewishamVoluntary Adoption Agency</t>
  </si>
  <si>
    <t>Kensington and ChelseaResidential Special School</t>
  </si>
  <si>
    <t>Kensington and ChelseaVoluntary Adoption Agency</t>
  </si>
  <si>
    <t>Kensington and ChelseaSecure Children's Home</t>
  </si>
  <si>
    <t>Brighton and Hove All</t>
  </si>
  <si>
    <t>ReadingLocal Authority Adoption Agency</t>
  </si>
  <si>
    <t>ReadingLocal Authority Fostering Agency</t>
  </si>
  <si>
    <t>ReadingResidential Family Centre</t>
  </si>
  <si>
    <t>ReadingResidential Special School</t>
  </si>
  <si>
    <t>ReadingVoluntary Adoption Agency</t>
  </si>
  <si>
    <t>ReadingSecure Children's Home</t>
  </si>
  <si>
    <t>Slough All</t>
  </si>
  <si>
    <t>SloughAdoption Support Agency</t>
  </si>
  <si>
    <t>SloughBoarding School</t>
  </si>
  <si>
    <t>SloughChildren's Home</t>
  </si>
  <si>
    <t>SloughFurther Education College</t>
  </si>
  <si>
    <t>SloughIndependent Fostering Agency</t>
  </si>
  <si>
    <t>SloughLocal Authority Adoption Agency</t>
  </si>
  <si>
    <t>SloughLocal Authority Fostering Agency</t>
  </si>
  <si>
    <t>SloughResidential Family Centre</t>
  </si>
  <si>
    <t>SloughResidential Special School</t>
  </si>
  <si>
    <t>31 August 2011 - 30 September 2011</t>
  </si>
  <si>
    <t>LincolnshireBoarding School</t>
  </si>
  <si>
    <t>LincolnshireChildren's Home</t>
  </si>
  <si>
    <t>LincolnshireFurther Education College</t>
  </si>
  <si>
    <t>LincolnshireIndependent Fostering Agency</t>
  </si>
  <si>
    <t>LincolnshireLocal Authority Adoption Agency</t>
  </si>
  <si>
    <t>LincolnshireLocal Authority Fostering Agency</t>
  </si>
  <si>
    <t>LincolnshireResidential Family Centre</t>
  </si>
  <si>
    <t>LincolnshireResidential Special School</t>
  </si>
  <si>
    <t>LincolnshireVoluntary Adoption Agency</t>
  </si>
  <si>
    <t>LincolnshireSecure Children's Home</t>
  </si>
  <si>
    <t>Northamptonshire All</t>
  </si>
  <si>
    <t>NorthamptonshireAdoption Support Agency</t>
  </si>
  <si>
    <t>NorthamptonshireBoarding School</t>
  </si>
  <si>
    <t>NorthamptonshireChildren's Home</t>
  </si>
  <si>
    <t>NorthamptonshireFurther Education College</t>
  </si>
  <si>
    <t>NorthamptonshireIndependent Fostering Agency</t>
  </si>
  <si>
    <t>NorthamptonshireLocal Authority Adoption Agency</t>
  </si>
  <si>
    <t>NorthamptonshireLocal Authority Fostering Agency</t>
  </si>
  <si>
    <t>NorthamptonshireResidential Family Centre</t>
  </si>
  <si>
    <t>NorthamptonshireResidential Special School</t>
  </si>
  <si>
    <t>NorthamptonshireVoluntary Adoption Agency</t>
  </si>
  <si>
    <t>NorthamptonshireSecure Children's Home</t>
  </si>
  <si>
    <t>Nottingham City</t>
  </si>
  <si>
    <t>Nottinghamshire All</t>
  </si>
  <si>
    <t>NottinghamshireAdoption Support Agency</t>
  </si>
  <si>
    <t>NottinghamshireBoarding School</t>
  </si>
  <si>
    <t>NottinghamshireChildren's Home</t>
  </si>
  <si>
    <t>NottinghamshireFurther Education College</t>
  </si>
  <si>
    <t>Liverpool All</t>
  </si>
  <si>
    <t>LiverpoolAdoption Support Agency</t>
  </si>
  <si>
    <t>LiverpoolBoarding School</t>
  </si>
  <si>
    <t>LiverpoolChildren's Home</t>
  </si>
  <si>
    <t>LiverpoolFurther Education College</t>
  </si>
  <si>
    <t>LiverpoolIndependent Fostering Agency</t>
  </si>
  <si>
    <t>LiverpoolLocal Authority Adoption Agency</t>
  </si>
  <si>
    <t>LiverpoolLocal Authority Fostering Agency</t>
  </si>
  <si>
    <t>LiverpoolResidential Family Centre</t>
  </si>
  <si>
    <t>LiverpoolResidential Special School</t>
  </si>
  <si>
    <t>LiverpoolVoluntary Adoption Agency</t>
  </si>
  <si>
    <t>LiverpoolSecure Children's Home</t>
  </si>
  <si>
    <t>Manchester All</t>
  </si>
  <si>
    <t>ManchesterAdoption Support Agency</t>
  </si>
  <si>
    <t>ManchesterBoarding School</t>
  </si>
  <si>
    <t>PooleLocal Authority Fostering Agency</t>
  </si>
  <si>
    <t>PooleResidential Family Centre</t>
  </si>
  <si>
    <t>PooleResidential Special School</t>
  </si>
  <si>
    <t>PooleVoluntary Adoption Agency</t>
  </si>
  <si>
    <t>PooleSecure Children's Home</t>
  </si>
  <si>
    <t>Somerset All</t>
  </si>
  <si>
    <t>SomersetAdoption Support Agency</t>
  </si>
  <si>
    <t>SomersetBoarding School</t>
  </si>
  <si>
    <t>SomersetChildren's Home</t>
  </si>
  <si>
    <t>SomersetFurther Education College</t>
  </si>
  <si>
    <t>SomersetIndependent Fostering Agency</t>
  </si>
  <si>
    <t>DevonSecure Training Centre</t>
  </si>
  <si>
    <t>DorsetSecure Training Centre</t>
  </si>
  <si>
    <t>GloucestershireSecure Training Centre</t>
  </si>
  <si>
    <t>Isles Of ScillySecure Training Centre</t>
  </si>
  <si>
    <t>North SomersetSecure Training Centre</t>
  </si>
  <si>
    <t>PlymouthSecure Training Centre</t>
  </si>
  <si>
    <t>PooleSecure Training Centre</t>
  </si>
  <si>
    <t>SomersetSecure Training Centre</t>
  </si>
  <si>
    <t>South GloucestershireSecure Training Centre</t>
  </si>
  <si>
    <t>SwindonSecure Training Centre</t>
  </si>
  <si>
    <t>TorbaySecure Training Centre</t>
  </si>
  <si>
    <t>WiltshireSecure Training Centre</t>
  </si>
  <si>
    <t>Bedford BoroughSecure Training Centre</t>
  </si>
  <si>
    <t>Bristol, City ofSecure Training Centre</t>
  </si>
  <si>
    <t>Kingston upon Hull, City of</t>
  </si>
  <si>
    <t>Kingston upon Hull, City of All</t>
  </si>
  <si>
    <t>Kingston upon Hull, City ofAdoption Support Agency</t>
  </si>
  <si>
    <t>Kingston upon Hull, City ofBoarding School</t>
  </si>
  <si>
    <t>Kingston upon Hull, City ofChildren's Home</t>
  </si>
  <si>
    <t>Kingston upon Hull, City ofFurther Education College</t>
  </si>
  <si>
    <t>Kingston upon Hull, City ofIndependent Fostering Agency</t>
  </si>
  <si>
    <t>Kingston upon Hull, City ofLocal Authority Adoption Agency</t>
  </si>
  <si>
    <t>Kingston upon Hull, City ofLocal Authority Fostering Agency</t>
  </si>
  <si>
    <t>Kingston upon Hull, City ofResidential Family Centre</t>
  </si>
  <si>
    <t>Kingston upon Hull, City ofResidential Special School</t>
  </si>
  <si>
    <t>Kingston upon Hull, City ofVoluntary Adoption Agency</t>
  </si>
  <si>
    <t>Kingston upon Hull, City ofSecure Children's Home</t>
  </si>
  <si>
    <t>Kingston upon Hull, City ofSecure Training Centre</t>
  </si>
  <si>
    <t>Newcastle Upon TyneResidential Special School</t>
  </si>
  <si>
    <t>Newcastle Upon TyneVoluntary Adoption Agency</t>
  </si>
  <si>
    <t>Newcastle Upon TyneSecure Children's Home</t>
  </si>
  <si>
    <t>Redcar and Cleveland All</t>
  </si>
  <si>
    <t>TorbayChildren's Home</t>
  </si>
  <si>
    <t>TorbayFurther Education College</t>
  </si>
  <si>
    <t>TorbayIndependent Fostering Agency</t>
  </si>
  <si>
    <t>TorbayLocal Authority Adoption Agency</t>
  </si>
  <si>
    <t>TorbayLocal Authority Fostering Agency</t>
  </si>
  <si>
    <t>TorbayResidential Family Centre</t>
  </si>
  <si>
    <t>TorbayResidential Special School</t>
  </si>
  <si>
    <t>TorbayVoluntary Adoption Agency</t>
  </si>
  <si>
    <t>TorbaySecure Children's Home</t>
  </si>
  <si>
    <t>Wiltshire All</t>
  </si>
  <si>
    <t>WiltshireAdoption Support Agency</t>
  </si>
  <si>
    <t>WiltshireBoarding School</t>
  </si>
  <si>
    <t>WiltshireChildren's Home</t>
  </si>
  <si>
    <t>WiltshireFurther Education College</t>
  </si>
  <si>
    <t>WiltshireIndependent Fostering Agency</t>
  </si>
  <si>
    <t>WiltshireLocal Authority Adoption Agency</t>
  </si>
  <si>
    <t>WiltshireLocal Authority Fostering Agency</t>
  </si>
  <si>
    <t>WiltshireResidential Family Centre</t>
  </si>
  <si>
    <t>WiltshireResidential Special School</t>
  </si>
  <si>
    <t>WiltshireVoluntary Adoption Agency</t>
  </si>
  <si>
    <t>WiltshireSecure Children's Home</t>
  </si>
  <si>
    <t>Birmingham All</t>
  </si>
  <si>
    <t>BirminghamAdoption Support Agency</t>
  </si>
  <si>
    <t>BirminghamBoarding School</t>
  </si>
  <si>
    <t>BirminghamChildren's Home</t>
  </si>
  <si>
    <t>BirminghamFurther Education College</t>
  </si>
  <si>
    <t>BirminghamIndependent Fostering Agency</t>
  </si>
  <si>
    <t>BirminghamLocal Authority Adoption Agency</t>
  </si>
  <si>
    <t>BirminghamLocal Authority Fostering Agency</t>
  </si>
  <si>
    <t>BirminghamResidential Family Centre</t>
  </si>
  <si>
    <t>BirminghamResidential Special School</t>
  </si>
  <si>
    <t>BirminghamVoluntary Adoption Agency</t>
  </si>
  <si>
    <t>BirminghamSecure Children's Home</t>
  </si>
  <si>
    <t>Coventry All</t>
  </si>
  <si>
    <t>Children's social care providers and places</t>
  </si>
  <si>
    <t>Theme:</t>
  </si>
  <si>
    <t>Education, children's services and skills</t>
  </si>
  <si>
    <t>Published on:</t>
  </si>
  <si>
    <t>Coverage:</t>
  </si>
  <si>
    <t>Period covered:</t>
  </si>
  <si>
    <t>Status:</t>
  </si>
  <si>
    <t>FINAL</t>
  </si>
  <si>
    <t>Issued by:</t>
  </si>
  <si>
    <t>Responsible director:</t>
  </si>
  <si>
    <t>John Goldup</t>
  </si>
  <si>
    <t>Statistician:</t>
  </si>
  <si>
    <t>Adam King</t>
  </si>
  <si>
    <t>Public enquiries:</t>
  </si>
  <si>
    <t>enquiries@ofsted.gov.uk</t>
  </si>
  <si>
    <t>Press enquiries:</t>
  </si>
  <si>
    <t>pressenquiries@ofsted.gov.uk</t>
  </si>
  <si>
    <t>Link to official statistics release web page:</t>
  </si>
  <si>
    <t>Publication medium:</t>
  </si>
  <si>
    <t>Ofsted website</t>
  </si>
  <si>
    <t>HerefordshireVoluntary Adoption Agency</t>
  </si>
  <si>
    <t>HerefordshireSecure Children's Home</t>
  </si>
  <si>
    <t>Sandwell All</t>
  </si>
  <si>
    <t>SandwellAdoption Support Agency</t>
  </si>
  <si>
    <t>SandwellBoarding School</t>
  </si>
  <si>
    <t>SandwellChildren's Home</t>
  </si>
  <si>
    <t>SandwellFurther Education College</t>
  </si>
  <si>
    <t>SandwellIndependent Fostering Agency</t>
  </si>
  <si>
    <t>SandwellLocal Authority Adoption Agency</t>
  </si>
  <si>
    <t>RutlandLocal Authority Fostering Agency</t>
  </si>
  <si>
    <t>RutlandResidential Family Centre</t>
  </si>
  <si>
    <t>RutlandResidential Special School</t>
  </si>
  <si>
    <t>RutlandVoluntary Adoption Agency</t>
  </si>
  <si>
    <t>RutlandSecure Children's Home</t>
  </si>
  <si>
    <t>Bedford Borough</t>
  </si>
  <si>
    <t>Cambridgeshire All</t>
  </si>
  <si>
    <t>CambridgeshireAdoption Support Agency</t>
  </si>
  <si>
    <t>CambridgeshireBoarding School</t>
  </si>
  <si>
    <t>HarrowLocal Authority Fostering Agency</t>
  </si>
  <si>
    <t>HarrowResidential Family Centre</t>
  </si>
  <si>
    <t>HarrowResidential Special School</t>
  </si>
  <si>
    <t>HarrowVoluntary Adoption Agency</t>
  </si>
  <si>
    <t>HarrowSecure Children's Home</t>
  </si>
  <si>
    <t>Havering All</t>
  </si>
  <si>
    <t>HaveringAdoption Support Agency</t>
  </si>
  <si>
    <t>HaveringBoarding School</t>
  </si>
  <si>
    <t>HaveringChildren's Home</t>
  </si>
  <si>
    <t>HaveringFurther Education College</t>
  </si>
  <si>
    <t>HaveringIndependent Fostering Agency</t>
  </si>
  <si>
    <t>HaveringLocal Authority Adoption Agency</t>
  </si>
  <si>
    <t>HaveringLocal Authority Fostering Agency</t>
  </si>
  <si>
    <t>HaveringResidential Family Centre</t>
  </si>
  <si>
    <t>HaveringResidential Special School</t>
  </si>
  <si>
    <t>HaveringVoluntary Adoption Agency</t>
  </si>
  <si>
    <t>HaveringSecure Children's Home</t>
  </si>
  <si>
    <t>Hillingdon All</t>
  </si>
  <si>
    <t>HillingdonAdoption Support Agency</t>
  </si>
  <si>
    <t>HillingdonBoarding School</t>
  </si>
  <si>
    <t>HillingdonChildren's Home</t>
  </si>
  <si>
    <t>HillingdonFurther Education College</t>
  </si>
  <si>
    <t>HillingdonIndependent Fostering Agency</t>
  </si>
  <si>
    <t>HillingdonLocal Authority Adoption Agency</t>
  </si>
  <si>
    <t>HillingdonLocal Authority Fostering Agency</t>
  </si>
  <si>
    <t>HillingdonResidential Family Centre</t>
  </si>
  <si>
    <t>HillingdonResidential Special School</t>
  </si>
  <si>
    <t>HillingdonVoluntary Adoption Agency</t>
  </si>
  <si>
    <t>HillingdonSecure Children's Home</t>
  </si>
  <si>
    <t>Hounslow All</t>
  </si>
  <si>
    <t>HounslowAdoption Support Agency</t>
  </si>
  <si>
    <t>HounslowBoarding School</t>
  </si>
  <si>
    <t>HounslowChildren's Home</t>
  </si>
  <si>
    <t>HounslowFurther Education College</t>
  </si>
  <si>
    <t>BromleyLocal Authority Fostering Agency</t>
  </si>
  <si>
    <t>BromleyResidential Family Centre</t>
  </si>
  <si>
    <t>StockportResidential Family Centre</t>
  </si>
  <si>
    <t>StockportResidential Special School</t>
  </si>
  <si>
    <t>StockportVoluntary Adoption Agency</t>
  </si>
  <si>
    <t>StockportSecure Children's Home</t>
  </si>
  <si>
    <t>Tameside All</t>
  </si>
  <si>
    <t>TamesideAdoption Support Agency</t>
  </si>
  <si>
    <t>TamesideBoarding School</t>
  </si>
  <si>
    <t>TamesideChildren's Home</t>
  </si>
  <si>
    <t>TamesideFurther Education College</t>
  </si>
  <si>
    <t>CambridgeshireChildren's Home</t>
  </si>
  <si>
    <t>CambridgeshireFurther Education College</t>
  </si>
  <si>
    <t>CambridgeshireIndependent Fostering Agency</t>
  </si>
  <si>
    <t>CambridgeshireLocal Authority Adoption Agency</t>
  </si>
  <si>
    <t>CambridgeshireLocal Authority Fostering Agency</t>
  </si>
  <si>
    <t>CambridgeshireResidential Family Centre</t>
  </si>
  <si>
    <t>CambridgeshireResidential Special School</t>
  </si>
  <si>
    <t>CambridgeshireVoluntary Adoption Agency</t>
  </si>
  <si>
    <t>CambridgeshireSecure Children's Home</t>
  </si>
  <si>
    <t>Central Bedfordshire All</t>
  </si>
  <si>
    <t>Central BedfordshireAdoption Support Agency</t>
  </si>
  <si>
    <t>Central BedfordshireBoarding School</t>
  </si>
  <si>
    <t>Central BedfordshireChildren's Home</t>
  </si>
  <si>
    <t>Central BedfordshireFurther Education College</t>
  </si>
  <si>
    <t>Central BedfordshireIndependent Fostering Agency</t>
  </si>
  <si>
    <t>Central BedfordshireLocal Authority Adoption Agency</t>
  </si>
  <si>
    <t>Central BedfordshireLocal Authority Fostering Agency</t>
  </si>
  <si>
    <t>Central BedfordshireResidential Family Centre</t>
  </si>
  <si>
    <t>Central BedfordshireResidential Special School</t>
  </si>
  <si>
    <t>Central BedfordshireVoluntary Adoption Agency</t>
  </si>
  <si>
    <t>Richmond upon ThamesVoluntary Adoption Agency</t>
  </si>
  <si>
    <t>Richmond upon ThamesSecure Children's Home</t>
  </si>
  <si>
    <t>Sutton All</t>
  </si>
  <si>
    <t>SuttonAdoption Support Agency</t>
  </si>
  <si>
    <t>SuttonBoarding School</t>
  </si>
  <si>
    <t>SuttonChildren's Home</t>
  </si>
  <si>
    <t>BromleyResidential Special School</t>
  </si>
  <si>
    <t>BromleyVoluntary Adoption Agency</t>
  </si>
  <si>
    <t>BromleySecure Children's Home</t>
  </si>
  <si>
    <t>Croydon All</t>
  </si>
  <si>
    <t>CroydonAdoption Support Agency</t>
  </si>
  <si>
    <t>CroydonBoarding School</t>
  </si>
  <si>
    <t>CroydonChildren's Home</t>
  </si>
  <si>
    <t>CroydonFurther Education College</t>
  </si>
  <si>
    <t>CroydonIndependent Fostering Agency</t>
  </si>
  <si>
    <t>CroydonLocal Authority Adoption Agency</t>
  </si>
  <si>
    <t>CroydonLocal Authority Fostering Agency</t>
  </si>
  <si>
    <t>CroydonResidential Family Centre</t>
  </si>
  <si>
    <t>CroydonResidential Special School</t>
  </si>
  <si>
    <t>CroydonVoluntary Adoption Agency</t>
  </si>
  <si>
    <t>CroydonSecure Children's Home</t>
  </si>
  <si>
    <t>Ealing All</t>
  </si>
  <si>
    <t>EalingAdoption Support Agency</t>
  </si>
  <si>
    <t>EalingBoarding School</t>
  </si>
  <si>
    <t>EalingChildren's Home</t>
  </si>
  <si>
    <t>EalingFurther Education College</t>
  </si>
  <si>
    <r>
      <t xml:space="preserve">Providers </t>
    </r>
    <r>
      <rPr>
        <b/>
        <vertAlign val="superscript"/>
        <sz val="8"/>
        <rFont val="Tahoma"/>
        <family val="2"/>
      </rPr>
      <t>1</t>
    </r>
  </si>
  <si>
    <r>
      <t xml:space="preserve">Places </t>
    </r>
    <r>
      <rPr>
        <b/>
        <vertAlign val="superscript"/>
        <sz val="8"/>
        <rFont val="Tahoma"/>
        <family val="2"/>
      </rPr>
      <t>2</t>
    </r>
  </si>
  <si>
    <t>SuttonFurther Education College</t>
  </si>
  <si>
    <t>Waltham ForestIndependent Fostering Agency</t>
  </si>
  <si>
    <t>Waltham ForestLocal Authority Adoption Agency</t>
  </si>
  <si>
    <t>Waltham ForestLocal Authority Fostering Agency</t>
  </si>
  <si>
    <t>Waltham ForestResidential Family Centre</t>
  </si>
  <si>
    <t>Waltham ForestResidential Special School</t>
  </si>
  <si>
    <t>Waltham ForestVoluntary Adoption Agency</t>
  </si>
  <si>
    <t>Waltham ForestSecure Children's Home</t>
  </si>
  <si>
    <t>Bracknell Forest All</t>
  </si>
  <si>
    <t>Bracknell ForestAdoption Support Agency</t>
  </si>
  <si>
    <t>Bracknell ForestBoarding School</t>
  </si>
  <si>
    <t>Bracknell ForestChildren's Home</t>
  </si>
  <si>
    <t>Bracknell ForestFurther Education College</t>
  </si>
  <si>
    <t>Bracknell ForestIndependent Fostering Agency</t>
  </si>
  <si>
    <t>Bracknell ForestLocal Authority Adoption Agency</t>
  </si>
  <si>
    <t>Bracknell ForestLocal Authority Fostering Agency</t>
  </si>
  <si>
    <t>Bracknell ForestResidential Family Centre</t>
  </si>
  <si>
    <t>Bracknell ForestResidential Special School</t>
  </si>
  <si>
    <t>Bracknell ForestVoluntary Adoption Agency</t>
  </si>
  <si>
    <t>Bracknell ForestSecure Children's Home</t>
  </si>
  <si>
    <t>Brighton &amp; Hove</t>
  </si>
  <si>
    <t>Buckinghamshire All</t>
  </si>
  <si>
    <t>BuckinghamshireAdoption Support Agency</t>
  </si>
  <si>
    <t>BuckinghamshireBoarding School</t>
  </si>
  <si>
    <t>BuckinghamshireChildren's Home</t>
  </si>
  <si>
    <t>BuckinghamshireFurther Education College</t>
  </si>
  <si>
    <t>BuckinghamshireIndependent Fostering Agency</t>
  </si>
  <si>
    <t>BuckinghamshireLocal Authority Adoption Agency</t>
  </si>
  <si>
    <t>BuckinghamshireLocal Authority Fostering Agency</t>
  </si>
  <si>
    <t>BuckinghamshireResidential Family Centre</t>
  </si>
  <si>
    <t>BuckinghamshireResidential Special School</t>
  </si>
  <si>
    <t>BuckinghamshireVoluntary Adoption Agency</t>
  </si>
  <si>
    <t>BuckinghamshireSecure Children's Home</t>
  </si>
  <si>
    <t>East Sussex All</t>
  </si>
  <si>
    <t>East SussexAdoption Support Agency</t>
  </si>
  <si>
    <t>East SussexBoarding School</t>
  </si>
  <si>
    <t>East SussexChildren's Home</t>
  </si>
  <si>
    <t>East SussexFurther Education College</t>
  </si>
  <si>
    <t>East SussexIndependent Fostering Agency</t>
  </si>
  <si>
    <t>East SussexLocal Authority Adoption Agency</t>
  </si>
  <si>
    <t>East SussexLocal Authority Fostering Agency</t>
  </si>
  <si>
    <t>East SussexResidential Family Centre</t>
  </si>
  <si>
    <t>East SussexResidential Special School</t>
  </si>
  <si>
    <t>East SussexVoluntary Adoption Agency</t>
  </si>
  <si>
    <t>East SussexSecure Children's Home</t>
  </si>
  <si>
    <t>Hampshire All</t>
  </si>
  <si>
    <t>HampshireAdoption Support Agency</t>
  </si>
  <si>
    <t>HampshireBoarding School</t>
  </si>
  <si>
    <t>SheffieldLocal Authority Adoption Agency</t>
  </si>
  <si>
    <t>SheffieldLocal Authority Fostering Agency</t>
  </si>
  <si>
    <t>SheffieldResidential Family Centre</t>
  </si>
  <si>
    <t>SheffieldResidential Special School</t>
  </si>
  <si>
    <t>SheffieldVoluntary Adoption Agency</t>
  </si>
  <si>
    <t>SheffieldSecure Children's Home</t>
  </si>
  <si>
    <t>Wakefield All</t>
  </si>
  <si>
    <t>WakefieldAdoption Support Agency</t>
  </si>
  <si>
    <t>WakefieldBoarding School</t>
  </si>
  <si>
    <t>WakefieldChildren's Home</t>
  </si>
  <si>
    <t>WakefieldFurther Education College</t>
  </si>
  <si>
    <t>WakefieldIndependent Fostering Agency</t>
  </si>
  <si>
    <t>WakefieldLocal Authority Adoption Agency</t>
  </si>
  <si>
    <t>WakefieldLocal Authority Fostering Agency</t>
  </si>
  <si>
    <t>WakefieldResidential Family Centre</t>
  </si>
  <si>
    <t>WakefieldResidential Special School</t>
  </si>
  <si>
    <t>WakefieldVoluntary Adoption Agency</t>
  </si>
  <si>
    <t>WakefieldSecure Children's Home</t>
  </si>
  <si>
    <t>York All</t>
  </si>
  <si>
    <t>YorkAdoption Support Agency</t>
  </si>
  <si>
    <t>YorkBoarding School</t>
  </si>
  <si>
    <t>YorkChildren's Home</t>
  </si>
  <si>
    <t>YorkFurther Education College</t>
  </si>
  <si>
    <t>YorkIndependent Fostering Agency</t>
  </si>
  <si>
    <t>YorkLocal Authority Adoption Agency</t>
  </si>
  <si>
    <t>YorkLocal Authority Fostering Agency</t>
  </si>
  <si>
    <t>YorkResidential Family Centre</t>
  </si>
  <si>
    <t>YorkResidential Special School</t>
  </si>
  <si>
    <t>YorkVoluntary Adoption Agency</t>
  </si>
  <si>
    <t>YorkSecure Children's Home</t>
  </si>
  <si>
    <t>Yorkshire and the Humber All</t>
  </si>
  <si>
    <t>Yorkshire and the Humber</t>
  </si>
  <si>
    <t>Yorkshire and the HumberAdoption Support Agency</t>
  </si>
  <si>
    <t>Yorkshire and the HumberBoarding School</t>
  </si>
  <si>
    <t>Yorkshire and the HumberChildren's Home</t>
  </si>
  <si>
    <t>Yorkshire and the HumberFurther Education College</t>
  </si>
  <si>
    <t>Yorkshire and the HumberIndependent Fostering Agency</t>
  </si>
  <si>
    <t>Yorkshire and the HumberLocal Authority Adoption Agency</t>
  </si>
  <si>
    <t>Yorkshire and the HumberLocal Authority Fostering Agency</t>
  </si>
  <si>
    <t>Yorkshire and the HumberResidential Family Centre</t>
  </si>
  <si>
    <t>Yorkshire and the HumberResidential Special School</t>
  </si>
  <si>
    <t>Yorkshire and the HumberVoluntary Adoption Agency</t>
  </si>
  <si>
    <t>Yorkshire and the HumberSecure Children's Home</t>
  </si>
  <si>
    <t>BuryLocal Authority Adoption Agency</t>
  </si>
  <si>
    <t>BuryLocal Authority Fostering Agency</t>
  </si>
  <si>
    <t>BuryResidential Family Centre</t>
  </si>
  <si>
    <t>BuryResidential Special School</t>
  </si>
  <si>
    <t>BuryVoluntary Adoption Agency</t>
  </si>
  <si>
    <t>BurySecure Children's Home</t>
  </si>
  <si>
    <t>Cheshire East All</t>
  </si>
  <si>
    <t>Cheshire EastAdoption Support Agency</t>
  </si>
  <si>
    <t>Cheshire EastBoarding School</t>
  </si>
  <si>
    <t>Cheshire EastChildren's Home</t>
  </si>
  <si>
    <t>Cheshire EastFurther Education College</t>
  </si>
  <si>
    <t>Cheshire EastIndependent Fostering Agency</t>
  </si>
  <si>
    <t>Cheshire EastLocal Authority Adoption Agency</t>
  </si>
  <si>
    <t>Cheshire EastLocal Authority Fostering Agency</t>
  </si>
  <si>
    <t>Cheshire EastResidential Family Centre</t>
  </si>
  <si>
    <t>Cheshire EastResidential Special School</t>
  </si>
  <si>
    <t>Chart 2: Children's social care national number of providers, quarterly trend</t>
  </si>
  <si>
    <t>Redcar and ClevelandIndependent Fostering Agency</t>
  </si>
  <si>
    <t>Redcar and ClevelandLocal Authority Adoption Agency</t>
  </si>
  <si>
    <t>Redcar and ClevelandLocal Authority Fostering Agency</t>
  </si>
  <si>
    <t>Redcar and ClevelandResidential Family Centre</t>
  </si>
  <si>
    <t>Redcar and ClevelandResidential Special School</t>
  </si>
  <si>
    <t>Redcar and ClevelandVoluntary Adoption Agency</t>
  </si>
  <si>
    <t>Redcar and ClevelandSecure Children's Home</t>
  </si>
  <si>
    <t>Stockton-on-Tees All</t>
  </si>
  <si>
    <t>Stockton-on-TeesAdoption Support Agency</t>
  </si>
  <si>
    <t>Stockton-on-TeesBoarding School</t>
  </si>
  <si>
    <t>Stockton-on-TeesChildren's Home</t>
  </si>
  <si>
    <t>Stockton-on-TeesFurther Education College</t>
  </si>
  <si>
    <t>Stockton-on-TeesIndependent Fostering Agency</t>
  </si>
  <si>
    <t>Stockton-on-TeesLocal Authority Adoption Agency</t>
  </si>
  <si>
    <t>Stockton-on-TeesLocal Authority Fostering Agency</t>
  </si>
  <si>
    <t>Stockton-on-TeesResidential Family Centre</t>
  </si>
  <si>
    <t>Stockton-on-TeesResidential Special School</t>
  </si>
  <si>
    <t>Stockton-on-TeesVoluntary Adoption Agency</t>
  </si>
  <si>
    <t>Stockton-on-TeesSecure Children's Home</t>
  </si>
  <si>
    <t>Blackburn with Darwen All</t>
  </si>
  <si>
    <t>Blackburn with DarwenAdoption Support Agency</t>
  </si>
  <si>
    <t>Blackburn with DarwenBoarding School</t>
  </si>
  <si>
    <t>Blackburn with DarwenChildren's Home</t>
  </si>
  <si>
    <t>Blackburn with DarwenFurther Education College</t>
  </si>
  <si>
    <t>Blackburn with DarwenIndependent Fostering Agency</t>
  </si>
  <si>
    <t>City of LondonLocal Authority Adoption Agency</t>
  </si>
  <si>
    <t>City of LondonLocal Authority Fostering Agency</t>
  </si>
  <si>
    <t>RotherhamSecure Training Centre</t>
  </si>
  <si>
    <t>SheffieldSecure Training Centre</t>
  </si>
  <si>
    <t>WakefieldSecure Training Centre</t>
  </si>
  <si>
    <t>YorkSecure Training Centre</t>
  </si>
  <si>
    <t>East MidlandsSecure Training Centre</t>
  </si>
  <si>
    <t>DerbySecure Training Centre</t>
  </si>
  <si>
    <t>DerbyshireSecure Training Centre</t>
  </si>
  <si>
    <t>LeicesterSecure Training Centre</t>
  </si>
  <si>
    <t>LeicestershireSecure Training Centre</t>
  </si>
  <si>
    <t>LincolnshireSecure Training Centre</t>
  </si>
  <si>
    <t>NorthamptonshireSecure Training Centre</t>
  </si>
  <si>
    <t>NottinghamSecure Training Centre</t>
  </si>
  <si>
    <t>NottinghamshireSecure Training Centre</t>
  </si>
  <si>
    <t>RutlandSecure Training Centre</t>
  </si>
  <si>
    <t>West MidlandsSecure Training Centre</t>
  </si>
  <si>
    <t>BirminghamSecure Training Centre</t>
  </si>
  <si>
    <t>CoventrySecure Training Centre</t>
  </si>
  <si>
    <t>DudleySecure Training Centre</t>
  </si>
  <si>
    <t>HerefordshireSecure Training Centre</t>
  </si>
  <si>
    <t>SandwellSecure Training Centre</t>
  </si>
  <si>
    <t>ShropshireSecure Training Centre</t>
  </si>
  <si>
    <t>SolihullSecure Training Centre</t>
  </si>
  <si>
    <t>StaffordshireSecure Training Centre</t>
  </si>
  <si>
    <t>Stoke-on-TrentSecure Training Centre</t>
  </si>
  <si>
    <t>Telford and WrekinSecure Training Centre</t>
  </si>
  <si>
    <t>WalsallSecure Training Centre</t>
  </si>
  <si>
    <t>WarwickshireSecure Training Centre</t>
  </si>
  <si>
    <t>WolverhamptonSecure Training Centre</t>
  </si>
  <si>
    <t>WorcestershireSecure Training Centre</t>
  </si>
  <si>
    <t>East of EnglandSecure Training Centre</t>
  </si>
  <si>
    <t>CambridgeshireSecure Training Centre</t>
  </si>
  <si>
    <t>Central BedfordshireSecure Training Centre</t>
  </si>
  <si>
    <t>EssexSecure Training Centre</t>
  </si>
  <si>
    <t>HertfordshireSecure Training Centre</t>
  </si>
  <si>
    <t>LutonSecure Training Centre</t>
  </si>
  <si>
    <t>NorfolkSecure Training Centre</t>
  </si>
  <si>
    <t>PeterboroughSecure Training Centre</t>
  </si>
  <si>
    <t>Southend-on-SeaSecure Training Centre</t>
  </si>
  <si>
    <t>SuffolkSecure Training Centre</t>
  </si>
  <si>
    <t>LondonIndependent Fostering Agency</t>
  </si>
  <si>
    <t>LondonLocal Authority Adoption Agency</t>
  </si>
  <si>
    <t>LondonLocal Authority Fostering Agency</t>
  </si>
  <si>
    <t>LondonResidential Family Centre</t>
  </si>
  <si>
    <t>LondonResidential Special School</t>
  </si>
  <si>
    <t>LondonVoluntary Adoption Agency</t>
  </si>
  <si>
    <t>LondonSecure Children's Home</t>
  </si>
  <si>
    <t>ProvisionTypes</t>
  </si>
  <si>
    <t>LocalAuthorities</t>
  </si>
  <si>
    <t>GOR</t>
  </si>
  <si>
    <t>North West</t>
  </si>
  <si>
    <t>South East</t>
  </si>
  <si>
    <t>South West</t>
  </si>
  <si>
    <t>All England</t>
  </si>
  <si>
    <t>Periods</t>
  </si>
  <si>
    <t>KirkleesLocal Authority Fostering Agency</t>
  </si>
  <si>
    <t>KirkleesResidential Family Centre</t>
  </si>
  <si>
    <t>KirkleesResidential Special School</t>
  </si>
  <si>
    <t>KirkleesVoluntary Adoption Agency</t>
  </si>
  <si>
    <t>KirkleesSecure Children's Home</t>
  </si>
  <si>
    <t>Leeds All</t>
  </si>
  <si>
    <t>LeedsAdoption Support Agency</t>
  </si>
  <si>
    <t>LeedsBoarding School</t>
  </si>
  <si>
    <t>LeedsChildren's Home</t>
  </si>
  <si>
    <t>LeedsFurther Education College</t>
  </si>
  <si>
    <t>LeedsIndependent Fostering Agency</t>
  </si>
  <si>
    <t>LeedsLocal Authority Adoption Agency</t>
  </si>
  <si>
    <t>LeedsLocal Authority Fostering Agency</t>
  </si>
  <si>
    <t>LeedsResidential Family Centre</t>
  </si>
  <si>
    <t>LeedsResidential Special School</t>
  </si>
  <si>
    <t>LeedsVoluntary Adoption Agency</t>
  </si>
  <si>
    <t>LeedsSecure Children's Home</t>
  </si>
  <si>
    <t>North East Lincolnshire All</t>
  </si>
  <si>
    <t>North East LincolnshireAdoption Support Agency</t>
  </si>
  <si>
    <t>North East LincolnshireBoarding School</t>
  </si>
  <si>
    <t>North East LincolnshireChildren's Home</t>
  </si>
  <si>
    <t>North East LincolnshireFurther Education College</t>
  </si>
  <si>
    <t>North East LincolnshireIndependent Fostering Agency</t>
  </si>
  <si>
    <t>North East LincolnshireLocal Authority Adoption Agency</t>
  </si>
  <si>
    <t>North East LincolnshireLocal Authority Fostering Agency</t>
  </si>
  <si>
    <t>North East LincolnshireResidential Family Centre</t>
  </si>
  <si>
    <t>North East LincolnshireResidential Special School</t>
  </si>
  <si>
    <t>North East LincolnshireVoluntary Adoption Agency</t>
  </si>
  <si>
    <t>North East LincolnshireSecure Children's Home</t>
  </si>
  <si>
    <t>North Lincolnshire All</t>
  </si>
  <si>
    <t>North LincolnshireAdoption Support Agency</t>
  </si>
  <si>
    <t xml:space="preserve">Adoption agencies </t>
  </si>
  <si>
    <t xml:space="preserve">Adoption support agencies </t>
  </si>
  <si>
    <t xml:space="preserve">Boarding Schools </t>
  </si>
  <si>
    <t xml:space="preserve">The vast majority of boarding schools are independent and belong to associations which are members of the Independent Schools Council. As education in these schools is inspected by their own inspectorate, Ofsted inspects only the welfare of boarders in these schools. The remainder are maintained boarding schools where both education and the welfare of boarders are the subject of Ofsted inspection. </t>
  </si>
  <si>
    <t xml:space="preserve">Children’s homes </t>
  </si>
  <si>
    <t xml:space="preserve">Fostering services </t>
  </si>
  <si>
    <t xml:space="preserve">Local authority fostering services are defined by section 4 of the Care Standards Act 2000. Local authority fostering services and independent fostering agencies recruit, prepare, assess, train and support foster carers. Independent fostering agencies (IFAs) are private companies or charities, who are registered with Ofsted and provide placements to children and young people with foster carers approved by them. IFAs work closely with Local Authorities to deliver these placements. </t>
  </si>
  <si>
    <t xml:space="preserve">Places  </t>
  </si>
  <si>
    <t xml:space="preserve">Residential accommodation in further education colleges </t>
  </si>
  <si>
    <t xml:space="preserve">The welfare provision of further education colleges that provide, or arrange, residential accommodation for one or more students under the age of 18 years. </t>
  </si>
  <si>
    <t xml:space="preserve">Residential family centres </t>
  </si>
  <si>
    <t>BuckinghamshireSecure Training Centre</t>
  </si>
  <si>
    <t>East SussexSecure Training Centre</t>
  </si>
  <si>
    <t>HampshireSecure Training Centre</t>
  </si>
  <si>
    <t>Isle of WightSecure Training Centre</t>
  </si>
  <si>
    <t>KentSecure Training Centre</t>
  </si>
  <si>
    <t>MedwaySecure Training Centre</t>
  </si>
  <si>
    <t>Milton KeynesSecure Training Centre</t>
  </si>
  <si>
    <t>OxfordshireSecure Training Centre</t>
  </si>
  <si>
    <t>PortsmouthSecure Training Centre</t>
  </si>
  <si>
    <t>ReadingSecure Training Centre</t>
  </si>
  <si>
    <t>SloughSecure Training Centre</t>
  </si>
  <si>
    <t>SouthamptonSecure Training Centre</t>
  </si>
  <si>
    <t>Office for Standards in Education, Children's Services and Skills (Ofsted)
125 Kingsway
London
WC2B 6SE</t>
  </si>
  <si>
    <t>www.ofsted.gov.uk/resources/official-statistics-childrens-social-care-providers-and-places</t>
  </si>
  <si>
    <t>Blackburn with DarwenLocal Authority Adoption Agency</t>
  </si>
  <si>
    <t>Blackburn with DarwenLocal Authority Fostering Agency</t>
  </si>
  <si>
    <t>Blackburn with DarwenResidential Family Centre</t>
  </si>
  <si>
    <t>Blackburn with DarwenResidential Special School</t>
  </si>
  <si>
    <t>Blackburn with DarwenVoluntary Adoption Agency</t>
  </si>
  <si>
    <t>Blackburn with DarwenSecure Children's Home</t>
  </si>
  <si>
    <t>Derby All</t>
  </si>
  <si>
    <t>DerbyAdoption Support Agency</t>
  </si>
  <si>
    <t>DerbyBoarding School</t>
  </si>
  <si>
    <t>DerbyChildren's Home</t>
  </si>
  <si>
    <t>DerbyFurther Education College</t>
  </si>
  <si>
    <t>DerbyIndependent Fostering Agency</t>
  </si>
  <si>
    <t>DerbyLocal Authority Adoption Agency</t>
  </si>
  <si>
    <t>DerbyLocal Authority Fostering Agency</t>
  </si>
  <si>
    <t>DerbyResidential Family Centre</t>
  </si>
  <si>
    <t>DerbyResidential Special School</t>
  </si>
  <si>
    <t>DerbyVoluntary Adoption Agency</t>
  </si>
  <si>
    <t>DerbySecure Children's Home</t>
  </si>
  <si>
    <t>Leicester All</t>
  </si>
  <si>
    <t>LeicesterAdoption Support Agency</t>
  </si>
  <si>
    <t>LeicesterBoarding School</t>
  </si>
  <si>
    <t>LeicesterChildren's Home</t>
  </si>
  <si>
    <t>LeicesterFurther Education College</t>
  </si>
  <si>
    <t>LeicesterIndependent Fostering Agency</t>
  </si>
  <si>
    <t>LeicesterLocal Authority Adoption Agency</t>
  </si>
  <si>
    <t>LeicesterLocal Authority Fostering Agency</t>
  </si>
  <si>
    <t>LeicesterResidential Family Centre</t>
  </si>
  <si>
    <t>LeicesterResidential Special School</t>
  </si>
  <si>
    <t>LeicesterVoluntary Adoption Agency</t>
  </si>
  <si>
    <t>LeicesterSecure Children's Home</t>
  </si>
  <si>
    <t>Nottingham All</t>
  </si>
  <si>
    <t>NottinghamAdoption Support Agency</t>
  </si>
  <si>
    <t>NottinghamBoarding School</t>
  </si>
  <si>
    <t>NottinghamChildren's Home</t>
  </si>
  <si>
    <t>NottinghamFurther Education College</t>
  </si>
  <si>
    <t>NottinghamIndependent Fostering Agency</t>
  </si>
  <si>
    <t>NottinghamLocal Authority Adoption Agency</t>
  </si>
  <si>
    <t>NottinghamLocal Authority Fostering Agency</t>
  </si>
  <si>
    <t>NottinghamResidential Family Centre</t>
  </si>
  <si>
    <t>NottinghamResidential Special School</t>
  </si>
  <si>
    <t>NottinghamVoluntary Adoption Agency</t>
  </si>
  <si>
    <t>NottinghamSecure Children's Home</t>
  </si>
  <si>
    <t>Stoke-on-Trent All</t>
  </si>
  <si>
    <t>Further Education College with Residential Accommodation</t>
  </si>
  <si>
    <t>North LincolnshireBoarding School</t>
  </si>
  <si>
    <t>North LincolnshireChildren's Home</t>
  </si>
  <si>
    <t>North LincolnshireFurther Education College</t>
  </si>
  <si>
    <t>North LincolnshireIndependent Fostering Agency</t>
  </si>
  <si>
    <t>North LincolnshireLocal Authority Adoption Agency</t>
  </si>
  <si>
    <t>North LincolnshireLocal Authority Fostering Agency</t>
  </si>
  <si>
    <t>North LincolnshireResidential Family Centre</t>
  </si>
  <si>
    <t>North LincolnshireResidential Special School</t>
  </si>
  <si>
    <t>North LincolnshireVoluntary Adoption Agency</t>
  </si>
  <si>
    <t>North LincolnshireSecure Children's Home</t>
  </si>
  <si>
    <t>North Yorkshire All</t>
  </si>
  <si>
    <t>North YorkshireAdoption Support Agency</t>
  </si>
  <si>
    <t>North YorkshireBoarding School</t>
  </si>
  <si>
    <t>North YorkshireChildren's Home</t>
  </si>
  <si>
    <t>North YorkshireFurther Education College</t>
  </si>
  <si>
    <t>North YorkshireIndependent Fostering Agency</t>
  </si>
  <si>
    <t>North YorkshireLocal Authority Adoption Agency</t>
  </si>
  <si>
    <t>North YorkshireLocal Authority Fostering Agency</t>
  </si>
  <si>
    <t>North YorkshireResidential Family Centre</t>
  </si>
  <si>
    <t>North YorkshireResidential Special School</t>
  </si>
  <si>
    <t>North YorkshireVoluntary Adoption Agency</t>
  </si>
  <si>
    <t>North YorkshireSecure Children's Home</t>
  </si>
  <si>
    <t>Rotherham All</t>
  </si>
  <si>
    <t>RotherhamAdoption Support Agency</t>
  </si>
  <si>
    <t>RotherhamBoarding School</t>
  </si>
  <si>
    <t>RotherhamChildren's Home</t>
  </si>
  <si>
    <t>RotherhamFurther Education College</t>
  </si>
  <si>
    <t>RotherhamIndependent Fostering Agency</t>
  </si>
  <si>
    <t>RotherhamLocal Authority Adoption Agency</t>
  </si>
  <si>
    <t>RotherhamLocal Authority Fostering Agency</t>
  </si>
  <si>
    <t>RotherhamResidential Family Centre</t>
  </si>
  <si>
    <t>RotherhamResidential Special School</t>
  </si>
  <si>
    <t>RotherhamVoluntary Adoption Agency</t>
  </si>
  <si>
    <t>RotherhamSecure Children's Home</t>
  </si>
  <si>
    <t>Sheffield All</t>
  </si>
  <si>
    <t>SheffieldAdoption Support Agency</t>
  </si>
  <si>
    <t>SheffieldBoarding School</t>
  </si>
  <si>
    <t>SheffieldChildren's Home</t>
  </si>
  <si>
    <t>SheffieldFurther Education College</t>
  </si>
  <si>
    <t>SheffieldIndependent Fostering Agency</t>
  </si>
  <si>
    <t>LewishamSecure Children's Home</t>
  </si>
  <si>
    <t>Newham All</t>
  </si>
  <si>
    <t>NewhamAdoption Support Agency</t>
  </si>
  <si>
    <t>NewhamBoarding School</t>
  </si>
  <si>
    <t>NewhamChildren's Home</t>
  </si>
  <si>
    <t>WiganLocal Authority Fostering Agency</t>
  </si>
  <si>
    <t>WiganResidential Family Centre</t>
  </si>
  <si>
    <t>WiganResidential Special School</t>
  </si>
  <si>
    <t>WiganVoluntary Adoption Agency</t>
  </si>
  <si>
    <t>WiganSecure Children's Home</t>
  </si>
  <si>
    <t>Wirral All</t>
  </si>
  <si>
    <t>WirralAdoption Support Agency</t>
  </si>
  <si>
    <t>WirralBoarding School</t>
  </si>
  <si>
    <t>WirralChildren's Home</t>
  </si>
  <si>
    <t>WirralFurther Education College</t>
  </si>
  <si>
    <t>Gloucestershire All</t>
  </si>
  <si>
    <t>GloucestershireAdoption Support Agency</t>
  </si>
  <si>
    <t>GloucestershireBoarding School</t>
  </si>
  <si>
    <t>GloucestershireChildren's Home</t>
  </si>
  <si>
    <t>GloucestershireFurther Education College</t>
  </si>
  <si>
    <t>GloucestershireIndependent Fostering Agency</t>
  </si>
  <si>
    <t>GloucestershireLocal Authority Adoption Agency</t>
  </si>
  <si>
    <t>GloucestershireLocal Authority Fostering Agency</t>
  </si>
  <si>
    <t>GloucestershireResidential Family Centre</t>
  </si>
  <si>
    <t>GloucestershireResidential Special School</t>
  </si>
  <si>
    <t>GloucestershireVoluntary Adoption Agency</t>
  </si>
  <si>
    <t>EssexIndependent Fostering Agency</t>
  </si>
  <si>
    <t>EssexLocal Authority Adoption Agency</t>
  </si>
  <si>
    <t>EssexLocal Authority Fostering Agency</t>
  </si>
  <si>
    <t>EssexResidential Family Centre</t>
  </si>
  <si>
    <t>EssexResidential Special School</t>
  </si>
  <si>
    <t>DurhamLocal Authority Fostering Agency</t>
  </si>
  <si>
    <t>DurhamResidential Family Centre</t>
  </si>
  <si>
    <t>DurhamResidential Special School</t>
  </si>
  <si>
    <t>DurhamVoluntary Adoption Agency</t>
  </si>
  <si>
    <t>DurhamSecure Children's Home</t>
  </si>
  <si>
    <t>Gateshead All</t>
  </si>
  <si>
    <t>GatesheadAdoption Support Agency</t>
  </si>
  <si>
    <t>GatesheadBoarding School</t>
  </si>
  <si>
    <t>GatesheadChildren's Home</t>
  </si>
  <si>
    <t>GatesheadFurther Education College</t>
  </si>
  <si>
    <t>GatesheadIndependent Fostering Agency</t>
  </si>
  <si>
    <t>GatesheadLocal Authority Adoption Agency</t>
  </si>
  <si>
    <t>GatesheadLocal Authority Fostering Agency</t>
  </si>
  <si>
    <t>GatesheadResidential Family Centre</t>
  </si>
  <si>
    <t>GatesheadResidential Special School</t>
  </si>
  <si>
    <t>GatesheadVoluntary Adoption Agency</t>
  </si>
  <si>
    <t>GatesheadSecure Children's Home</t>
  </si>
  <si>
    <t>Hartlepool All</t>
  </si>
  <si>
    <t>HartlepoolAdoption Support Agency</t>
  </si>
  <si>
    <t>HartlepoolBoarding School</t>
  </si>
  <si>
    <t>HartlepoolChildren's Home</t>
  </si>
  <si>
    <t>HartlepoolFurther Education College</t>
  </si>
  <si>
    <t>HartlepoolIndependent Fostering Agency</t>
  </si>
  <si>
    <t>HartlepoolLocal Authority Adoption Agency</t>
  </si>
  <si>
    <t>HartlepoolLocal Authority Fostering Agency</t>
  </si>
  <si>
    <t>HartlepoolResidential Family Centre</t>
  </si>
</sst>
</file>

<file path=xl/styles.xml><?xml version="1.0" encoding="utf-8"?>
<styleSheet xmlns="http://schemas.openxmlformats.org/spreadsheetml/2006/main">
  <numFmts count="3">
    <numFmt numFmtId="164" formatCode="[$-F800]dddd\,\ mmmm\ dd\,\ yyyy"/>
    <numFmt numFmtId="167" formatCode="mmm/yyyy"/>
    <numFmt numFmtId="168" formatCode="General_)"/>
  </numFmts>
  <fonts count="61">
    <font>
      <sz val="10"/>
      <name val="Tahoma"/>
    </font>
    <font>
      <sz val="10"/>
      <name val="Tahoma"/>
    </font>
    <font>
      <u/>
      <sz val="10"/>
      <color indexed="12"/>
      <name val="Arial"/>
      <family val="2"/>
    </font>
    <font>
      <sz val="10"/>
      <name val="Arial"/>
      <family val="2"/>
    </font>
    <font>
      <sz val="9"/>
      <name val="Tahoma"/>
      <family val="2"/>
    </font>
    <font>
      <b/>
      <sz val="9"/>
      <name val="Tahoma"/>
      <family val="2"/>
    </font>
    <font>
      <sz val="9"/>
      <color indexed="9"/>
      <name val="Tahoma"/>
      <family val="2"/>
    </font>
    <font>
      <sz val="9"/>
      <color indexed="8"/>
      <name val="Tahoma"/>
      <family val="2"/>
    </font>
    <font>
      <b/>
      <sz val="10"/>
      <name val="Tahoma"/>
      <family val="2"/>
    </font>
    <font>
      <sz val="8"/>
      <name val="Tahoma"/>
      <family val="2"/>
    </font>
    <font>
      <b/>
      <sz val="12"/>
      <name val="Tahoma"/>
      <family val="2"/>
    </font>
    <font>
      <b/>
      <sz val="8"/>
      <name val="Tahoma"/>
      <family val="2"/>
    </font>
    <font>
      <b/>
      <sz val="8"/>
      <name val="Tahoma"/>
      <family val="2"/>
    </font>
    <font>
      <b/>
      <sz val="8"/>
      <name val="Arial"/>
      <family val="2"/>
    </font>
    <font>
      <sz val="8"/>
      <name val="Arial"/>
      <family val="2"/>
    </font>
    <font>
      <sz val="10"/>
      <name val="Courier"/>
      <family val="3"/>
    </font>
    <font>
      <sz val="8"/>
      <name val="Tahoma"/>
      <family val="2"/>
    </font>
    <font>
      <b/>
      <sz val="18"/>
      <name val="Tahoma"/>
      <family val="2"/>
    </font>
    <font>
      <sz val="18"/>
      <name val="Tahoma"/>
      <family val="2"/>
    </font>
    <font>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42"/>
      <name val="Calibri"/>
      <family val="2"/>
    </font>
    <font>
      <b/>
      <sz val="13"/>
      <color indexed="42"/>
      <name val="Calibri"/>
      <family val="2"/>
    </font>
    <font>
      <b/>
      <sz val="11"/>
      <color indexed="42"/>
      <name val="Calibri"/>
      <family val="2"/>
    </font>
    <font>
      <u/>
      <sz val="10"/>
      <color indexed="12"/>
      <name val="Tahoma"/>
      <family val="2"/>
    </font>
    <font>
      <sz val="11"/>
      <color indexed="54"/>
      <name val="Calibri"/>
      <family val="2"/>
    </font>
    <font>
      <sz val="11"/>
      <color indexed="52"/>
      <name val="Calibri"/>
      <family val="2"/>
    </font>
    <font>
      <sz val="11"/>
      <color indexed="60"/>
      <name val="Calibri"/>
      <family val="2"/>
    </font>
    <font>
      <b/>
      <sz val="11"/>
      <color indexed="8"/>
      <name val="Calibri"/>
      <family val="2"/>
    </font>
    <font>
      <b/>
      <sz val="18"/>
      <color indexed="42"/>
      <name val="Cambria"/>
      <family val="2"/>
    </font>
    <font>
      <sz val="11"/>
      <color indexed="10"/>
      <name val="Calibri"/>
      <family val="2"/>
    </font>
    <font>
      <sz val="12"/>
      <name val="Tahoma"/>
      <family val="2"/>
    </font>
    <font>
      <b/>
      <sz val="12"/>
      <name val="Tahoma"/>
      <family val="2"/>
    </font>
    <font>
      <u/>
      <sz val="12"/>
      <color indexed="12"/>
      <name val="Tahoma"/>
      <family val="2"/>
    </font>
    <font>
      <sz val="12"/>
      <name val="Tahoma"/>
      <family val="2"/>
    </font>
    <font>
      <u/>
      <sz val="12"/>
      <color indexed="12"/>
      <name val="Tahoma"/>
      <family val="2"/>
    </font>
    <font>
      <i/>
      <sz val="10"/>
      <name val="Tahoma"/>
      <family val="2"/>
    </font>
    <font>
      <i/>
      <sz val="10"/>
      <color indexed="9"/>
      <name val="Tahoma"/>
      <family val="2"/>
    </font>
    <font>
      <sz val="10"/>
      <color indexed="8"/>
      <name val="Tahoma"/>
      <family val="2"/>
    </font>
    <font>
      <i/>
      <u/>
      <sz val="10"/>
      <name val="Tahoma"/>
      <family val="2"/>
    </font>
    <font>
      <sz val="10"/>
      <color indexed="10"/>
      <name val="Tahoma"/>
      <family val="2"/>
    </font>
    <font>
      <sz val="8"/>
      <color indexed="8"/>
      <name val="Tahoma"/>
      <family val="2"/>
    </font>
    <font>
      <b/>
      <sz val="8"/>
      <color indexed="9"/>
      <name val="Tahoma"/>
      <family val="2"/>
    </font>
    <font>
      <vertAlign val="superscript"/>
      <sz val="8"/>
      <name val="Tahoma"/>
      <family val="2"/>
    </font>
    <font>
      <b/>
      <sz val="10"/>
      <name val="Tahoma"/>
      <family val="2"/>
    </font>
    <font>
      <sz val="10"/>
      <name val="Tahoma"/>
      <family val="2"/>
    </font>
    <font>
      <b/>
      <vertAlign val="superscript"/>
      <sz val="8"/>
      <name val="Tahoma"/>
      <family val="2"/>
    </font>
    <font>
      <b/>
      <sz val="11.5"/>
      <color indexed="8"/>
      <name val="Tahoma"/>
      <family val="2"/>
    </font>
    <font>
      <sz val="11.5"/>
      <color indexed="8"/>
      <name val="Tahoma"/>
      <family val="2"/>
    </font>
    <font>
      <b/>
      <sz val="11.5"/>
      <name val="Tahoma"/>
      <family val="2"/>
    </font>
    <font>
      <sz val="11.5"/>
      <name val="Tahoma"/>
      <family val="2"/>
    </font>
    <font>
      <sz val="11.5"/>
      <color indexed="10"/>
      <name val="Tahoma"/>
      <family val="2"/>
    </font>
    <font>
      <b/>
      <sz val="11.5"/>
      <color indexed="10"/>
      <name val="Tahoma"/>
      <family val="2"/>
    </font>
    <font>
      <b/>
      <sz val="20"/>
      <color indexed="9"/>
      <name val="Tahoma"/>
      <family val="2"/>
    </font>
    <font>
      <sz val="11.5"/>
      <color indexed="8"/>
      <name val="Tahoma"/>
      <family val="2"/>
    </font>
  </fonts>
  <fills count="22">
    <fill>
      <patternFill patternType="none"/>
    </fill>
    <fill>
      <patternFill patternType="gray125"/>
    </fill>
    <fill>
      <patternFill patternType="solid">
        <fgColor indexed="24"/>
      </patternFill>
    </fill>
    <fill>
      <patternFill patternType="solid">
        <fgColor indexed="29"/>
      </patternFill>
    </fill>
    <fill>
      <patternFill patternType="solid">
        <fgColor indexed="26"/>
      </patternFill>
    </fill>
    <fill>
      <patternFill patternType="solid">
        <fgColor indexed="27"/>
      </patternFill>
    </fill>
    <fill>
      <patternFill patternType="solid">
        <fgColor indexed="45"/>
      </patternFill>
    </fill>
    <fill>
      <patternFill patternType="solid">
        <fgColor indexed="44"/>
      </patternFill>
    </fill>
    <fill>
      <patternFill patternType="solid">
        <fgColor indexed="49"/>
      </patternFill>
    </fill>
    <fill>
      <patternFill patternType="solid">
        <fgColor indexed="10"/>
      </patternFill>
    </fill>
    <fill>
      <patternFill patternType="solid">
        <fgColor indexed="18"/>
      </patternFill>
    </fill>
    <fill>
      <patternFill patternType="solid">
        <fgColor indexed="47"/>
      </patternFill>
    </fill>
    <fill>
      <patternFill patternType="solid">
        <fgColor indexed="43"/>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darkGray">
        <bgColor indexed="22"/>
      </patternFill>
    </fill>
    <fill>
      <patternFill patternType="solid">
        <fgColor indexed="46"/>
        <bgColor indexed="64"/>
      </patternFill>
    </fill>
    <fill>
      <patternFill patternType="solid">
        <fgColor indexed="2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49"/>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top style="thin">
        <color indexed="64"/>
      </top>
      <bottom style="thin">
        <color indexed="64"/>
      </bottom>
      <diagonal/>
    </border>
    <border>
      <left/>
      <right/>
      <top/>
      <bottom style="thin">
        <color indexed="64"/>
      </bottom>
      <diagonal/>
    </border>
    <border>
      <left/>
      <right/>
      <top/>
      <bottom style="medium">
        <color indexed="9"/>
      </bottom>
      <diagonal/>
    </border>
    <border>
      <left/>
      <right/>
      <top style="medium">
        <color indexed="46"/>
      </top>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style="thin">
        <color indexed="64"/>
      </left>
      <right/>
      <top style="thin">
        <color indexed="64"/>
      </top>
      <bottom style="thin">
        <color indexed="64"/>
      </bottom>
      <diagonal/>
    </border>
    <border>
      <left/>
      <right/>
      <top/>
      <bottom style="medium">
        <color indexed="46"/>
      </bottom>
      <diagonal/>
    </border>
    <border>
      <left/>
      <right/>
      <top style="medium">
        <color indexed="9"/>
      </top>
      <bottom style="medium">
        <color indexed="9"/>
      </bottom>
      <diagonal/>
    </border>
    <border>
      <left/>
      <right style="thin">
        <color indexed="64"/>
      </right>
      <top style="thin">
        <color indexed="64"/>
      </top>
      <bottom style="thin">
        <color indexed="64"/>
      </bottom>
      <diagonal/>
    </border>
    <border>
      <left/>
      <right/>
      <top style="medium">
        <color indexed="9"/>
      </top>
      <bottom style="medium">
        <color indexed="46"/>
      </bottom>
      <diagonal/>
    </border>
  </borders>
  <cellStyleXfs count="49">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2" borderId="0" applyNumberFormat="0" applyBorder="0" applyAlignment="0" applyProtection="0"/>
    <xf numFmtId="0" fontId="20" fillId="7" borderId="0" applyNumberFormat="0" applyBorder="0" applyAlignment="0" applyProtection="0"/>
    <xf numFmtId="0" fontId="20"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3" fillId="13" borderId="1" applyNumberFormat="0" applyAlignment="0" applyProtection="0"/>
    <xf numFmtId="0" fontId="24" fillId="14" borderId="2" applyNumberFormat="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1" fillId="3" borderId="1" applyNumberFormat="0" applyAlignment="0" applyProtection="0"/>
    <xf numFmtId="0" fontId="32" fillId="0" borderId="6" applyNumberFormat="0" applyFill="0" applyAlignment="0" applyProtection="0"/>
    <xf numFmtId="0" fontId="33" fillId="4" borderId="0" applyNumberFormat="0" applyBorder="0" applyAlignment="0" applyProtection="0"/>
    <xf numFmtId="0" fontId="19" fillId="0" borderId="0"/>
    <xf numFmtId="0" fontId="3" fillId="0" borderId="0"/>
    <xf numFmtId="0" fontId="3" fillId="0" borderId="0"/>
    <xf numFmtId="168" fontId="15" fillId="0" borderId="0"/>
    <xf numFmtId="0" fontId="15" fillId="0" borderId="0"/>
    <xf numFmtId="0" fontId="19" fillId="4" borderId="7" applyNumberFormat="0" applyFont="0" applyAlignment="0" applyProtection="0"/>
    <xf numFmtId="0" fontId="34" fillId="13" borderId="8" applyNumberFormat="0" applyAlignment="0" applyProtection="0"/>
    <xf numFmtId="0" fontId="35" fillId="0" borderId="0" applyNumberFormat="0" applyFill="0" applyBorder="0" applyAlignment="0" applyProtection="0"/>
    <xf numFmtId="0" fontId="34" fillId="0" borderId="9" applyNumberFormat="0" applyFill="0" applyAlignment="0" applyProtection="0"/>
    <xf numFmtId="0" fontId="36" fillId="0" borderId="0" applyNumberFormat="0" applyFill="0" applyBorder="0" applyAlignment="0" applyProtection="0"/>
  </cellStyleXfs>
  <cellXfs count="203">
    <xf numFmtId="0" fontId="0" fillId="0" borderId="0" xfId="0"/>
    <xf numFmtId="0" fontId="19" fillId="15" borderId="10" xfId="0" applyFont="1" applyFill="1" applyBorder="1" applyAlignment="1">
      <alignment horizontal="left"/>
    </xf>
    <xf numFmtId="0" fontId="19" fillId="15" borderId="0" xfId="0" applyFont="1" applyFill="1" applyBorder="1" applyAlignment="1">
      <alignment horizontal="left"/>
    </xf>
    <xf numFmtId="0" fontId="16" fillId="0" borderId="0" xfId="0" applyFont="1" applyFill="1" applyBorder="1" applyAlignment="1">
      <alignment horizontal="left"/>
    </xf>
    <xf numFmtId="0" fontId="10" fillId="16" borderId="0" xfId="0" applyFont="1" applyFill="1"/>
    <xf numFmtId="1" fontId="16" fillId="0" borderId="0" xfId="0" applyNumberFormat="1" applyFont="1" applyFill="1" applyBorder="1" applyAlignment="1">
      <alignment horizontal="left"/>
    </xf>
    <xf numFmtId="0" fontId="19" fillId="0" borderId="0" xfId="0" applyFont="1" applyFill="1" applyBorder="1" applyAlignment="1">
      <alignment horizontal="left"/>
    </xf>
    <xf numFmtId="0" fontId="8" fillId="17" borderId="10" xfId="0" applyFont="1" applyFill="1" applyBorder="1" applyAlignment="1">
      <alignment horizontal="left"/>
    </xf>
    <xf numFmtId="1" fontId="5" fillId="17" borderId="10" xfId="0" applyNumberFormat="1" applyFont="1" applyFill="1" applyBorder="1" applyAlignment="1">
      <alignment horizontal="left" wrapText="1"/>
    </xf>
    <xf numFmtId="0" fontId="17" fillId="18" borderId="10" xfId="0" applyFont="1" applyFill="1" applyBorder="1" applyAlignment="1">
      <alignment horizontal="left"/>
    </xf>
    <xf numFmtId="0" fontId="18" fillId="0" borderId="0" xfId="0" applyFont="1" applyFill="1" applyBorder="1" applyAlignment="1">
      <alignment horizontal="left"/>
    </xf>
    <xf numFmtId="0" fontId="19" fillId="19" borderId="10" xfId="0" applyFont="1" applyFill="1" applyBorder="1" applyAlignment="1">
      <alignment horizontal="left"/>
    </xf>
    <xf numFmtId="0" fontId="16" fillId="19" borderId="10" xfId="0" applyFont="1" applyFill="1" applyBorder="1" applyAlignment="1">
      <alignment horizontal="left"/>
    </xf>
    <xf numFmtId="0" fontId="8" fillId="0" borderId="0" xfId="0" applyFont="1"/>
    <xf numFmtId="14" fontId="0" fillId="0" borderId="0" xfId="0" applyNumberFormat="1"/>
    <xf numFmtId="0" fontId="37" fillId="16" borderId="0" xfId="0" applyFont="1" applyFill="1"/>
    <xf numFmtId="0" fontId="37" fillId="16" borderId="11" xfId="0" applyFont="1" applyFill="1" applyBorder="1"/>
    <xf numFmtId="0" fontId="37" fillId="16" borderId="12" xfId="0" applyFont="1" applyFill="1" applyBorder="1"/>
    <xf numFmtId="0" fontId="37" fillId="16" borderId="13" xfId="0" applyFont="1" applyFill="1" applyBorder="1"/>
    <xf numFmtId="0" fontId="37" fillId="16" borderId="14" xfId="0" applyFont="1" applyFill="1" applyBorder="1"/>
    <xf numFmtId="0" fontId="37" fillId="0" borderId="15" xfId="0" applyFont="1" applyBorder="1" applyAlignment="1">
      <alignment vertical="center" wrapText="1"/>
    </xf>
    <xf numFmtId="164" fontId="37" fillId="0" borderId="15" xfId="0" applyNumberFormat="1" applyFont="1" applyBorder="1" applyAlignment="1">
      <alignment horizontal="left" vertical="center" wrapText="1"/>
    </xf>
    <xf numFmtId="0" fontId="38" fillId="0" borderId="15" xfId="0" applyFont="1" applyBorder="1" applyAlignment="1">
      <alignment vertical="center" wrapText="1"/>
    </xf>
    <xf numFmtId="0" fontId="37" fillId="0" borderId="15" xfId="0" applyFont="1" applyBorder="1" applyAlignment="1">
      <alignment horizontal="left" vertical="center" wrapText="1"/>
    </xf>
    <xf numFmtId="3" fontId="37" fillId="16" borderId="11" xfId="0" applyNumberFormat="1" applyFont="1" applyFill="1" applyBorder="1" applyProtection="1">
      <protection locked="0" hidden="1"/>
    </xf>
    <xf numFmtId="3" fontId="37" fillId="16" borderId="12" xfId="0" applyNumberFormat="1" applyFont="1" applyFill="1" applyBorder="1" applyProtection="1">
      <protection locked="0" hidden="1"/>
    </xf>
    <xf numFmtId="3" fontId="37" fillId="16" borderId="0" xfId="0" applyNumberFormat="1" applyFont="1" applyFill="1" applyBorder="1" applyProtection="1">
      <protection locked="0" hidden="1"/>
    </xf>
    <xf numFmtId="0" fontId="37" fillId="16" borderId="0" xfId="0" applyFont="1" applyFill="1" applyBorder="1"/>
    <xf numFmtId="3" fontId="37" fillId="0" borderId="11" xfId="0" applyNumberFormat="1" applyFont="1" applyBorder="1" applyProtection="1">
      <protection locked="0" hidden="1"/>
    </xf>
    <xf numFmtId="3" fontId="38" fillId="16" borderId="12" xfId="0" applyNumberFormat="1" applyFont="1" applyFill="1" applyBorder="1" applyProtection="1">
      <protection locked="0" hidden="1"/>
    </xf>
    <xf numFmtId="3" fontId="37" fillId="16" borderId="11" xfId="0" applyNumberFormat="1" applyFont="1" applyFill="1" applyBorder="1" applyAlignment="1" applyProtection="1">
      <alignment wrapText="1"/>
      <protection locked="0" hidden="1"/>
    </xf>
    <xf numFmtId="3" fontId="37" fillId="16" borderId="12" xfId="0" applyNumberFormat="1" applyFont="1" applyFill="1" applyBorder="1" applyAlignment="1" applyProtection="1">
      <alignment wrapText="1"/>
      <protection locked="0" hidden="1"/>
    </xf>
    <xf numFmtId="3" fontId="37" fillId="16" borderId="0" xfId="0" applyNumberFormat="1" applyFont="1" applyFill="1" applyBorder="1" applyAlignment="1" applyProtection="1">
      <alignment wrapText="1"/>
      <protection locked="0" hidden="1"/>
    </xf>
    <xf numFmtId="3" fontId="39" fillId="16" borderId="11" xfId="35" applyNumberFormat="1" applyFont="1" applyFill="1" applyBorder="1" applyAlignment="1" applyProtection="1">
      <protection locked="0" hidden="1"/>
    </xf>
    <xf numFmtId="3" fontId="39" fillId="16" borderId="12" xfId="35" applyNumberFormat="1" applyFont="1" applyFill="1" applyBorder="1" applyAlignment="1" applyProtection="1">
      <protection locked="0" hidden="1"/>
    </xf>
    <xf numFmtId="3" fontId="39" fillId="16" borderId="0" xfId="35" applyNumberFormat="1" applyFont="1" applyFill="1" applyBorder="1" applyAlignment="1" applyProtection="1">
      <protection locked="0" hidden="1"/>
    </xf>
    <xf numFmtId="3" fontId="37" fillId="16" borderId="13" xfId="0" applyNumberFormat="1" applyFont="1" applyFill="1" applyBorder="1" applyProtection="1">
      <protection locked="0" hidden="1"/>
    </xf>
    <xf numFmtId="3" fontId="37" fillId="16" borderId="14" xfId="0" applyNumberFormat="1" applyFont="1" applyFill="1" applyBorder="1" applyProtection="1">
      <protection locked="0" hidden="1"/>
    </xf>
    <xf numFmtId="0" fontId="40" fillId="16" borderId="0" xfId="0" applyFont="1" applyFill="1"/>
    <xf numFmtId="0" fontId="41" fillId="16" borderId="0" xfId="35" applyFont="1" applyFill="1" applyAlignment="1" applyProtection="1">
      <alignment horizontal="left" vertical="center" wrapText="1"/>
    </xf>
    <xf numFmtId="0" fontId="40" fillId="16" borderId="0" xfId="0" applyFont="1" applyFill="1"/>
    <xf numFmtId="0" fontId="9" fillId="0" borderId="16" xfId="0" applyFont="1" applyBorder="1" applyAlignment="1">
      <alignment horizontal="center" vertical="center" wrapText="1"/>
    </xf>
    <xf numFmtId="0" fontId="0" fillId="0" borderId="0" xfId="0" applyAlignment="1">
      <alignment wrapText="1"/>
    </xf>
    <xf numFmtId="0" fontId="10" fillId="0" borderId="0" xfId="0" applyFont="1" applyFill="1" applyAlignment="1">
      <alignment wrapText="1"/>
    </xf>
    <xf numFmtId="0" fontId="40" fillId="0" borderId="0" xfId="0" applyFont="1"/>
    <xf numFmtId="0" fontId="40" fillId="0" borderId="0" xfId="0" applyFont="1" applyAlignment="1">
      <alignment wrapText="1"/>
    </xf>
    <xf numFmtId="0" fontId="40" fillId="0" borderId="0" xfId="0" applyFont="1" applyBorder="1"/>
    <xf numFmtId="0" fontId="9" fillId="0" borderId="0" xfId="0" applyFont="1" applyAlignment="1">
      <alignment wrapText="1"/>
    </xf>
    <xf numFmtId="0" fontId="53" fillId="0" borderId="0" xfId="0" applyFont="1" applyAlignment="1">
      <alignment wrapText="1"/>
    </xf>
    <xf numFmtId="0" fontId="54" fillId="0" borderId="0" xfId="0" applyFont="1" applyAlignment="1">
      <alignment wrapText="1"/>
    </xf>
    <xf numFmtId="0" fontId="55"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1" fillId="16" borderId="0" xfId="0" applyFont="1" applyFill="1" applyBorder="1" applyProtection="1">
      <protection hidden="1"/>
    </xf>
    <xf numFmtId="0" fontId="1" fillId="16" borderId="0" xfId="0" applyFont="1" applyFill="1" applyProtection="1">
      <protection hidden="1"/>
    </xf>
    <xf numFmtId="0" fontId="51" fillId="16" borderId="0" xfId="0" applyFont="1" applyFill="1" applyProtection="1">
      <protection hidden="1"/>
    </xf>
    <xf numFmtId="0" fontId="50" fillId="16" borderId="0" xfId="0" applyFont="1" applyFill="1" applyProtection="1">
      <protection hidden="1"/>
    </xf>
    <xf numFmtId="0" fontId="51" fillId="16" borderId="0" xfId="0" applyFont="1" applyFill="1" applyBorder="1" applyProtection="1">
      <protection hidden="1"/>
    </xf>
    <xf numFmtId="167" fontId="51" fillId="16" borderId="0" xfId="0" quotePrefix="1" applyNumberFormat="1" applyFont="1" applyFill="1" applyBorder="1" applyAlignment="1" applyProtection="1">
      <alignment horizontal="left" vertical="center" wrapText="1"/>
      <protection hidden="1"/>
    </xf>
    <xf numFmtId="167" fontId="51" fillId="16" borderId="0" xfId="0" applyNumberFormat="1" applyFont="1" applyFill="1" applyBorder="1" applyAlignment="1" applyProtection="1">
      <alignment horizontal="left" vertical="center" wrapText="1"/>
      <protection hidden="1"/>
    </xf>
    <xf numFmtId="0" fontId="9" fillId="16" borderId="0" xfId="0" applyFont="1" applyFill="1" applyBorder="1" applyProtection="1">
      <protection hidden="1"/>
    </xf>
    <xf numFmtId="0" fontId="9" fillId="16" borderId="0" xfId="0" applyFont="1" applyFill="1" applyProtection="1">
      <protection hidden="1"/>
    </xf>
    <xf numFmtId="0" fontId="9" fillId="16" borderId="0" xfId="0" applyFont="1" applyFill="1" applyBorder="1" applyAlignment="1" applyProtection="1">
      <alignment horizontal="center" vertical="center"/>
      <protection hidden="1"/>
    </xf>
    <xf numFmtId="0" fontId="11" fillId="16" borderId="10" xfId="0" applyFont="1" applyFill="1" applyBorder="1" applyAlignment="1" applyProtection="1">
      <alignment horizontal="center" vertical="center" wrapText="1"/>
      <protection hidden="1"/>
    </xf>
    <xf numFmtId="0" fontId="12" fillId="16" borderId="0" xfId="0" applyFont="1" applyFill="1" applyAlignment="1" applyProtection="1">
      <alignment horizontal="center"/>
      <protection hidden="1"/>
    </xf>
    <xf numFmtId="3" fontId="13" fillId="16" borderId="0" xfId="0" applyNumberFormat="1" applyFont="1" applyFill="1" applyProtection="1">
      <protection hidden="1"/>
    </xf>
    <xf numFmtId="1" fontId="12" fillId="16" borderId="0" xfId="0" applyNumberFormat="1" applyFont="1" applyFill="1" applyAlignment="1" applyProtection="1">
      <alignment horizontal="center"/>
      <protection hidden="1"/>
    </xf>
    <xf numFmtId="1" fontId="11" fillId="16" borderId="0" xfId="0" applyNumberFormat="1" applyFont="1" applyFill="1" applyBorder="1" applyAlignment="1" applyProtection="1">
      <alignment horizontal="center" vertical="center" wrapText="1"/>
      <protection hidden="1"/>
    </xf>
    <xf numFmtId="0" fontId="14" fillId="16" borderId="0" xfId="0" applyFont="1" applyFill="1" applyProtection="1">
      <protection hidden="1"/>
    </xf>
    <xf numFmtId="3" fontId="13" fillId="16" borderId="0" xfId="0" applyNumberFormat="1" applyFont="1" applyFill="1" applyAlignment="1" applyProtection="1">
      <alignment horizontal="left"/>
      <protection hidden="1"/>
    </xf>
    <xf numFmtId="3" fontId="14" fillId="16" borderId="0" xfId="0" applyNumberFormat="1" applyFont="1" applyFill="1" applyAlignment="1" applyProtection="1">
      <alignment horizontal="left"/>
      <protection hidden="1"/>
    </xf>
    <xf numFmtId="3" fontId="13" fillId="16" borderId="0" xfId="43" applyNumberFormat="1" applyFont="1" applyFill="1" applyAlignment="1" applyProtection="1">
      <alignment horizontal="left"/>
      <protection hidden="1"/>
    </xf>
    <xf numFmtId="3" fontId="14" fillId="16" borderId="0" xfId="43" applyNumberFormat="1" applyFont="1" applyFill="1" applyAlignment="1" applyProtection="1">
      <alignment horizontal="left"/>
      <protection hidden="1"/>
    </xf>
    <xf numFmtId="168" fontId="14" fillId="16" borderId="0" xfId="42" applyFont="1" applyFill="1" applyAlignment="1" applyProtection="1">
      <protection hidden="1"/>
    </xf>
    <xf numFmtId="0" fontId="9" fillId="16" borderId="17" xfId="0" applyFont="1" applyFill="1" applyBorder="1" applyProtection="1">
      <protection hidden="1"/>
    </xf>
    <xf numFmtId="0" fontId="16" fillId="0" borderId="0" xfId="0" applyFont="1" applyProtection="1">
      <protection hidden="1"/>
    </xf>
    <xf numFmtId="0" fontId="0" fillId="16" borderId="0" xfId="0" applyFill="1" applyBorder="1" applyProtection="1">
      <protection hidden="1"/>
    </xf>
    <xf numFmtId="0" fontId="0" fillId="16" borderId="0" xfId="0" applyFill="1" applyProtection="1">
      <protection hidden="1"/>
    </xf>
    <xf numFmtId="0" fontId="0" fillId="16" borderId="0" xfId="0" applyFont="1" applyFill="1" applyAlignment="1" applyProtection="1">
      <protection hidden="1"/>
    </xf>
    <xf numFmtId="0" fontId="0" fillId="16" borderId="0" xfId="0" applyFont="1" applyFill="1" applyBorder="1" applyAlignment="1" applyProtection="1">
      <protection hidden="1"/>
    </xf>
    <xf numFmtId="0" fontId="0" fillId="0" borderId="0" xfId="0" applyFont="1" applyFill="1" applyAlignment="1" applyProtection="1">
      <protection hidden="1"/>
    </xf>
    <xf numFmtId="0" fontId="9" fillId="16" borderId="0" xfId="0" applyFont="1" applyFill="1" applyAlignment="1" applyProtection="1">
      <protection hidden="1"/>
    </xf>
    <xf numFmtId="0" fontId="19" fillId="0" borderId="0" xfId="0" applyFont="1" applyAlignment="1" applyProtection="1">
      <alignment horizontal="left"/>
      <protection hidden="1"/>
    </xf>
    <xf numFmtId="0" fontId="19" fillId="0" borderId="0" xfId="0" applyFont="1" applyFill="1" applyBorder="1" applyAlignment="1" applyProtection="1">
      <alignment horizontal="left"/>
      <protection hidden="1"/>
    </xf>
    <xf numFmtId="0" fontId="8" fillId="0" borderId="0" xfId="41" applyFont="1" applyAlignment="1" applyProtection="1">
      <alignment vertical="top"/>
      <protection hidden="1"/>
    </xf>
    <xf numFmtId="0" fontId="8" fillId="0" borderId="0" xfId="41" applyFont="1" applyFill="1" applyBorder="1" applyAlignment="1" applyProtection="1">
      <alignment vertical="top"/>
      <protection hidden="1"/>
    </xf>
    <xf numFmtId="3" fontId="16" fillId="16" borderId="0" xfId="0" applyNumberFormat="1" applyFont="1" applyFill="1" applyBorder="1" applyAlignment="1" applyProtection="1">
      <alignment horizontal="center"/>
      <protection hidden="1"/>
    </xf>
    <xf numFmtId="0" fontId="19" fillId="0" borderId="0" xfId="0" applyFont="1" applyAlignment="1" applyProtection="1">
      <alignment horizontal="left" vertical="top"/>
      <protection hidden="1"/>
    </xf>
    <xf numFmtId="0" fontId="19" fillId="0" borderId="0" xfId="0" applyFont="1" applyFill="1" applyBorder="1" applyAlignment="1" applyProtection="1">
      <alignment horizontal="left" vertical="top"/>
      <protection hidden="1"/>
    </xf>
    <xf numFmtId="0" fontId="42" fillId="0" borderId="0" xfId="34" applyFont="1" applyBorder="1" applyAlignment="1" applyProtection="1">
      <alignment vertical="center" wrapText="1"/>
      <protection hidden="1"/>
    </xf>
    <xf numFmtId="0" fontId="42" fillId="0" borderId="0" xfId="34" applyFont="1" applyFill="1" applyBorder="1" applyAlignment="1" applyProtection="1">
      <alignment horizontal="left" vertical="center" wrapText="1"/>
      <protection hidden="1"/>
    </xf>
    <xf numFmtId="0" fontId="42" fillId="0" borderId="0" xfId="34" applyFont="1" applyBorder="1" applyAlignment="1" applyProtection="1">
      <alignment horizontal="left" wrapText="1" indent="1"/>
      <protection hidden="1"/>
    </xf>
    <xf numFmtId="0" fontId="19" fillId="0" borderId="0" xfId="0" applyFont="1" applyBorder="1" applyAlignment="1" applyProtection="1">
      <alignment horizontal="left"/>
      <protection hidden="1"/>
    </xf>
    <xf numFmtId="0" fontId="8" fillId="0" borderId="0" xfId="41" quotePrefix="1" applyFont="1" applyBorder="1" applyAlignment="1" applyProtection="1">
      <alignment horizontal="left"/>
      <protection hidden="1"/>
    </xf>
    <xf numFmtId="0" fontId="19" fillId="0" borderId="0" xfId="0" applyFont="1" applyProtection="1">
      <protection hidden="1"/>
    </xf>
    <xf numFmtId="0" fontId="43" fillId="0" borderId="0" xfId="34" applyFont="1" applyBorder="1" applyAlignment="1" applyProtection="1">
      <alignment wrapText="1"/>
      <protection hidden="1"/>
    </xf>
    <xf numFmtId="0" fontId="42" fillId="0" borderId="0" xfId="34" applyFont="1" applyBorder="1" applyAlignment="1" applyProtection="1">
      <alignment wrapText="1"/>
      <protection hidden="1"/>
    </xf>
    <xf numFmtId="0" fontId="42" fillId="0" borderId="0" xfId="34"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19" fillId="0" borderId="0" xfId="0" applyFont="1" applyBorder="1" applyAlignment="1" applyProtection="1">
      <alignment horizontal="left" vertical="center"/>
      <protection locked="0" hidden="1"/>
    </xf>
    <xf numFmtId="0" fontId="19" fillId="0" borderId="0" xfId="34" applyFont="1" applyBorder="1" applyAlignment="1" applyProtection="1">
      <alignment vertical="center" wrapText="1"/>
      <protection hidden="1"/>
    </xf>
    <xf numFmtId="0" fontId="19" fillId="0" borderId="0" xfId="34" applyFont="1" applyBorder="1" applyAlignment="1" applyProtection="1">
      <alignment vertical="center"/>
      <protection hidden="1"/>
    </xf>
    <xf numFmtId="0" fontId="19" fillId="0" borderId="0" xfId="34" applyFont="1" applyBorder="1" applyAlignment="1" applyProtection="1">
      <alignment wrapText="1"/>
      <protection hidden="1"/>
    </xf>
    <xf numFmtId="0" fontId="45" fillId="0" borderId="0" xfId="34" applyFont="1" applyBorder="1" applyAlignment="1" applyProtection="1">
      <protection hidden="1"/>
    </xf>
    <xf numFmtId="0" fontId="45" fillId="0" borderId="0" xfId="34" applyFont="1" applyFill="1" applyBorder="1" applyAlignment="1" applyProtection="1">
      <protection hidden="1"/>
    </xf>
    <xf numFmtId="0" fontId="19" fillId="0" borderId="0" xfId="0" applyFont="1" applyBorder="1" applyAlignment="1" applyProtection="1">
      <alignment horizontal="left" indent="1"/>
      <protection hidden="1"/>
    </xf>
    <xf numFmtId="0" fontId="8" fillId="0" borderId="0" xfId="0" applyFont="1" applyFill="1" applyBorder="1" applyAlignment="1" applyProtection="1">
      <alignment vertical="center" wrapText="1"/>
      <protection hidden="1"/>
    </xf>
    <xf numFmtId="0" fontId="42" fillId="0" borderId="0" xfId="34" applyFont="1" applyBorder="1" applyAlignment="1" applyProtection="1">
      <alignment vertical="center"/>
      <protection hidden="1"/>
    </xf>
    <xf numFmtId="0" fontId="42" fillId="0" borderId="0" xfId="34" applyFont="1" applyFill="1" applyBorder="1" applyAlignment="1" applyProtection="1">
      <alignment horizontal="left" vertical="center"/>
      <protection hidden="1"/>
    </xf>
    <xf numFmtId="0" fontId="19" fillId="0" borderId="0" xfId="0" applyFont="1" applyBorder="1" applyAlignment="1" applyProtection="1">
      <alignment horizontal="left" vertical="center"/>
      <protection hidden="1"/>
    </xf>
    <xf numFmtId="0" fontId="19" fillId="0" borderId="0" xfId="0" applyFont="1" applyAlignment="1" applyProtection="1">
      <alignment horizontal="left" vertical="center"/>
      <protection hidden="1"/>
    </xf>
    <xf numFmtId="0" fontId="46" fillId="0" borderId="0" xfId="0" applyFont="1" applyBorder="1" applyAlignment="1" applyProtection="1">
      <alignment horizontal="left"/>
      <protection hidden="1"/>
    </xf>
    <xf numFmtId="0" fontId="7" fillId="0" borderId="0" xfId="0" applyFont="1" applyFill="1" applyBorder="1" applyAlignment="1" applyProtection="1">
      <alignment horizontal="left" vertical="center"/>
      <protection hidden="1"/>
    </xf>
    <xf numFmtId="0" fontId="0" fillId="0" borderId="0" xfId="0" applyProtection="1">
      <protection hidden="1"/>
    </xf>
    <xf numFmtId="0" fontId="4" fillId="0" borderId="0" xfId="0" applyFont="1" applyBorder="1" applyAlignment="1" applyProtection="1">
      <alignment horizontal="left" indent="1"/>
      <protection hidden="1"/>
    </xf>
    <xf numFmtId="0" fontId="4" fillId="0" borderId="0" xfId="0" applyFont="1" applyFill="1" applyBorder="1" applyAlignment="1" applyProtection="1">
      <alignment horizontal="left"/>
      <protection hidden="1"/>
    </xf>
    <xf numFmtId="0" fontId="4" fillId="0" borderId="0" xfId="0" applyFont="1" applyBorder="1" applyAlignment="1" applyProtection="1">
      <alignment horizontal="left"/>
      <protection hidden="1"/>
    </xf>
    <xf numFmtId="0" fontId="4" fillId="0" borderId="0" xfId="0" applyFont="1" applyAlignment="1" applyProtection="1">
      <alignment horizontal="left"/>
      <protection hidden="1"/>
    </xf>
    <xf numFmtId="0" fontId="6"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left" vertical="center"/>
      <protection locked="0" hidden="1"/>
    </xf>
    <xf numFmtId="0" fontId="16" fillId="0" borderId="0" xfId="0" applyFont="1" applyBorder="1" applyAlignment="1" applyProtection="1">
      <alignment horizontal="left"/>
      <protection hidden="1"/>
    </xf>
    <xf numFmtId="0" fontId="12" fillId="0" borderId="18" xfId="0" applyFont="1" applyFill="1" applyBorder="1" applyAlignment="1" applyProtection="1">
      <alignment horizontal="left" wrapText="1"/>
      <protection hidden="1"/>
    </xf>
    <xf numFmtId="0" fontId="12" fillId="0" borderId="0" xfId="0" applyFont="1" applyFill="1" applyBorder="1" applyAlignment="1" applyProtection="1">
      <alignment horizontal="left" wrapText="1"/>
      <protection hidden="1"/>
    </xf>
    <xf numFmtId="0" fontId="48" fillId="0" borderId="0" xfId="0" applyFont="1" applyFill="1" applyBorder="1" applyAlignment="1" applyProtection="1">
      <alignment vertical="center" wrapText="1"/>
      <protection hidden="1"/>
    </xf>
    <xf numFmtId="0" fontId="16" fillId="0" borderId="0" xfId="0" applyFont="1" applyAlignment="1" applyProtection="1">
      <alignment horizontal="left"/>
      <protection hidden="1"/>
    </xf>
    <xf numFmtId="0" fontId="12" fillId="0" borderId="0" xfId="0" applyFont="1" applyFill="1" applyBorder="1" applyAlignment="1" applyProtection="1">
      <alignment horizontal="left" vertical="center" wrapText="1"/>
      <protection hidden="1"/>
    </xf>
    <xf numFmtId="0" fontId="12" fillId="0" borderId="0" xfId="40" applyFont="1" applyFill="1" applyBorder="1" applyAlignment="1" applyProtection="1">
      <alignment horizontal="center" vertical="top"/>
      <protection hidden="1"/>
    </xf>
    <xf numFmtId="0" fontId="16" fillId="0" borderId="0" xfId="0" applyFont="1" applyFill="1" applyBorder="1" applyAlignment="1" applyProtection="1">
      <alignment horizontal="left"/>
      <protection hidden="1"/>
    </xf>
    <xf numFmtId="0" fontId="12" fillId="0" borderId="19" xfId="0" applyFont="1" applyBorder="1" applyAlignment="1" applyProtection="1">
      <alignment horizontal="center" vertical="top"/>
      <protection hidden="1"/>
    </xf>
    <xf numFmtId="0" fontId="12" fillId="16" borderId="0" xfId="40" applyFont="1" applyFill="1" applyBorder="1" applyAlignment="1" applyProtection="1">
      <alignment horizontal="center" vertical="top"/>
      <protection hidden="1"/>
    </xf>
    <xf numFmtId="0" fontId="12" fillId="0" borderId="19" xfId="40" applyFont="1" applyFill="1" applyBorder="1" applyAlignment="1" applyProtection="1">
      <alignment horizontal="center" vertical="top"/>
      <protection hidden="1"/>
    </xf>
    <xf numFmtId="17" fontId="48" fillId="20" borderId="0" xfId="0" applyNumberFormat="1" applyFont="1" applyFill="1" applyBorder="1" applyAlignment="1" applyProtection="1">
      <alignment horizontal="left" vertical="center"/>
      <protection hidden="1"/>
    </xf>
    <xf numFmtId="17" fontId="48" fillId="0" borderId="0" xfId="0" applyNumberFormat="1" applyFont="1" applyFill="1" applyBorder="1" applyAlignment="1" applyProtection="1">
      <alignment horizontal="left" vertical="center"/>
      <protection hidden="1"/>
    </xf>
    <xf numFmtId="3" fontId="16" fillId="0" borderId="0" xfId="0" applyNumberFormat="1" applyFont="1" applyFill="1" applyBorder="1" applyAlignment="1" applyProtection="1">
      <alignment horizontal="center"/>
      <protection hidden="1"/>
    </xf>
    <xf numFmtId="164" fontId="48" fillId="0" borderId="0" xfId="0" applyNumberFormat="1" applyFont="1" applyFill="1" applyBorder="1" applyAlignment="1" applyProtection="1">
      <alignment horizontal="left" vertical="center"/>
      <protection hidden="1"/>
    </xf>
    <xf numFmtId="3" fontId="12" fillId="0" borderId="0" xfId="0" applyNumberFormat="1" applyFont="1" applyFill="1" applyBorder="1" applyAlignment="1" applyProtection="1">
      <alignment horizontal="center"/>
      <protection hidden="1"/>
    </xf>
    <xf numFmtId="0" fontId="12" fillId="0" borderId="0" xfId="0" applyFont="1" applyFill="1" applyBorder="1" applyAlignment="1" applyProtection="1">
      <alignment horizontal="left"/>
      <protection hidden="1"/>
    </xf>
    <xf numFmtId="0" fontId="12" fillId="0" borderId="0" xfId="0" applyFont="1" applyAlignment="1" applyProtection="1">
      <alignment horizontal="left"/>
      <protection hidden="1"/>
    </xf>
    <xf numFmtId="17" fontId="48" fillId="16" borderId="0" xfId="0" applyNumberFormat="1" applyFont="1" applyFill="1" applyBorder="1" applyAlignment="1" applyProtection="1">
      <alignment horizontal="left" vertical="center"/>
      <protection hidden="1"/>
    </xf>
    <xf numFmtId="0" fontId="47" fillId="0" borderId="0" xfId="0" applyFont="1" applyFill="1" applyBorder="1" applyAlignment="1" applyProtection="1">
      <alignment horizontal="left" vertical="center"/>
      <protection locked="0" hidden="1"/>
    </xf>
    <xf numFmtId="0" fontId="47" fillId="16" borderId="0" xfId="0" applyFont="1" applyFill="1" applyBorder="1" applyAlignment="1" applyProtection="1">
      <alignment horizontal="left" vertical="center"/>
      <protection locked="0" hidden="1"/>
    </xf>
    <xf numFmtId="3" fontId="47" fillId="0" borderId="0" xfId="0" applyNumberFormat="1" applyFont="1" applyFill="1" applyBorder="1" applyAlignment="1" applyProtection="1">
      <alignment horizontal="left" vertical="center"/>
      <protection locked="0" hidden="1"/>
    </xf>
    <xf numFmtId="0" fontId="48" fillId="0" borderId="0" xfId="0" applyFont="1" applyFill="1" applyBorder="1" applyAlignment="1" applyProtection="1">
      <alignment vertical="top" wrapText="1"/>
      <protection hidden="1"/>
    </xf>
    <xf numFmtId="0" fontId="12" fillId="0" borderId="0" xfId="0" applyFont="1" applyBorder="1" applyAlignment="1" applyProtection="1">
      <alignment horizontal="center" vertical="top"/>
      <protection hidden="1"/>
    </xf>
    <xf numFmtId="0" fontId="0" fillId="0" borderId="0" xfId="0" applyAlignment="1" applyProtection="1">
      <alignment wrapText="1"/>
      <protection hidden="1"/>
    </xf>
    <xf numFmtId="3" fontId="4" fillId="0" borderId="0" xfId="0" applyNumberFormat="1" applyFont="1" applyFill="1" applyBorder="1" applyAlignment="1" applyProtection="1">
      <alignment horizontal="center"/>
      <protection hidden="1"/>
    </xf>
    <xf numFmtId="0" fontId="0" fillId="0" borderId="0" xfId="0" applyBorder="1"/>
    <xf numFmtId="0" fontId="9" fillId="0" borderId="0" xfId="0" applyFont="1" applyAlignment="1" applyProtection="1">
      <alignment horizontal="center" wrapText="1"/>
      <protection hidden="1"/>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9" fillId="0" borderId="22" xfId="35" applyFont="1" applyBorder="1" applyAlignment="1" applyProtection="1">
      <alignment horizontal="left" vertical="center" wrapText="1"/>
    </xf>
    <xf numFmtId="0" fontId="8" fillId="16" borderId="0" xfId="0" applyFont="1" applyFill="1" applyBorder="1"/>
    <xf numFmtId="0" fontId="0" fillId="16" borderId="0" xfId="0" applyFill="1" applyBorder="1"/>
    <xf numFmtId="0" fontId="47" fillId="16" borderId="0" xfId="0" applyFont="1" applyFill="1" applyBorder="1"/>
    <xf numFmtId="0" fontId="16" fillId="16" borderId="0" xfId="0" applyFont="1" applyFill="1" applyBorder="1"/>
    <xf numFmtId="0" fontId="60" fillId="0" borderId="0" xfId="0" applyFont="1" applyAlignment="1">
      <alignment wrapText="1"/>
    </xf>
    <xf numFmtId="0" fontId="0" fillId="16" borderId="0" xfId="0" applyFill="1"/>
    <xf numFmtId="0" fontId="54" fillId="0" borderId="0" xfId="0" applyFont="1" applyFill="1" applyAlignment="1">
      <alignment wrapText="1"/>
    </xf>
    <xf numFmtId="0" fontId="16" fillId="0" borderId="0" xfId="0" applyFont="1" applyAlignment="1" applyProtection="1">
      <alignment vertical="center"/>
      <protection hidden="1"/>
    </xf>
    <xf numFmtId="1" fontId="9" fillId="16" borderId="0" xfId="0" applyNumberFormat="1" applyFont="1" applyFill="1" applyProtection="1">
      <protection hidden="1"/>
    </xf>
    <xf numFmtId="0" fontId="37" fillId="0" borderId="15" xfId="0" applyFont="1" applyBorder="1" applyAlignment="1">
      <alignment horizontal="left" vertical="center" wrapText="1"/>
    </xf>
    <xf numFmtId="0" fontId="59" fillId="21" borderId="15" xfId="0" applyFont="1" applyFill="1" applyBorder="1" applyAlignment="1">
      <alignment horizontal="left" vertical="center" wrapText="1"/>
    </xf>
    <xf numFmtId="0" fontId="41" fillId="16" borderId="0" xfId="34" applyFont="1" applyFill="1" applyAlignment="1" applyProtection="1"/>
    <xf numFmtId="0" fontId="41" fillId="16" borderId="0" xfId="34" applyFont="1" applyFill="1" applyAlignment="1" applyProtection="1">
      <alignment horizontal="left"/>
    </xf>
    <xf numFmtId="0" fontId="40" fillId="16" borderId="0" xfId="0" applyFont="1" applyFill="1" applyAlignment="1">
      <alignment horizontal="center"/>
    </xf>
    <xf numFmtId="0" fontId="10" fillId="16" borderId="0" xfId="0" applyFont="1" applyFill="1" applyAlignment="1">
      <alignment horizontal="left"/>
    </xf>
    <xf numFmtId="0" fontId="16" fillId="0" borderId="0" xfId="0" applyFont="1" applyAlignment="1" applyProtection="1">
      <alignment horizontal="left" vertical="top" wrapText="1"/>
    </xf>
    <xf numFmtId="0" fontId="0" fillId="0" borderId="0" xfId="0" applyAlignment="1" applyProtection="1"/>
    <xf numFmtId="3" fontId="16" fillId="16" borderId="0" xfId="0" applyNumberFormat="1" applyFont="1" applyFill="1" applyBorder="1" applyAlignment="1" applyProtection="1">
      <alignment horizontal="center"/>
      <protection hidden="1"/>
    </xf>
    <xf numFmtId="0" fontId="48" fillId="20" borderId="0" xfId="0" applyFont="1" applyFill="1" applyBorder="1" applyAlignment="1" applyProtection="1">
      <alignment horizontal="center" vertical="center" wrapText="1"/>
      <protection hidden="1"/>
    </xf>
    <xf numFmtId="0" fontId="12" fillId="0" borderId="24" xfId="0" applyFont="1" applyBorder="1" applyAlignment="1" applyProtection="1">
      <alignment horizontal="center" vertical="top"/>
      <protection hidden="1"/>
    </xf>
    <xf numFmtId="0" fontId="12" fillId="0" borderId="27" xfId="0" applyFont="1" applyBorder="1" applyAlignment="1" applyProtection="1">
      <alignment horizontal="center" vertical="top"/>
      <protection hidden="1"/>
    </xf>
    <xf numFmtId="0" fontId="48" fillId="20" borderId="25" xfId="0" applyFont="1" applyFill="1" applyBorder="1" applyAlignment="1" applyProtection="1">
      <alignment horizontal="center" vertical="center" wrapText="1"/>
      <protection hidden="1"/>
    </xf>
    <xf numFmtId="0" fontId="12" fillId="0" borderId="24" xfId="40" applyFont="1" applyFill="1" applyBorder="1" applyAlignment="1" applyProtection="1">
      <alignment horizontal="center" vertical="top"/>
      <protection hidden="1"/>
    </xf>
    <xf numFmtId="3" fontId="16" fillId="0" borderId="0" xfId="0" applyNumberFormat="1" applyFont="1" applyFill="1" applyBorder="1" applyAlignment="1" applyProtection="1">
      <alignment horizontal="center"/>
      <protection hidden="1"/>
    </xf>
    <xf numFmtId="0" fontId="19" fillId="0" borderId="0" xfId="34" applyFont="1" applyBorder="1" applyAlignment="1" applyProtection="1">
      <alignment horizontal="left" vertical="center" wrapText="1"/>
      <protection hidden="1"/>
    </xf>
    <xf numFmtId="0" fontId="44" fillId="0" borderId="23" xfId="0" applyFont="1" applyFill="1" applyBorder="1" applyAlignment="1" applyProtection="1">
      <alignment horizontal="left" vertical="center"/>
      <protection locked="0"/>
    </xf>
    <xf numFmtId="0" fontId="44" fillId="0" borderId="16" xfId="0" applyFont="1" applyFill="1" applyBorder="1" applyAlignment="1" applyProtection="1">
      <alignment horizontal="left" vertical="center"/>
      <protection locked="0"/>
    </xf>
    <xf numFmtId="0" fontId="44" fillId="0" borderId="26" xfId="0" applyFont="1" applyFill="1" applyBorder="1" applyAlignment="1" applyProtection="1">
      <alignment horizontal="left" vertical="center"/>
      <protection locked="0"/>
    </xf>
    <xf numFmtId="0" fontId="19" fillId="0" borderId="23" xfId="0" quotePrefix="1" applyNumberFormat="1" applyFont="1" applyBorder="1" applyAlignment="1" applyProtection="1">
      <alignment horizontal="left" vertical="center"/>
      <protection locked="0"/>
    </xf>
    <xf numFmtId="0" fontId="19" fillId="0" borderId="16" xfId="0" applyNumberFormat="1" applyFont="1" applyBorder="1" applyAlignment="1" applyProtection="1">
      <alignment horizontal="left" vertical="center"/>
      <protection locked="0"/>
    </xf>
    <xf numFmtId="0" fontId="19" fillId="0" borderId="26" xfId="0" applyNumberFormat="1" applyFont="1" applyBorder="1" applyAlignment="1" applyProtection="1">
      <alignment horizontal="left" vertical="center"/>
      <protection locked="0"/>
    </xf>
    <xf numFmtId="0" fontId="19" fillId="0" borderId="23" xfId="34" applyFont="1" applyBorder="1" applyAlignment="1" applyProtection="1">
      <alignment vertical="center" wrapText="1"/>
      <protection locked="0"/>
    </xf>
    <xf numFmtId="0" fontId="19" fillId="0" borderId="16" xfId="34" applyFont="1" applyBorder="1" applyAlignment="1" applyProtection="1">
      <alignment vertical="center" wrapText="1"/>
      <protection locked="0"/>
    </xf>
    <xf numFmtId="0" fontId="19" fillId="0" borderId="26" xfId="34" applyFont="1" applyBorder="1" applyAlignment="1" applyProtection="1">
      <alignment vertical="center" wrapText="1"/>
      <protection locked="0"/>
    </xf>
    <xf numFmtId="0" fontId="19" fillId="0" borderId="0" xfId="34" applyFont="1" applyFill="1" applyBorder="1" applyAlignment="1" applyProtection="1">
      <alignment vertical="center"/>
      <protection hidden="1"/>
    </xf>
    <xf numFmtId="0" fontId="0" fillId="0" borderId="0" xfId="0" applyAlignment="1" applyProtection="1">
      <protection hidden="1"/>
    </xf>
    <xf numFmtId="0" fontId="0" fillId="0" borderId="0" xfId="0" applyAlignment="1" applyProtection="1">
      <alignment wrapText="1"/>
    </xf>
    <xf numFmtId="167" fontId="51" fillId="16" borderId="10" xfId="0" quotePrefix="1" applyNumberFormat="1" applyFont="1" applyFill="1" applyBorder="1" applyAlignment="1" applyProtection="1">
      <alignment horizontal="left" vertical="center" wrapText="1"/>
      <protection locked="0"/>
    </xf>
    <xf numFmtId="0" fontId="50" fillId="16" borderId="0" xfId="0" applyFont="1" applyFill="1" applyAlignment="1" applyProtection="1">
      <alignment vertical="top" wrapText="1"/>
      <protection hidden="1"/>
    </xf>
    <xf numFmtId="0" fontId="51" fillId="0" borderId="0" xfId="0" applyFont="1" applyAlignment="1" applyProtection="1">
      <alignment vertical="top" wrapText="1"/>
      <protection hidden="1"/>
    </xf>
    <xf numFmtId="0" fontId="11" fillId="16" borderId="23" xfId="0" applyFont="1" applyFill="1" applyBorder="1" applyAlignment="1" applyProtection="1">
      <alignment horizontal="center" vertical="center" wrapText="1"/>
      <protection hidden="1"/>
    </xf>
    <xf numFmtId="0" fontId="9" fillId="0" borderId="16" xfId="0" applyFont="1" applyBorder="1" applyAlignment="1" applyProtection="1">
      <alignment horizontal="center" vertical="center" wrapText="1"/>
      <protection hidden="1"/>
    </xf>
    <xf numFmtId="0" fontId="11" fillId="16" borderId="10"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wrapText="1"/>
      <protection hidden="1"/>
    </xf>
    <xf numFmtId="0" fontId="12" fillId="16" borderId="10" xfId="0" applyFont="1" applyFill="1" applyBorder="1" applyAlignment="1" applyProtection="1">
      <alignment horizontal="center" vertical="center"/>
      <protection hidden="1"/>
    </xf>
    <xf numFmtId="0" fontId="9" fillId="0" borderId="0" xfId="0" applyFont="1" applyFill="1" applyBorder="1" applyAlignment="1" applyProtection="1">
      <alignment horizontal="left" vertical="top" wrapText="1"/>
      <protection hidden="1"/>
    </xf>
    <xf numFmtId="0" fontId="9" fillId="16" borderId="0" xfId="0" applyFont="1" applyFill="1" applyBorder="1" applyAlignment="1" applyProtection="1">
      <alignment horizontal="left" wrapText="1"/>
      <protection hidden="1"/>
    </xf>
    <xf numFmtId="0" fontId="9" fillId="16" borderId="0" xfId="0" applyFont="1" applyFill="1" applyBorder="1" applyAlignment="1" applyProtection="1">
      <alignment wrapText="1"/>
      <protection hidden="1"/>
    </xf>
    <xf numFmtId="0" fontId="12" fillId="16" borderId="0" xfId="0" applyFont="1" applyFill="1" applyBorder="1" applyAlignment="1">
      <alignment horizontal="center"/>
    </xf>
    <xf numFmtId="164" fontId="8" fillId="20" borderId="10" xfId="0" applyNumberFormat="1" applyFont="1" applyFill="1" applyBorder="1" applyAlignment="1">
      <alignment horizontal="left"/>
    </xf>
    <xf numFmtId="164" fontId="19" fillId="20" borderId="10" xfId="0" applyNumberFormat="1" applyFont="1" applyFill="1" applyBorder="1" applyAlignment="1">
      <alignment horizontal="left"/>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_Statistical First Release Template to use in July" xfId="35"/>
    <cellStyle name="Input" xfId="36" builtinId="20" customBuiltin="1"/>
    <cellStyle name="Linked Cell" xfId="37" builtinId="24" customBuiltin="1"/>
    <cellStyle name="Neutral" xfId="38" builtinId="28" customBuiltin="1"/>
    <cellStyle name="Normal" xfId="0" builtinId="0"/>
    <cellStyle name="Normal 2" xfId="39"/>
    <cellStyle name="Normal_Quarterly_Movement" xfId="40"/>
    <cellStyle name="Normal_Sheet2" xfId="41"/>
    <cellStyle name="Normal_Table12" xfId="42"/>
    <cellStyle name="Normal_Table17_LATablesWeb" xfId="43"/>
    <cellStyle name="Note" xfId="44" builtinId="10" customBuiltin="1"/>
    <cellStyle name="Output" xfId="45" builtinId="21" customBuiltin="1"/>
    <cellStyle name="Title" xfId="46" builtinId="15" customBuiltin="1"/>
    <cellStyle name="Total" xfId="47" builtinId="25" customBuiltin="1"/>
    <cellStyle name="Warning Text" xfId="48" builtinId="11" customBuiltin="1"/>
  </cellStyles>
  <dxfs count="3">
    <dxf>
      <font>
        <condense val="0"/>
        <extend val="0"/>
        <color indexed="55"/>
      </font>
    </dxf>
    <dxf>
      <font>
        <b/>
        <i val="0"/>
        <condense val="0"/>
        <extend val="0"/>
        <color indexed="9"/>
      </font>
    </dxf>
    <dxf>
      <font>
        <b/>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7C7DB"/>
      <rgbColor rgb="00DBE7C5"/>
      <rgbColor rgb="00FFFFCC"/>
      <rgbColor rgb="00CCFFFF"/>
      <rgbColor rgb="00660066"/>
      <rgbColor rgb="00FF8080"/>
      <rgbColor rgb="000066CC"/>
      <rgbColor rgb="00CCCCFF"/>
      <rgbColor rgb="00B3E6EE"/>
      <rgbColor rgb="002092B6"/>
      <rgbColor rgb="008AB23E"/>
      <rgbColor rgb="0000FFFF"/>
      <rgbColor rgb="00800080"/>
      <rgbColor rgb="00800000"/>
      <rgbColor rgb="00008080"/>
      <rgbColor rgb="000000FF"/>
      <rgbColor rgb="0000CCFF"/>
      <rgbColor rgb="00CCFFFF"/>
      <rgbColor rgb="00CCFFCC"/>
      <rgbColor rgb="00FFFF99"/>
      <rgbColor rgb="0099CCFF"/>
      <rgbColor rgb="00FF99CC"/>
      <rgbColor rgb="009B5BA5"/>
      <rgbColor rgb="00FFCC99"/>
      <rgbColor rgb="003366FF"/>
      <rgbColor rgb="0033CCCC"/>
      <rgbColor rgb="0099CC00"/>
      <rgbColor rgb="00FFCC00"/>
      <rgbColor rgb="00ED7936"/>
      <rgbColor rgb="00FF6600"/>
      <rgbColor rgb="00666699"/>
      <rgbColor rgb="00969696"/>
      <rgbColor rgb="00003366"/>
      <rgbColor rgb="008AB23E"/>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9670828603859248E-2"/>
          <c:y val="8.1761257374144358E-2"/>
          <c:w val="0.89443813847900111"/>
          <c:h val="0.62893274903187968"/>
        </c:manualLayout>
      </c:layout>
      <c:barChart>
        <c:barDir val="col"/>
        <c:grouping val="clustered"/>
        <c:ser>
          <c:idx val="0"/>
          <c:order val="0"/>
          <c:spPr>
            <a:solidFill>
              <a:srgbClr val="99CCFF"/>
            </a:solidFill>
            <a:ln w="12700">
              <a:solidFill>
                <a:srgbClr val="000000"/>
              </a:solidFill>
              <a:prstDash val="solid"/>
            </a:ln>
          </c:spPr>
          <c:cat>
            <c:strRef>
              <c:f>'Chart 1'!$C$4:$N$4</c:f>
              <c:strCache>
                <c:ptCount val="12"/>
                <c:pt idx="0">
                  <c:v>Children's Home</c:v>
                </c:pt>
                <c:pt idx="1">
                  <c:v>Secure Children's Home</c:v>
                </c:pt>
                <c:pt idx="2">
                  <c:v>Residential Special School</c:v>
                </c:pt>
                <c:pt idx="3">
                  <c:v>Residential Family Centre</c:v>
                </c:pt>
                <c:pt idx="4">
                  <c:v>Boarding School</c:v>
                </c:pt>
                <c:pt idx="5">
                  <c:v>Further Education College with Residential Accommodation</c:v>
                </c:pt>
                <c:pt idx="6">
                  <c:v>Secure Training Centre</c:v>
                </c:pt>
                <c:pt idx="7">
                  <c:v>Adoption Support Agency</c:v>
                </c:pt>
                <c:pt idx="8">
                  <c:v>Voluntary Adoption Agency</c:v>
                </c:pt>
                <c:pt idx="9">
                  <c:v>Local Authority Adoption Service</c:v>
                </c:pt>
                <c:pt idx="10">
                  <c:v>Independent Fostering Agency</c:v>
                </c:pt>
                <c:pt idx="11">
                  <c:v>Local Authority Fostering Service</c:v>
                </c:pt>
              </c:strCache>
            </c:strRef>
          </c:cat>
          <c:val>
            <c:numRef>
              <c:f>'Chart 1'!$C$5:$N$5</c:f>
              <c:numCache>
                <c:formatCode>General</c:formatCode>
                <c:ptCount val="12"/>
                <c:pt idx="0">
                  <c:v>2074</c:v>
                </c:pt>
                <c:pt idx="1">
                  <c:v>16</c:v>
                </c:pt>
                <c:pt idx="2">
                  <c:v>202</c:v>
                </c:pt>
                <c:pt idx="3">
                  <c:v>61</c:v>
                </c:pt>
                <c:pt idx="4">
                  <c:v>533</c:v>
                </c:pt>
                <c:pt idx="5">
                  <c:v>43</c:v>
                </c:pt>
                <c:pt idx="6">
                  <c:v>4</c:v>
                </c:pt>
                <c:pt idx="7">
                  <c:v>43</c:v>
                </c:pt>
                <c:pt idx="8">
                  <c:v>48</c:v>
                </c:pt>
                <c:pt idx="9">
                  <c:v>150</c:v>
                </c:pt>
                <c:pt idx="10">
                  <c:v>288</c:v>
                </c:pt>
                <c:pt idx="11">
                  <c:v>149</c:v>
                </c:pt>
              </c:numCache>
            </c:numRef>
          </c:val>
        </c:ser>
        <c:axId val="118135040"/>
        <c:axId val="118186368"/>
      </c:barChart>
      <c:catAx>
        <c:axId val="118135040"/>
        <c:scaling>
          <c:orientation val="minMax"/>
        </c:scaling>
        <c:axPos val="b"/>
        <c:title>
          <c:tx>
            <c:rich>
              <a:bodyPr/>
              <a:lstStyle/>
              <a:p>
                <a:pPr>
                  <a:defRPr sz="800" b="1" i="0" u="none" strike="noStrike" baseline="0">
                    <a:solidFill>
                      <a:srgbClr val="000000"/>
                    </a:solidFill>
                    <a:latin typeface="Tahoma"/>
                    <a:ea typeface="Tahoma"/>
                    <a:cs typeface="Tahoma"/>
                  </a:defRPr>
                </a:pPr>
                <a:r>
                  <a:t>Provision Type</a:t>
                </a:r>
              </a:p>
            </c:rich>
          </c:tx>
          <c:layout>
            <c:manualLayout>
              <c:xMode val="edge"/>
              <c:yMode val="edge"/>
              <c:x val="0.48808172531214528"/>
              <c:y val="0.8742165211543127"/>
            </c:manualLayout>
          </c:layout>
          <c:spPr>
            <a:noFill/>
            <a:ln w="25400">
              <a:noFill/>
            </a:ln>
          </c:spPr>
        </c:title>
        <c:numFmt formatCode="General" sourceLinked="1"/>
        <c:tickLblPos val="nextTo"/>
        <c:spPr>
          <a:ln w="3175">
            <a:solidFill>
              <a:srgbClr val="000000"/>
            </a:solidFill>
            <a:prstDash val="solid"/>
          </a:ln>
        </c:spPr>
        <c:txPr>
          <a:bodyPr rot="0" vert="horz"/>
          <a:lstStyle/>
          <a:p>
            <a:pPr>
              <a:defRPr sz="525" b="0" i="0" u="none" strike="noStrike" baseline="0">
                <a:solidFill>
                  <a:srgbClr val="000000"/>
                </a:solidFill>
                <a:latin typeface="Tahoma"/>
                <a:ea typeface="Tahoma"/>
                <a:cs typeface="Tahoma"/>
              </a:defRPr>
            </a:pPr>
            <a:endParaRPr lang="en-US"/>
          </a:p>
        </c:txPr>
        <c:crossAx val="118186368"/>
        <c:crosses val="autoZero"/>
        <c:auto val="1"/>
        <c:lblAlgn val="ctr"/>
        <c:lblOffset val="100"/>
        <c:tickLblSkip val="1"/>
        <c:tickMarkSkip val="1"/>
      </c:catAx>
      <c:valAx>
        <c:axId val="118186368"/>
        <c:scaling>
          <c:orientation val="minMax"/>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Tahoma"/>
                    <a:ea typeface="Tahoma"/>
                    <a:cs typeface="Tahoma"/>
                  </a:defRPr>
                </a:pPr>
                <a:r>
                  <a:t>Number of Providers</a:t>
                </a:r>
              </a:p>
            </c:rich>
          </c:tx>
          <c:layout>
            <c:manualLayout>
              <c:xMode val="edge"/>
              <c:yMode val="edge"/>
              <c:x val="2.383654937570942E-2"/>
              <c:y val="0.21069247092567969"/>
            </c:manualLayout>
          </c:layout>
          <c:spPr>
            <a:noFill/>
            <a:ln w="25400">
              <a:noFill/>
            </a:ln>
          </c:spPr>
        </c:title>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Tahoma"/>
                <a:ea typeface="Tahoma"/>
                <a:cs typeface="Tahoma"/>
              </a:defRPr>
            </a:pPr>
            <a:endParaRPr lang="en-US"/>
          </a:p>
        </c:txPr>
        <c:crossAx val="118135040"/>
        <c:crosses val="autoZero"/>
        <c:crossBetween val="between"/>
      </c:valAx>
      <c:spPr>
        <a:noFill/>
        <a:ln w="25400">
          <a:noFill/>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800" b="1" i="0" u="none" strike="noStrike" baseline="0">
                <a:solidFill>
                  <a:srgbClr val="000000"/>
                </a:solidFill>
                <a:latin typeface="Tahoma"/>
                <a:ea typeface="Tahoma"/>
                <a:cs typeface="Tahoma"/>
              </a:defRPr>
            </a:pPr>
            <a:r>
              <a:t>National number of children's social care providers </a:t>
            </a:r>
          </a:p>
        </c:rich>
      </c:tx>
      <c:layout>
        <c:manualLayout>
          <c:xMode val="edge"/>
          <c:yMode val="edge"/>
          <c:x val="0.2977530131842886"/>
          <c:y val="3.3232677422638288E-2"/>
        </c:manualLayout>
      </c:layout>
      <c:spPr>
        <a:noFill/>
        <a:ln w="25400">
          <a:noFill/>
        </a:ln>
      </c:spPr>
    </c:title>
    <c:plotArea>
      <c:layout>
        <c:manualLayout>
          <c:layoutTarget val="inner"/>
          <c:xMode val="edge"/>
          <c:yMode val="edge"/>
          <c:x val="9.5505683474205766E-2"/>
          <c:y val="0.16616338711319142"/>
          <c:w val="0.88483206748161225"/>
          <c:h val="0.66163239595979861"/>
        </c:manualLayout>
      </c:layout>
      <c:barChart>
        <c:barDir val="col"/>
        <c:grouping val="clustered"/>
        <c:ser>
          <c:idx val="0"/>
          <c:order val="0"/>
          <c:spPr>
            <a:solidFill>
              <a:srgbClr val="99CCFF"/>
            </a:solidFill>
            <a:ln w="12700">
              <a:solidFill>
                <a:srgbClr val="000000"/>
              </a:solidFill>
              <a:prstDash val="solid"/>
            </a:ln>
          </c:spPr>
          <c:cat>
            <c:strRef>
              <c:f>'Chart 2'!$B$6:$B$7</c:f>
              <c:strCache>
                <c:ptCount val="2"/>
                <c:pt idx="0">
                  <c:v>31 March 2011 - 30 June 2011</c:v>
                </c:pt>
                <c:pt idx="1">
                  <c:v>30 June 2011 - 30 September 2011</c:v>
                </c:pt>
              </c:strCache>
            </c:strRef>
          </c:cat>
          <c:val>
            <c:numRef>
              <c:f>'Chart 2'!$F$6:$F$7</c:f>
              <c:numCache>
                <c:formatCode>General</c:formatCode>
                <c:ptCount val="2"/>
                <c:pt idx="0">
                  <c:v>3614</c:v>
                </c:pt>
                <c:pt idx="1">
                  <c:v>3611</c:v>
                </c:pt>
              </c:numCache>
            </c:numRef>
          </c:val>
        </c:ser>
        <c:axId val="118202368"/>
        <c:axId val="118204288"/>
      </c:barChart>
      <c:catAx>
        <c:axId val="118202368"/>
        <c:scaling>
          <c:orientation val="minMax"/>
        </c:scaling>
        <c:axPos val="b"/>
        <c:title>
          <c:tx>
            <c:rich>
              <a:bodyPr/>
              <a:lstStyle/>
              <a:p>
                <a:pPr>
                  <a:defRPr sz="800" b="1" i="0" u="none" strike="noStrike" baseline="0">
                    <a:solidFill>
                      <a:srgbClr val="000000"/>
                    </a:solidFill>
                    <a:latin typeface="Tahoma"/>
                    <a:ea typeface="Tahoma"/>
                    <a:cs typeface="Tahoma"/>
                  </a:defRPr>
                </a:pPr>
                <a:r>
                  <a:t>Quarter</a:t>
                </a:r>
              </a:p>
            </c:rich>
          </c:tx>
          <c:layout>
            <c:manualLayout>
              <c:xMode val="edge"/>
              <c:yMode val="edge"/>
              <c:x val="0.50421382892999811"/>
              <c:y val="0.90030344290420083"/>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18204288"/>
        <c:crosses val="autoZero"/>
        <c:auto val="1"/>
        <c:lblAlgn val="ctr"/>
        <c:lblOffset val="100"/>
        <c:tickLblSkip val="1"/>
        <c:tickMarkSkip val="1"/>
      </c:catAx>
      <c:valAx>
        <c:axId val="118204288"/>
        <c:scaling>
          <c:orientation val="minMax"/>
          <c:max val="3700"/>
          <c:min val="3500"/>
        </c:scaling>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Tahoma"/>
                    <a:ea typeface="Tahoma"/>
                    <a:cs typeface="Tahoma"/>
                  </a:defRPr>
                </a:pPr>
                <a:r>
                  <a:t>Number of providers</a:t>
                </a:r>
              </a:p>
            </c:rich>
          </c:tx>
          <c:layout>
            <c:manualLayout>
              <c:xMode val="edge"/>
              <c:yMode val="edge"/>
              <c:x val="2.2471925523342533E-2"/>
              <c:y val="0.31722101176154727"/>
            </c:manualLayout>
          </c:layout>
          <c:spPr>
            <a:noFill/>
            <a:ln w="25400">
              <a:noFill/>
            </a:ln>
          </c:spPr>
        </c:title>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Tahoma"/>
                <a:ea typeface="Tahoma"/>
                <a:cs typeface="Tahoma"/>
              </a:defRPr>
            </a:pPr>
            <a:endParaRPr lang="en-US"/>
          </a:p>
        </c:txPr>
        <c:crossAx val="118202368"/>
        <c:crosses val="autoZero"/>
        <c:crossBetween val="between"/>
      </c:valAx>
      <c:spPr>
        <a:solidFill>
          <a:srgbClr val="FFFFFF"/>
        </a:solidFill>
        <a:ln w="3175">
          <a:solidFill>
            <a:srgbClr val="00000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Tahoma"/>
          <a:ea typeface="Tahoma"/>
          <a:cs typeface="Tahoma"/>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3657600</xdr:colOff>
      <xdr:row>0</xdr:row>
      <xdr:rowOff>0</xdr:rowOff>
    </xdr:from>
    <xdr:to>
      <xdr:col>2</xdr:col>
      <xdr:colOff>4829175</xdr:colOff>
      <xdr:row>3</xdr:row>
      <xdr:rowOff>0</xdr:rowOff>
    </xdr:to>
    <xdr:pic>
      <xdr:nvPicPr>
        <xdr:cNvPr id="6145" name="Picture 1" descr="ofsted_logo"/>
        <xdr:cNvPicPr>
          <a:picLocks noChangeAspect="1" noChangeArrowheads="1"/>
        </xdr:cNvPicPr>
      </xdr:nvPicPr>
      <xdr:blipFill>
        <a:blip xmlns:r="http://schemas.openxmlformats.org/officeDocument/2006/relationships" r:embed="rId1" cstate="print"/>
        <a:srcRect/>
        <a:stretch>
          <a:fillRect/>
        </a:stretch>
      </xdr:blipFill>
      <xdr:spPr bwMode="auto">
        <a:xfrm>
          <a:off x="6610350" y="0"/>
          <a:ext cx="1171575"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7</xdr:row>
      <xdr:rowOff>95250</xdr:rowOff>
    </xdr:from>
    <xdr:to>
      <xdr:col>14</xdr:col>
      <xdr:colOff>114300</xdr:colOff>
      <xdr:row>26</xdr:row>
      <xdr:rowOff>47625</xdr:rowOff>
    </xdr:to>
    <xdr:graphicFrame macro="">
      <xdr:nvGraphicFramePr>
        <xdr:cNvPr id="40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552450</xdr:colOff>
      <xdr:row>9</xdr:row>
      <xdr:rowOff>57150</xdr:rowOff>
    </xdr:from>
    <xdr:to>
      <xdr:col>13</xdr:col>
      <xdr:colOff>19050</xdr:colOff>
      <xdr:row>28</xdr:row>
      <xdr:rowOff>133350</xdr:rowOff>
    </xdr:to>
    <xdr:graphicFrame macro="">
      <xdr:nvGraphicFramePr>
        <xdr:cNvPr id="819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5hq\RestrictedIDI$\_LAID%20Team\New%20file%20structure\Social%20Care%20data\Providers%20and%20Places\2011.07\Step%202.%20Quarter%20by%20quarter%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1HQ\userdata$\DOCUME~1\wwang\LOCALS~1\Temp\Statistical%20first%20release%20generic%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teams/sites/OS/Lists/Stats%20policy%20and%20information/Template%20Upda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Lookups"/>
      <sheetName val="PPData"/>
      <sheetName val="Front Cover"/>
      <sheetName val="Contents"/>
      <sheetName val="Introduction"/>
      <sheetName val="Chart Data"/>
      <sheetName val="Providers and Places"/>
      <sheetName val="Explanatory Notes"/>
    </sheetNames>
    <sheetDataSet>
      <sheetData sheetId="0"/>
      <sheetData sheetId="1">
        <row r="2">
          <cell r="F2" t="str">
            <v>England</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Contents"/>
      <sheetName val="Table 1"/>
      <sheetName val="Table 2"/>
      <sheetName val="Table 3"/>
      <sheetName val="Table 4"/>
      <sheetName val="Table 5"/>
      <sheetName val="Figure 1"/>
      <sheetName val="Ranges"/>
    </sheetNames>
    <sheetDataSet>
      <sheetData sheetId="0"/>
      <sheetData sheetId="1"/>
      <sheetData sheetId="2"/>
      <sheetData sheetId="3"/>
      <sheetData sheetId="4"/>
      <sheetData sheetId="5"/>
      <sheetData sheetId="6"/>
      <sheetData sheetId="7"/>
      <sheetData sheetId="8">
        <row r="1">
          <cell r="A1" t="str">
            <v>1 April and 30 June 2011</v>
          </cell>
        </row>
        <row r="2">
          <cell r="A2" t="str">
            <v>January 2011</v>
          </cell>
        </row>
        <row r="3">
          <cell r="A3" t="str">
            <v>February 2011</v>
          </cell>
        </row>
        <row r="4">
          <cell r="A4" t="str">
            <v>March 2011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rch data"/>
      <sheetName val="Template Intro"/>
      <sheetName val="Cover"/>
      <sheetName val="CoverOld"/>
      <sheetName val="Contents"/>
      <sheetName val="SCCSM"/>
      <sheetName val="SCCNTI"/>
      <sheetName val="DataPack"/>
      <sheetName val="Dates"/>
      <sheetName val="Table 1"/>
      <sheetName val="Table 2"/>
      <sheetName val="Table 2a"/>
      <sheetName val="Table 3"/>
      <sheetName val="Table 4"/>
      <sheetName val="Table 5"/>
      <sheetName val="Chart 1"/>
      <sheetName val="Chart 2"/>
      <sheetName val="Chart 3"/>
      <sheetName val="Chart 4"/>
      <sheetName val="Cross Tab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queryTables/queryTable1.xml><?xml version="1.0" encoding="utf-8"?>
<queryTable xmlns="http://schemas.openxmlformats.org/spreadsheetml/2006/main" name="raisql1hq SOCIAL_CARE SC_Providers_and_Places_Quarter" headers="0" growShrinkType="overwriteClear" connectionId="1" autoFormatId="16" applyNumberFormats="0" applyBorderFormats="0" applyFontFormats="1" applyPatternFormats="1" applyAlignmentFormats="0" applyWidthHeightFormats="0">
  <queryTableRefresh headersInLastRefresh="0" nextId="43">
    <queryTableFields count="4">
      <queryTableField id="2" name="LA NAME"/>
      <queryTableField id="4" name="Provision_Type"/>
      <queryTableField id="21" dataBound="0" fillFormulas="1"/>
      <queryTableField id="25" dataBound="0" fillFormulas="1"/>
    </queryTableFields>
    <queryTableDeletedFields count="18">
      <deletedField name="Sector"/>
      <deletedField name="JUL10_PWOP"/>
      <deletedField name="JUL10_SN_Prov"/>
      <deletedField name="JUL10_SN_Places"/>
      <deletedField name="SEP10_Providers"/>
      <deletedField name="SEP10_Joiners"/>
      <deletedField name="SEP10_Leavers"/>
      <deletedField name="SEP10_PWOP"/>
      <deletedField name="SEP10_Places"/>
      <deletedField name="SEP10_Joiner_places"/>
      <deletedField name="SEP10_Leaver_Places"/>
      <deletedField name="SEP10_SS_Increase"/>
      <deletedField name="SEP10_SS_Decrease"/>
      <deletedField name="SEP10_SN_Prov"/>
      <deletedField name="SEP10_SN_Places"/>
      <deletedField name="GOR"/>
      <deletedField name="JUL10_Providers"/>
      <deletedField name="JUL10_Places"/>
    </queryTableDeletedFields>
  </queryTableRefresh>
</query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ationalarchives.gov.uk/doc/open-government-licence" TargetMode="External"/><Relationship Id="rId7"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hyperlink" Target="mailto:psi@nationalarchives.gsi.gov.uk" TargetMode="External"/><Relationship Id="rId5" Type="http://schemas.openxmlformats.org/officeDocument/2006/relationships/hyperlink" Target="mailto:psi@nationalarchives.gsi.gov.uk" TargetMode="External"/><Relationship Id="rId4" Type="http://schemas.openxmlformats.org/officeDocument/2006/relationships/hyperlink" Target="http://www.nationalarchives.gov.uk/doc/open-government-licenc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dimension ref="A1:F153"/>
  <sheetViews>
    <sheetView workbookViewId="0">
      <selection activeCell="C31" sqref="C31"/>
    </sheetView>
  </sheetViews>
  <sheetFormatPr defaultRowHeight="12.75"/>
  <cols>
    <col min="1" max="1" width="28.140625" bestFit="1" customWidth="1"/>
    <col min="2" max="2" width="26.140625" bestFit="1" customWidth="1"/>
    <col min="3" max="3" width="26.28515625" bestFit="1" customWidth="1"/>
    <col min="4" max="4" width="24.28515625" customWidth="1"/>
    <col min="5" max="5" width="13.28515625" bestFit="1" customWidth="1"/>
    <col min="6" max="6" width="11.85546875" bestFit="1" customWidth="1"/>
  </cols>
  <sheetData>
    <row r="1" spans="1:6">
      <c r="A1" s="13" t="s">
        <v>2251</v>
      </c>
      <c r="B1" s="13" t="s">
        <v>2252</v>
      </c>
      <c r="C1" s="13" t="s">
        <v>2253</v>
      </c>
      <c r="D1" s="13" t="s">
        <v>2258</v>
      </c>
      <c r="E1" s="14">
        <v>40816</v>
      </c>
    </row>
    <row r="2" spans="1:6">
      <c r="A2" t="s">
        <v>1700</v>
      </c>
      <c r="B2" t="s">
        <v>814</v>
      </c>
      <c r="C2" t="s">
        <v>0</v>
      </c>
      <c r="D2" t="str">
        <f>E2&amp;" - "&amp;F2</f>
        <v>30 June 2011 - 31 July 2011</v>
      </c>
      <c r="E2" s="14" t="str">
        <f>TEXT(DATE(YEAR(E1+1),MONTH(E1+1)-3,DAY(E1+1))-1,"dd mmmm yyyy")</f>
        <v>30 June 2011</v>
      </c>
      <c r="F2" s="14" t="str">
        <f>TEXT(DATE(YEAR(E1+1),MONTH(E1+1)-2,DAY(E1+1))-1,"dd mmmm yyyy")</f>
        <v>31 July 2011</v>
      </c>
    </row>
    <row r="3" spans="1:6">
      <c r="A3" t="s">
        <v>709</v>
      </c>
      <c r="B3" t="s">
        <v>947</v>
      </c>
      <c r="C3" t="s">
        <v>1013</v>
      </c>
      <c r="D3" t="str">
        <f>E3&amp;" - "&amp;F3</f>
        <v>31 July 2011 - 31 August 2011</v>
      </c>
      <c r="E3" s="14" t="str">
        <f>TEXT(DATE(YEAR(E1+1),MONTH(E1+1)-2,DAY(E1+1))-1,"dd mmmm yyyy")</f>
        <v>31 July 2011</v>
      </c>
      <c r="F3" s="14" t="str">
        <f>TEXT(DATE(YEAR(E1+1),MONTH(E1+1)-1,DAY(E1+1))-1,"dd mmmm yyyy")</f>
        <v>31 August 2011</v>
      </c>
    </row>
    <row r="4" spans="1:6">
      <c r="A4" t="s">
        <v>943</v>
      </c>
      <c r="B4" t="s">
        <v>949</v>
      </c>
      <c r="C4" t="s">
        <v>694</v>
      </c>
      <c r="D4" t="str">
        <f>E4&amp;" - "&amp;F4</f>
        <v>31 August 2011 - 30 September 2011</v>
      </c>
      <c r="E4" s="14" t="str">
        <f>TEXT(DATE(YEAR(E1+1),MONTH(E1+1)-1,DAY(E1+1))-1,"dd mmmm yyyy")</f>
        <v>31 August 2011</v>
      </c>
      <c r="F4" s="14" t="str">
        <f>TEXT(E1,"dd mmmm yyyy")</f>
        <v>30 September 2011</v>
      </c>
    </row>
    <row r="5" spans="1:6">
      <c r="A5" t="s">
        <v>1704</v>
      </c>
      <c r="B5" t="s">
        <v>821</v>
      </c>
      <c r="C5" t="s">
        <v>1766</v>
      </c>
      <c r="D5" t="str">
        <f>E5&amp;" - "&amp;F5</f>
        <v>30 June 2011 - 30 September 2011</v>
      </c>
      <c r="E5" s="14" t="str">
        <f>TEXT(DATE(YEAR(E1+1),MONTH(E1+1)-3,DAY(E1+1))-1,"dd mmmm yyyy")</f>
        <v>30 June 2011</v>
      </c>
      <c r="F5" s="14" t="str">
        <f>TEXT(E1,"dd mmmm yyyy")</f>
        <v>30 September 2011</v>
      </c>
    </row>
    <row r="6" spans="1:6">
      <c r="A6" t="s">
        <v>941</v>
      </c>
      <c r="B6" t="s">
        <v>1973</v>
      </c>
      <c r="C6" t="s">
        <v>1489</v>
      </c>
    </row>
    <row r="7" spans="1:6">
      <c r="A7" t="s">
        <v>942</v>
      </c>
      <c r="B7" t="s">
        <v>950</v>
      </c>
      <c r="C7" t="s">
        <v>133</v>
      </c>
    </row>
    <row r="8" spans="1:6">
      <c r="A8" t="s">
        <v>722</v>
      </c>
      <c r="B8" t="s">
        <v>951</v>
      </c>
      <c r="C8" t="s">
        <v>2254</v>
      </c>
    </row>
    <row r="9" spans="1:6">
      <c r="A9" t="s">
        <v>1703</v>
      </c>
      <c r="B9" t="s">
        <v>714</v>
      </c>
      <c r="C9" t="s">
        <v>2255</v>
      </c>
    </row>
    <row r="10" spans="1:6">
      <c r="A10" t="s">
        <v>1701</v>
      </c>
      <c r="B10" t="s">
        <v>952</v>
      </c>
      <c r="C10" t="s">
        <v>2256</v>
      </c>
    </row>
    <row r="11" spans="1:6">
      <c r="A11" t="s">
        <v>944</v>
      </c>
      <c r="B11" t="s">
        <v>953</v>
      </c>
      <c r="C11" t="s">
        <v>628</v>
      </c>
    </row>
    <row r="12" spans="1:6">
      <c r="A12" t="s">
        <v>946</v>
      </c>
      <c r="B12" t="s">
        <v>954</v>
      </c>
      <c r="C12" t="s">
        <v>2149</v>
      </c>
    </row>
    <row r="13" spans="1:6">
      <c r="A13" t="s">
        <v>1702</v>
      </c>
      <c r="B13" t="s">
        <v>955</v>
      </c>
    </row>
    <row r="14" spans="1:6">
      <c r="A14" t="s">
        <v>945</v>
      </c>
      <c r="B14" t="s">
        <v>956</v>
      </c>
    </row>
    <row r="15" spans="1:6">
      <c r="A15" t="s">
        <v>1356</v>
      </c>
      <c r="B15" t="s">
        <v>957</v>
      </c>
    </row>
    <row r="16" spans="1:6">
      <c r="B16" t="s">
        <v>817</v>
      </c>
    </row>
    <row r="17" spans="2:2">
      <c r="B17" t="s">
        <v>978</v>
      </c>
    </row>
    <row r="18" spans="2:2">
      <c r="B18" t="s">
        <v>958</v>
      </c>
    </row>
    <row r="19" spans="2:2">
      <c r="B19" t="s">
        <v>113</v>
      </c>
    </row>
    <row r="20" spans="2:2">
      <c r="B20" t="s">
        <v>959</v>
      </c>
    </row>
    <row r="21" spans="2:2">
      <c r="B21" t="s">
        <v>960</v>
      </c>
    </row>
    <row r="22" spans="2:2">
      <c r="B22" t="s">
        <v>1692</v>
      </c>
    </row>
    <row r="23" spans="2:2">
      <c r="B23" t="s">
        <v>961</v>
      </c>
    </row>
    <row r="24" spans="2:2">
      <c r="B24" t="s">
        <v>704</v>
      </c>
    </row>
    <row r="25" spans="2:2">
      <c r="B25" t="s">
        <v>705</v>
      </c>
    </row>
    <row r="26" spans="2:2">
      <c r="B26" t="s">
        <v>706</v>
      </c>
    </row>
    <row r="27" spans="2:2">
      <c r="B27" t="s">
        <v>1184</v>
      </c>
    </row>
    <row r="28" spans="2:2">
      <c r="B28" t="s">
        <v>962</v>
      </c>
    </row>
    <row r="29" spans="2:2">
      <c r="B29" t="s">
        <v>963</v>
      </c>
    </row>
    <row r="30" spans="2:2">
      <c r="B30" t="s">
        <v>964</v>
      </c>
    </row>
    <row r="31" spans="2:2">
      <c r="B31" t="s">
        <v>965</v>
      </c>
    </row>
    <row r="32" spans="2:2">
      <c r="B32" t="s">
        <v>966</v>
      </c>
    </row>
    <row r="33" spans="2:2">
      <c r="B33" t="s">
        <v>716</v>
      </c>
    </row>
    <row r="34" spans="2:2">
      <c r="B34" t="s">
        <v>967</v>
      </c>
    </row>
    <row r="35" spans="2:2">
      <c r="B35" t="s">
        <v>968</v>
      </c>
    </row>
    <row r="36" spans="2:2">
      <c r="B36" t="s">
        <v>969</v>
      </c>
    </row>
    <row r="37" spans="2:2">
      <c r="B37" t="s">
        <v>970</v>
      </c>
    </row>
    <row r="38" spans="2:2">
      <c r="B38" t="s">
        <v>971</v>
      </c>
    </row>
    <row r="39" spans="2:2">
      <c r="B39" t="s">
        <v>972</v>
      </c>
    </row>
    <row r="40" spans="2:2">
      <c r="B40" t="s">
        <v>973</v>
      </c>
    </row>
    <row r="41" spans="2:2">
      <c r="B41" t="s">
        <v>1544</v>
      </c>
    </row>
    <row r="42" spans="2:2">
      <c r="B42" t="s">
        <v>1545</v>
      </c>
    </row>
    <row r="43" spans="2:2">
      <c r="B43" t="s">
        <v>1546</v>
      </c>
    </row>
    <row r="44" spans="2:2">
      <c r="B44" t="s">
        <v>1693</v>
      </c>
    </row>
    <row r="45" spans="2:2">
      <c r="B45" t="s">
        <v>1547</v>
      </c>
    </row>
    <row r="46" spans="2:2">
      <c r="B46" t="s">
        <v>700</v>
      </c>
    </row>
    <row r="47" spans="2:2">
      <c r="B47" t="s">
        <v>1548</v>
      </c>
    </row>
    <row r="48" spans="2:2">
      <c r="B48" t="s">
        <v>1549</v>
      </c>
    </row>
    <row r="49" spans="2:2">
      <c r="B49" t="s">
        <v>1550</v>
      </c>
    </row>
    <row r="50" spans="2:2">
      <c r="B50" t="s">
        <v>815</v>
      </c>
    </row>
    <row r="51" spans="2:2">
      <c r="B51" t="s">
        <v>1551</v>
      </c>
    </row>
    <row r="52" spans="2:2">
      <c r="B52" t="s">
        <v>1552</v>
      </c>
    </row>
    <row r="53" spans="2:2">
      <c r="B53" t="s">
        <v>1553</v>
      </c>
    </row>
    <row r="54" spans="2:2">
      <c r="B54" t="s">
        <v>1554</v>
      </c>
    </row>
    <row r="55" spans="2:2">
      <c r="B55" t="s">
        <v>1555</v>
      </c>
    </row>
    <row r="56" spans="2:2">
      <c r="B56" t="s">
        <v>104</v>
      </c>
    </row>
    <row r="57" spans="2:2">
      <c r="B57" t="s">
        <v>1694</v>
      </c>
    </row>
    <row r="58" spans="2:2">
      <c r="B58" t="s">
        <v>1556</v>
      </c>
    </row>
    <row r="59" spans="2:2">
      <c r="B59" t="s">
        <v>1557</v>
      </c>
    </row>
    <row r="60" spans="2:2">
      <c r="B60" t="s">
        <v>1558</v>
      </c>
    </row>
    <row r="61" spans="2:2">
      <c r="B61" t="s">
        <v>823</v>
      </c>
    </row>
    <row r="62" spans="2:2">
      <c r="B62" t="s">
        <v>1559</v>
      </c>
    </row>
    <row r="63" spans="2:2">
      <c r="B63" t="s">
        <v>816</v>
      </c>
    </row>
    <row r="64" spans="2:2">
      <c r="B64" t="s">
        <v>1560</v>
      </c>
    </row>
    <row r="65" spans="2:2">
      <c r="B65" t="s">
        <v>1887</v>
      </c>
    </row>
    <row r="66" spans="2:2">
      <c r="B66" t="s">
        <v>1561</v>
      </c>
    </row>
    <row r="67" spans="2:2">
      <c r="B67" t="s">
        <v>1562</v>
      </c>
    </row>
    <row r="68" spans="2:2">
      <c r="B68" t="s">
        <v>1563</v>
      </c>
    </row>
    <row r="69" spans="2:2">
      <c r="B69" t="s">
        <v>1564</v>
      </c>
    </row>
    <row r="70" spans="2:2">
      <c r="B70" t="s">
        <v>1565</v>
      </c>
    </row>
    <row r="71" spans="2:2">
      <c r="B71" t="s">
        <v>1566</v>
      </c>
    </row>
    <row r="72" spans="2:2">
      <c r="B72" t="s">
        <v>717</v>
      </c>
    </row>
    <row r="73" spans="2:2">
      <c r="B73" t="s">
        <v>108</v>
      </c>
    </row>
    <row r="74" spans="2:2">
      <c r="B74" t="s">
        <v>1567</v>
      </c>
    </row>
    <row r="75" spans="2:2">
      <c r="B75" t="s">
        <v>1568</v>
      </c>
    </row>
    <row r="76" spans="2:2">
      <c r="B76" t="s">
        <v>1569</v>
      </c>
    </row>
    <row r="77" spans="2:2">
      <c r="B77" t="s">
        <v>1695</v>
      </c>
    </row>
    <row r="78" spans="2:2">
      <c r="B78" t="s">
        <v>1570</v>
      </c>
    </row>
    <row r="79" spans="2:2">
      <c r="B79" t="s">
        <v>818</v>
      </c>
    </row>
    <row r="80" spans="2:2">
      <c r="B80" t="s">
        <v>1571</v>
      </c>
    </row>
    <row r="81" spans="2:2">
      <c r="B81" t="s">
        <v>111</v>
      </c>
    </row>
    <row r="82" spans="2:2">
      <c r="B82" t="s">
        <v>1572</v>
      </c>
    </row>
    <row r="83" spans="2:2">
      <c r="B83" t="s">
        <v>711</v>
      </c>
    </row>
    <row r="84" spans="2:2">
      <c r="B84" t="s">
        <v>1573</v>
      </c>
    </row>
    <row r="85" spans="2:2">
      <c r="B85" t="s">
        <v>1696</v>
      </c>
    </row>
    <row r="86" spans="2:2">
      <c r="B86" t="s">
        <v>1574</v>
      </c>
    </row>
    <row r="87" spans="2:2">
      <c r="B87" t="s">
        <v>1575</v>
      </c>
    </row>
    <row r="88" spans="2:2">
      <c r="B88" t="s">
        <v>1576</v>
      </c>
    </row>
    <row r="89" spans="2:2">
      <c r="B89" t="s">
        <v>1577</v>
      </c>
    </row>
    <row r="90" spans="2:2">
      <c r="B90" t="s">
        <v>1578</v>
      </c>
    </row>
    <row r="91" spans="2:2">
      <c r="B91" t="s">
        <v>109</v>
      </c>
    </row>
    <row r="92" spans="2:2">
      <c r="B92" t="s">
        <v>112</v>
      </c>
    </row>
    <row r="93" spans="2:2">
      <c r="B93" t="s">
        <v>718</v>
      </c>
    </row>
    <row r="94" spans="2:2">
      <c r="B94" t="s">
        <v>110</v>
      </c>
    </row>
    <row r="95" spans="2:2">
      <c r="B95" t="s">
        <v>1579</v>
      </c>
    </row>
    <row r="96" spans="2:2">
      <c r="B96" t="s">
        <v>1580</v>
      </c>
    </row>
    <row r="97" spans="2:2">
      <c r="B97" t="s">
        <v>1697</v>
      </c>
    </row>
    <row r="98" spans="2:2">
      <c r="B98" t="s">
        <v>1581</v>
      </c>
    </row>
    <row r="99" spans="2:2">
      <c r="B99" t="s">
        <v>1582</v>
      </c>
    </row>
    <row r="100" spans="2:2">
      <c r="B100" t="s">
        <v>1583</v>
      </c>
    </row>
    <row r="101" spans="2:2">
      <c r="B101" t="s">
        <v>1584</v>
      </c>
    </row>
    <row r="102" spans="2:2">
      <c r="B102" t="s">
        <v>1585</v>
      </c>
    </row>
    <row r="103" spans="2:2">
      <c r="B103" t="s">
        <v>712</v>
      </c>
    </row>
    <row r="104" spans="2:2">
      <c r="B104" t="s">
        <v>1586</v>
      </c>
    </row>
    <row r="105" spans="2:2">
      <c r="B105" t="s">
        <v>1587</v>
      </c>
    </row>
    <row r="106" spans="2:2">
      <c r="B106" t="s">
        <v>1588</v>
      </c>
    </row>
    <row r="107" spans="2:2">
      <c r="B107" t="s">
        <v>1589</v>
      </c>
    </row>
    <row r="108" spans="2:2">
      <c r="B108" t="s">
        <v>1590</v>
      </c>
    </row>
    <row r="109" spans="2:2">
      <c r="B109" t="s">
        <v>1591</v>
      </c>
    </row>
    <row r="110" spans="2:2">
      <c r="B110" t="s">
        <v>1592</v>
      </c>
    </row>
    <row r="111" spans="2:2">
      <c r="B111" t="s">
        <v>1593</v>
      </c>
    </row>
    <row r="112" spans="2:2">
      <c r="B112" t="s">
        <v>1594</v>
      </c>
    </row>
    <row r="113" spans="2:2">
      <c r="B113" t="s">
        <v>1595</v>
      </c>
    </row>
    <row r="114" spans="2:2">
      <c r="B114" t="s">
        <v>1596</v>
      </c>
    </row>
    <row r="115" spans="2:2">
      <c r="B115" t="s">
        <v>1597</v>
      </c>
    </row>
    <row r="116" spans="2:2">
      <c r="B116" t="s">
        <v>701</v>
      </c>
    </row>
    <row r="117" spans="2:2">
      <c r="B117" t="s">
        <v>1598</v>
      </c>
    </row>
    <row r="118" spans="2:2">
      <c r="B118" t="s">
        <v>1599</v>
      </c>
    </row>
    <row r="119" spans="2:2">
      <c r="B119" t="s">
        <v>813</v>
      </c>
    </row>
    <row r="120" spans="2:2">
      <c r="B120" t="s">
        <v>1600</v>
      </c>
    </row>
    <row r="121" spans="2:2">
      <c r="B121" t="s">
        <v>1601</v>
      </c>
    </row>
    <row r="122" spans="2:2">
      <c r="B122" t="s">
        <v>105</v>
      </c>
    </row>
    <row r="123" spans="2:2">
      <c r="B123" t="s">
        <v>1602</v>
      </c>
    </row>
    <row r="124" spans="2:2">
      <c r="B124" t="s">
        <v>713</v>
      </c>
    </row>
    <row r="125" spans="2:2">
      <c r="B125" t="s">
        <v>719</v>
      </c>
    </row>
    <row r="126" spans="2:2">
      <c r="B126" t="s">
        <v>1698</v>
      </c>
    </row>
    <row r="127" spans="2:2">
      <c r="B127" t="s">
        <v>1603</v>
      </c>
    </row>
    <row r="128" spans="2:2">
      <c r="B128" t="s">
        <v>1604</v>
      </c>
    </row>
    <row r="129" spans="2:2">
      <c r="B129" t="s">
        <v>1605</v>
      </c>
    </row>
    <row r="130" spans="2:2">
      <c r="B130" t="s">
        <v>1606</v>
      </c>
    </row>
    <row r="131" spans="2:2">
      <c r="B131" t="s">
        <v>1607</v>
      </c>
    </row>
    <row r="132" spans="2:2">
      <c r="B132" t="s">
        <v>810</v>
      </c>
    </row>
    <row r="133" spans="2:2">
      <c r="B133" t="s">
        <v>1699</v>
      </c>
    </row>
    <row r="134" spans="2:2">
      <c r="B134" t="s">
        <v>1608</v>
      </c>
    </row>
    <row r="135" spans="2:2">
      <c r="B135" t="s">
        <v>90</v>
      </c>
    </row>
    <row r="136" spans="2:2">
      <c r="B136" t="s">
        <v>91</v>
      </c>
    </row>
    <row r="137" spans="2:2">
      <c r="B137" t="s">
        <v>92</v>
      </c>
    </row>
    <row r="138" spans="2:2">
      <c r="B138" t="s">
        <v>811</v>
      </c>
    </row>
    <row r="139" spans="2:2">
      <c r="B139" t="s">
        <v>93</v>
      </c>
    </row>
    <row r="140" spans="2:2">
      <c r="B140" t="s">
        <v>94</v>
      </c>
    </row>
    <row r="141" spans="2:2">
      <c r="B141" t="s">
        <v>95</v>
      </c>
    </row>
    <row r="142" spans="2:2">
      <c r="B142" t="s">
        <v>96</v>
      </c>
    </row>
    <row r="143" spans="2:2">
      <c r="B143" t="s">
        <v>819</v>
      </c>
    </row>
    <row r="144" spans="2:2">
      <c r="B144" t="s">
        <v>97</v>
      </c>
    </row>
    <row r="145" spans="2:2">
      <c r="B145" t="s">
        <v>98</v>
      </c>
    </row>
    <row r="146" spans="2:2">
      <c r="B146" t="s">
        <v>99</v>
      </c>
    </row>
    <row r="147" spans="2:2">
      <c r="B147" t="s">
        <v>100</v>
      </c>
    </row>
    <row r="148" spans="2:2">
      <c r="B148" t="s">
        <v>820</v>
      </c>
    </row>
    <row r="149" spans="2:2">
      <c r="B149" t="s">
        <v>101</v>
      </c>
    </row>
    <row r="150" spans="2:2">
      <c r="B150" t="s">
        <v>102</v>
      </c>
    </row>
    <row r="151" spans="2:2">
      <c r="B151" t="s">
        <v>106</v>
      </c>
    </row>
    <row r="152" spans="2:2">
      <c r="B152" t="s">
        <v>107</v>
      </c>
    </row>
    <row r="153" spans="2:2">
      <c r="B153" t="s">
        <v>103</v>
      </c>
    </row>
  </sheetData>
  <customSheetViews>
    <customSheetView guid="{6CD401F4-461E-4DA4-B8BB-0E2A592F659C}" state="hidden" showRuler="0">
      <selection activeCell="B5" sqref="B5:E5"/>
      <pageMargins left="0.75" right="0.75" top="1" bottom="1" header="0.5" footer="0.5"/>
      <pageSetup paperSize="9" orientation="portrait" r:id="rId1"/>
      <headerFooter alignWithMargins="0"/>
    </customSheetView>
    <customSheetView guid="{C251D870-FA2F-4A2C-8E81-3A1D6DE8E2E3}" state="hidden" showRuler="0">
      <selection activeCell="D8" sqref="D8"/>
      <pageMargins left="0.75" right="0.75" top="1" bottom="1" header="0.5" footer="0.5"/>
      <pageSetup paperSize="9" orientation="portrait" r:id="rId2"/>
      <headerFooter alignWithMargins="0"/>
    </customSheetView>
  </customSheetViews>
  <phoneticPr fontId="9" type="noConversion"/>
  <pageMargins left="0.75" right="0.75" top="1" bottom="1" header="0.5" footer="0.5"/>
  <pageSetup paperSize="9" orientation="portrait" r:id="rId3"/>
  <headerFooter alignWithMargins="0"/>
</worksheet>
</file>

<file path=xl/worksheets/sheet2.xml><?xml version="1.0" encoding="utf-8"?>
<worksheet xmlns="http://schemas.openxmlformats.org/spreadsheetml/2006/main" xmlns:r="http://schemas.openxmlformats.org/officeDocument/2006/relationships">
  <sheetPr enableFormatConditionsCalculation="0">
    <tabColor indexed="29"/>
    <pageSetUpPr fitToPage="1"/>
  </sheetPr>
  <dimension ref="B1:N35"/>
  <sheetViews>
    <sheetView tabSelected="1" zoomScale="85" workbookViewId="0"/>
  </sheetViews>
  <sheetFormatPr defaultRowHeight="15"/>
  <cols>
    <col min="1" max="1" width="2.85546875" style="15" customWidth="1"/>
    <col min="2" max="2" width="41.42578125" style="15" customWidth="1"/>
    <col min="3" max="3" width="72.85546875" style="15" customWidth="1"/>
    <col min="4" max="16384" width="9.140625" style="15"/>
  </cols>
  <sheetData>
    <row r="1" spans="2:3" ht="24.75" customHeight="1">
      <c r="B1" s="16"/>
      <c r="C1" s="17"/>
    </row>
    <row r="2" spans="2:3" ht="24.75" customHeight="1">
      <c r="B2" s="16"/>
      <c r="C2" s="17"/>
    </row>
    <row r="3" spans="2:3" ht="24.75" customHeight="1">
      <c r="B3" s="18"/>
      <c r="C3" s="19"/>
    </row>
    <row r="4" spans="2:3" ht="61.5" customHeight="1">
      <c r="B4" s="162" t="s">
        <v>449</v>
      </c>
      <c r="C4" s="162"/>
    </row>
    <row r="5" spans="2:3" ht="30" customHeight="1">
      <c r="B5" s="20" t="s">
        <v>450</v>
      </c>
      <c r="C5" s="20" t="s">
        <v>1939</v>
      </c>
    </row>
    <row r="6" spans="2:3" ht="30" customHeight="1">
      <c r="B6" s="20" t="s">
        <v>1940</v>
      </c>
      <c r="C6" s="20" t="s">
        <v>1941</v>
      </c>
    </row>
    <row r="7" spans="2:3" ht="30" customHeight="1">
      <c r="B7" s="20" t="s">
        <v>1942</v>
      </c>
      <c r="C7" s="21">
        <v>40843</v>
      </c>
    </row>
    <row r="8" spans="2:3" ht="30" customHeight="1">
      <c r="B8" s="20" t="s">
        <v>1943</v>
      </c>
      <c r="C8" s="20" t="s">
        <v>1691</v>
      </c>
    </row>
    <row r="9" spans="2:3" ht="30" customHeight="1">
      <c r="B9" s="20" t="s">
        <v>1944</v>
      </c>
      <c r="C9" s="20" t="s">
        <v>787</v>
      </c>
    </row>
    <row r="10" spans="2:3" ht="30" customHeight="1">
      <c r="B10" s="20" t="s">
        <v>1945</v>
      </c>
      <c r="C10" s="22" t="s">
        <v>1946</v>
      </c>
    </row>
    <row r="11" spans="2:3" ht="21.75" customHeight="1">
      <c r="B11" s="161" t="s">
        <v>1947</v>
      </c>
      <c r="C11" s="161" t="s">
        <v>2313</v>
      </c>
    </row>
    <row r="12" spans="2:3" ht="21.75" customHeight="1">
      <c r="B12" s="161"/>
      <c r="C12" s="161"/>
    </row>
    <row r="13" spans="2:3" ht="21.75" customHeight="1">
      <c r="B13" s="161"/>
      <c r="C13" s="161"/>
    </row>
    <row r="14" spans="2:3" ht="21.75" customHeight="1">
      <c r="B14" s="161"/>
      <c r="C14" s="161"/>
    </row>
    <row r="15" spans="2:3" ht="30" customHeight="1">
      <c r="B15" s="23" t="s">
        <v>1948</v>
      </c>
      <c r="C15" s="23" t="s">
        <v>1949</v>
      </c>
    </row>
    <row r="16" spans="2:3" ht="30" customHeight="1">
      <c r="B16" s="23" t="s">
        <v>1950</v>
      </c>
      <c r="C16" s="23" t="s">
        <v>1951</v>
      </c>
    </row>
    <row r="17" spans="2:14" ht="30" customHeight="1">
      <c r="B17" s="23" t="s">
        <v>1952</v>
      </c>
      <c r="C17" s="150" t="s">
        <v>1953</v>
      </c>
    </row>
    <row r="18" spans="2:14" ht="30" customHeight="1">
      <c r="B18" s="149" t="s">
        <v>1954</v>
      </c>
      <c r="C18" s="23" t="s">
        <v>1955</v>
      </c>
    </row>
    <row r="19" spans="2:14" ht="42.75" customHeight="1">
      <c r="B19" s="23" t="s">
        <v>1956</v>
      </c>
      <c r="C19" s="151" t="s">
        <v>2314</v>
      </c>
    </row>
    <row r="20" spans="2:14" ht="30" customHeight="1">
      <c r="B20" s="23" t="s">
        <v>1957</v>
      </c>
      <c r="C20" s="23" t="s">
        <v>1958</v>
      </c>
    </row>
    <row r="21" spans="2:14" ht="30" customHeight="1">
      <c r="B21" s="23" t="s">
        <v>846</v>
      </c>
      <c r="C21" s="23" t="s">
        <v>847</v>
      </c>
    </row>
    <row r="22" spans="2:14" ht="30" customHeight="1">
      <c r="B22" s="23" t="s">
        <v>848</v>
      </c>
      <c r="C22" s="21">
        <v>40934</v>
      </c>
    </row>
    <row r="23" spans="2:14">
      <c r="B23" s="16"/>
      <c r="C23" s="17"/>
    </row>
    <row r="24" spans="2:14">
      <c r="B24" s="24"/>
      <c r="C24" s="25"/>
      <c r="D24" s="26"/>
      <c r="E24" s="26"/>
      <c r="F24" s="26"/>
      <c r="G24" s="26"/>
      <c r="H24" s="26"/>
      <c r="I24" s="26"/>
      <c r="J24" s="26"/>
      <c r="K24" s="26"/>
      <c r="L24" s="26"/>
      <c r="M24" s="26"/>
      <c r="N24" s="27"/>
    </row>
    <row r="25" spans="2:14">
      <c r="B25" s="28" t="s">
        <v>849</v>
      </c>
      <c r="C25" s="25"/>
      <c r="D25" s="26"/>
      <c r="E25" s="26"/>
      <c r="F25" s="26"/>
      <c r="G25" s="26"/>
      <c r="H25" s="26"/>
      <c r="I25" s="26"/>
      <c r="J25" s="26"/>
      <c r="K25" s="26"/>
      <c r="L25" s="26"/>
      <c r="M25" s="26"/>
      <c r="N25" s="27"/>
    </row>
    <row r="26" spans="2:14">
      <c r="B26" s="24"/>
      <c r="C26" s="29"/>
      <c r="D26" s="26"/>
      <c r="E26" s="26"/>
      <c r="F26" s="26"/>
      <c r="G26" s="26"/>
      <c r="H26" s="26"/>
      <c r="I26" s="26"/>
      <c r="J26" s="26"/>
      <c r="K26" s="26"/>
      <c r="L26" s="26"/>
      <c r="M26" s="26"/>
      <c r="N26" s="27"/>
    </row>
    <row r="27" spans="2:14" ht="15" customHeight="1">
      <c r="B27" s="30" t="s">
        <v>850</v>
      </c>
      <c r="C27" s="31"/>
      <c r="D27" s="32"/>
      <c r="E27" s="32"/>
      <c r="F27" s="32"/>
      <c r="G27" s="32"/>
      <c r="H27" s="32"/>
      <c r="I27" s="32"/>
      <c r="J27" s="32"/>
      <c r="K27" s="32"/>
      <c r="L27" s="32"/>
      <c r="M27" s="32"/>
      <c r="N27" s="27"/>
    </row>
    <row r="28" spans="2:14">
      <c r="B28" s="30" t="s">
        <v>851</v>
      </c>
      <c r="C28" s="31"/>
      <c r="D28" s="32"/>
      <c r="E28" s="32"/>
      <c r="F28" s="32"/>
      <c r="G28" s="32"/>
      <c r="H28" s="32"/>
      <c r="I28" s="32"/>
      <c r="J28" s="32"/>
      <c r="K28" s="32"/>
      <c r="L28" s="32"/>
      <c r="M28" s="32"/>
      <c r="N28" s="27"/>
    </row>
    <row r="29" spans="2:14">
      <c r="B29" s="33" t="s">
        <v>852</v>
      </c>
      <c r="C29" s="34"/>
      <c r="D29" s="35"/>
      <c r="E29" s="35"/>
      <c r="F29" s="35"/>
      <c r="G29" s="35"/>
      <c r="H29" s="35"/>
      <c r="I29" s="35"/>
      <c r="J29" s="26"/>
      <c r="K29" s="26"/>
      <c r="L29" s="26"/>
      <c r="M29" s="26"/>
      <c r="N29" s="27"/>
    </row>
    <row r="30" spans="2:14">
      <c r="B30" s="24" t="s">
        <v>853</v>
      </c>
      <c r="C30" s="25"/>
      <c r="D30" s="26"/>
      <c r="E30" s="26"/>
      <c r="F30" s="26"/>
      <c r="G30" s="26"/>
      <c r="H30" s="26"/>
      <c r="I30" s="26"/>
      <c r="J30" s="26"/>
      <c r="K30" s="26"/>
      <c r="L30" s="26"/>
      <c r="M30" s="26"/>
      <c r="N30" s="27"/>
    </row>
    <row r="31" spans="2:14">
      <c r="B31" s="24" t="s">
        <v>854</v>
      </c>
      <c r="C31" s="25"/>
      <c r="D31" s="26"/>
      <c r="E31" s="26"/>
      <c r="F31" s="26"/>
      <c r="G31" s="26"/>
      <c r="H31" s="26"/>
      <c r="I31" s="26"/>
      <c r="J31" s="26"/>
      <c r="K31" s="26"/>
      <c r="L31" s="26"/>
      <c r="M31" s="26"/>
      <c r="N31" s="27"/>
    </row>
    <row r="32" spans="2:14">
      <c r="B32" s="33" t="s">
        <v>855</v>
      </c>
      <c r="C32" s="34"/>
      <c r="D32" s="35"/>
      <c r="E32" s="35"/>
      <c r="F32" s="26"/>
      <c r="G32" s="26"/>
      <c r="H32" s="26"/>
      <c r="I32" s="26"/>
      <c r="J32" s="26"/>
      <c r="K32" s="26"/>
      <c r="L32" s="26"/>
      <c r="M32" s="26"/>
      <c r="N32" s="27"/>
    </row>
    <row r="33" spans="2:14">
      <c r="B33" s="36"/>
      <c r="C33" s="37"/>
      <c r="D33" s="26"/>
      <c r="E33" s="26"/>
      <c r="F33" s="26"/>
      <c r="G33" s="26"/>
      <c r="H33" s="26"/>
      <c r="I33" s="26"/>
      <c r="J33" s="26"/>
      <c r="K33" s="26"/>
      <c r="L33" s="26"/>
      <c r="M33" s="26"/>
      <c r="N33" s="27"/>
    </row>
    <row r="34" spans="2:14">
      <c r="D34" s="27"/>
      <c r="E34" s="27"/>
      <c r="F34" s="27"/>
      <c r="G34" s="27"/>
      <c r="H34" s="27"/>
      <c r="I34" s="27"/>
      <c r="J34" s="27"/>
      <c r="K34" s="27"/>
      <c r="L34" s="27"/>
      <c r="M34" s="27"/>
      <c r="N34" s="27"/>
    </row>
    <row r="35" spans="2:14">
      <c r="D35" s="27"/>
      <c r="E35" s="27"/>
      <c r="F35" s="27"/>
      <c r="G35" s="27"/>
      <c r="H35" s="27"/>
      <c r="I35" s="27"/>
      <c r="J35" s="27"/>
      <c r="K35" s="27"/>
      <c r="L35" s="27"/>
      <c r="M35" s="27"/>
      <c r="N35" s="27"/>
    </row>
  </sheetData>
  <sheetProtection sheet="1" objects="1" scenarios="1"/>
  <customSheetViews>
    <customSheetView guid="{6CD401F4-461E-4DA4-B8BB-0E2A592F659C}" fitToPage="1" showRuler="0">
      <pageMargins left="0.75" right="0.75" top="1" bottom="1" header="0.5" footer="0.5"/>
      <pageSetup paperSize="9" scale="40" orientation="portrait" r:id="rId1"/>
      <headerFooter alignWithMargins="0"/>
    </customSheetView>
    <customSheetView guid="{C251D870-FA2F-4A2C-8E81-3A1D6DE8E2E3}" scale="85" fitToPage="1" showRuler="0">
      <pageMargins left="0.75" right="0.75" top="1" bottom="1" header="0.5" footer="0.5"/>
      <pageSetup paperSize="9" scale="40" orientation="portrait" r:id="rId2"/>
      <headerFooter alignWithMargins="0"/>
    </customSheetView>
  </customSheetViews>
  <mergeCells count="3">
    <mergeCell ref="C11:C14"/>
    <mergeCell ref="B11:B14"/>
    <mergeCell ref="B4:C4"/>
  </mergeCells>
  <phoneticPr fontId="9" type="noConversion"/>
  <hyperlinks>
    <hyperlink ref="B29:I29" r:id="rId3" display="visit http://www.nationalarchives.gov.uk/doc/open-government-licence/"/>
    <hyperlink ref="B29" r:id="rId4"/>
    <hyperlink ref="B32:E32" r:id="rId5" display="psi@nationalarchives.gsi.gov.uk"/>
    <hyperlink ref="B32" r:id="rId6"/>
  </hyperlinks>
  <pageMargins left="0.75" right="0.75" top="1" bottom="1" header="0.5" footer="0.5"/>
  <pageSetup paperSize="9" scale="40" orientation="portrait" r:id="rId7"/>
  <headerFooter alignWithMargins="0"/>
  <drawing r:id="rId8"/>
</worksheet>
</file>

<file path=xl/worksheets/sheet3.xml><?xml version="1.0" encoding="utf-8"?>
<worksheet xmlns="http://schemas.openxmlformats.org/spreadsheetml/2006/main" xmlns:r="http://schemas.openxmlformats.org/officeDocument/2006/relationships">
  <sheetPr codeName="Sheet3" enableFormatConditionsCalculation="0">
    <tabColor indexed="29"/>
  </sheetPr>
  <dimension ref="B2:V16"/>
  <sheetViews>
    <sheetView showGridLines="0" zoomScale="90" zoomScaleNormal="90" workbookViewId="0"/>
  </sheetViews>
  <sheetFormatPr defaultRowHeight="15"/>
  <cols>
    <col min="1" max="1" width="3.7109375" style="38" customWidth="1"/>
    <col min="2" max="16384" width="9.140625" style="38"/>
  </cols>
  <sheetData>
    <row r="2" spans="2:22">
      <c r="B2" s="4" t="s">
        <v>856</v>
      </c>
    </row>
    <row r="3" spans="2:22">
      <c r="B3" s="4"/>
    </row>
    <row r="4" spans="2:22" s="4" customFormat="1">
      <c r="B4" s="164" t="s">
        <v>857</v>
      </c>
      <c r="C4" s="164"/>
    </row>
    <row r="6" spans="2:22">
      <c r="B6" s="4" t="s">
        <v>858</v>
      </c>
    </row>
    <row r="7" spans="2:22">
      <c r="B7" s="4"/>
    </row>
    <row r="8" spans="2:22">
      <c r="B8" s="164" t="s">
        <v>1276</v>
      </c>
      <c r="C8" s="164"/>
      <c r="D8" s="164"/>
      <c r="E8" s="164"/>
      <c r="F8" s="164"/>
      <c r="G8" s="164"/>
      <c r="H8" s="164"/>
      <c r="I8" s="164"/>
      <c r="J8" s="164"/>
      <c r="K8" s="164"/>
      <c r="L8" s="164"/>
      <c r="M8" s="164"/>
    </row>
    <row r="9" spans="2:22">
      <c r="B9" s="4"/>
    </row>
    <row r="10" spans="2:22">
      <c r="B10" s="164" t="s">
        <v>1277</v>
      </c>
      <c r="C10" s="164"/>
      <c r="D10" s="164"/>
      <c r="E10" s="164"/>
      <c r="F10" s="164"/>
      <c r="G10" s="164"/>
      <c r="H10" s="164"/>
      <c r="I10" s="164"/>
      <c r="J10" s="164"/>
      <c r="K10" s="164"/>
      <c r="L10" s="164"/>
      <c r="M10" s="164"/>
    </row>
    <row r="11" spans="2:22" ht="15" customHeight="1">
      <c r="B11" s="39"/>
      <c r="C11" s="39"/>
      <c r="D11" s="39"/>
      <c r="E11" s="39"/>
      <c r="F11" s="39"/>
      <c r="G11" s="39"/>
      <c r="H11" s="39"/>
      <c r="I11" s="39"/>
      <c r="J11" s="39"/>
      <c r="K11" s="39"/>
      <c r="L11" s="39"/>
      <c r="M11" s="39"/>
      <c r="N11" s="39"/>
      <c r="O11" s="39"/>
      <c r="P11" s="39"/>
      <c r="Q11" s="39"/>
      <c r="R11" s="39"/>
    </row>
    <row r="12" spans="2:22">
      <c r="B12" s="166" t="s">
        <v>859</v>
      </c>
      <c r="C12" s="166"/>
      <c r="D12" s="166"/>
      <c r="E12" s="166"/>
      <c r="F12" s="166"/>
      <c r="G12" s="166"/>
      <c r="H12" s="40"/>
      <c r="I12" s="40"/>
      <c r="J12" s="40"/>
      <c r="K12" s="40"/>
      <c r="L12" s="40"/>
      <c r="M12" s="40"/>
      <c r="N12" s="40"/>
      <c r="O12" s="40"/>
      <c r="P12" s="40"/>
      <c r="Q12" s="40"/>
      <c r="R12" s="40"/>
      <c r="S12" s="40"/>
      <c r="T12" s="40"/>
      <c r="U12" s="40"/>
      <c r="V12" s="40"/>
    </row>
    <row r="13" spans="2:22">
      <c r="B13" s="165"/>
      <c r="C13" s="165"/>
      <c r="D13" s="165"/>
      <c r="E13" s="165"/>
      <c r="F13" s="165"/>
      <c r="G13" s="165"/>
      <c r="H13" s="165"/>
      <c r="I13" s="40"/>
      <c r="J13" s="40"/>
      <c r="K13" s="40"/>
      <c r="L13" s="40"/>
      <c r="M13" s="40"/>
      <c r="N13" s="40"/>
      <c r="O13" s="40"/>
      <c r="P13" s="40"/>
      <c r="Q13" s="40"/>
      <c r="R13" s="40"/>
      <c r="S13" s="40"/>
      <c r="T13" s="40"/>
      <c r="U13" s="40"/>
      <c r="V13" s="40"/>
    </row>
    <row r="14" spans="2:22">
      <c r="B14" s="164" t="s">
        <v>1284</v>
      </c>
      <c r="C14" s="164"/>
      <c r="D14" s="164"/>
      <c r="E14" s="164"/>
      <c r="F14" s="164"/>
      <c r="G14" s="164"/>
      <c r="H14" s="164"/>
      <c r="I14" s="164"/>
      <c r="J14" s="164"/>
      <c r="K14" s="164"/>
      <c r="L14" s="164"/>
    </row>
    <row r="16" spans="2:22">
      <c r="B16" s="163" t="s">
        <v>2177</v>
      </c>
      <c r="C16" s="163"/>
      <c r="D16" s="163"/>
      <c r="E16" s="163"/>
      <c r="F16" s="163"/>
      <c r="G16" s="163"/>
      <c r="H16" s="163"/>
      <c r="I16" s="163"/>
      <c r="J16" s="163"/>
      <c r="K16" s="163"/>
      <c r="L16" s="163"/>
      <c r="M16" s="163"/>
    </row>
  </sheetData>
  <sheetProtection sheet="1" objects="1" scenarios="1"/>
  <customSheetViews>
    <customSheetView guid="{6CD401F4-461E-4DA4-B8BB-0E2A592F659C}" showGridLines="0" showRuler="0">
      <pageMargins left="0.75" right="0.75" top="1" bottom="1" header="0.5" footer="0.5"/>
      <pageSetup paperSize="9" scale="52" orientation="landscape" r:id="rId1"/>
      <headerFooter alignWithMargins="0"/>
    </customSheetView>
    <customSheetView guid="{C251D870-FA2F-4A2C-8E81-3A1D6DE8E2E3}" scale="90" showGridLines="0" showRuler="0">
      <pageMargins left="0.75" right="0.75" top="1" bottom="1" header="0.5" footer="0.5"/>
      <pageSetup paperSize="9" scale="52" orientation="landscape" r:id="rId2"/>
      <headerFooter alignWithMargins="0"/>
    </customSheetView>
  </customSheetViews>
  <mergeCells count="7">
    <mergeCell ref="B16:M16"/>
    <mergeCell ref="B14:L14"/>
    <mergeCell ref="B4:C4"/>
    <mergeCell ref="B13:H13"/>
    <mergeCell ref="B12:G12"/>
    <mergeCell ref="B8:M8"/>
    <mergeCell ref="B10:M10"/>
  </mergeCells>
  <phoneticPr fontId="16" type="noConversion"/>
  <hyperlinks>
    <hyperlink ref="B8:M8" location="'Table 1'!A1" display="Table 1: Children's social care providers and places (national or Government Office Region or local authority)"/>
    <hyperlink ref="B10:M10" location="'Table 2'!A1" display="Table 2: Children's social care providers and places (national and Government Office Region and local authority)"/>
    <hyperlink ref="B14:L14" location="'Chart 1'!A1" display="Chart 1: Children's social care national number of providers, by provision type, for current quarter"/>
    <hyperlink ref="B4:C4" location="'Explanatory notes'!A1" display="Explanatory notes"/>
    <hyperlink ref="B16:M16" location="'Chart 2'!A1" display="Chart 2: Children's social care national number of providers, quarterly trend"/>
  </hyperlinks>
  <pageMargins left="0.75" right="0.75" top="1" bottom="1" header="0.5" footer="0.5"/>
  <pageSetup paperSize="9" scale="52" orientation="landscape" r:id="rId3"/>
  <headerFooter alignWithMargins="0"/>
</worksheet>
</file>

<file path=xl/worksheets/sheet4.xml><?xml version="1.0" encoding="utf-8"?>
<worksheet xmlns="http://schemas.openxmlformats.org/spreadsheetml/2006/main" xmlns:r="http://schemas.openxmlformats.org/officeDocument/2006/relationships">
  <sheetPr enableFormatConditionsCalculation="0">
    <tabColor indexed="22"/>
  </sheetPr>
  <dimension ref="A2:G38"/>
  <sheetViews>
    <sheetView workbookViewId="0">
      <selection sqref="A1:IV1"/>
    </sheetView>
  </sheetViews>
  <sheetFormatPr defaultRowHeight="15"/>
  <cols>
    <col min="1" max="1" width="134.140625" style="45" customWidth="1"/>
    <col min="2" max="2" width="129" style="44" customWidth="1"/>
    <col min="3" max="6" width="9.140625" style="44"/>
    <col min="7" max="7" width="13.140625" style="44" customWidth="1"/>
    <col min="8" max="16384" width="9.140625" style="44"/>
  </cols>
  <sheetData>
    <row r="2" spans="1:7" ht="29.25" customHeight="1">
      <c r="A2" s="43" t="s">
        <v>860</v>
      </c>
    </row>
    <row r="3" spans="1:7" ht="13.5" customHeight="1"/>
    <row r="4" spans="1:7">
      <c r="A4" s="48" t="s">
        <v>2290</v>
      </c>
      <c r="B4" s="46"/>
      <c r="C4" s="46"/>
      <c r="D4" s="46"/>
      <c r="E4" s="46"/>
      <c r="F4" s="46"/>
      <c r="G4" s="46"/>
    </row>
    <row r="5" spans="1:7" ht="71.25">
      <c r="A5" s="49" t="s">
        <v>1241</v>
      </c>
      <c r="B5" s="46"/>
      <c r="C5" s="46"/>
      <c r="D5" s="46"/>
      <c r="E5" s="46"/>
      <c r="F5" s="46"/>
      <c r="G5" s="46"/>
    </row>
    <row r="6" spans="1:7">
      <c r="A6" s="49"/>
      <c r="B6" s="46"/>
      <c r="C6" s="46"/>
      <c r="D6" s="46"/>
      <c r="E6" s="46"/>
      <c r="F6" s="46"/>
      <c r="G6" s="46"/>
    </row>
    <row r="7" spans="1:7">
      <c r="A7" s="48" t="s">
        <v>2291</v>
      </c>
      <c r="B7" s="46"/>
      <c r="C7" s="46"/>
      <c r="D7" s="46"/>
      <c r="E7" s="46"/>
      <c r="F7" s="46"/>
      <c r="G7" s="46"/>
    </row>
    <row r="8" spans="1:7" ht="57">
      <c r="A8" s="49" t="s">
        <v>1242</v>
      </c>
      <c r="B8" s="46"/>
      <c r="C8" s="46"/>
      <c r="D8" s="46"/>
      <c r="E8" s="46"/>
      <c r="F8" s="46"/>
      <c r="G8" s="46"/>
    </row>
    <row r="9" spans="1:7">
      <c r="A9" s="48"/>
      <c r="B9" s="46"/>
      <c r="C9" s="46"/>
      <c r="D9" s="46"/>
      <c r="E9" s="46"/>
      <c r="F9" s="46"/>
      <c r="G9" s="46"/>
    </row>
    <row r="10" spans="1:7">
      <c r="A10" s="48" t="s">
        <v>2292</v>
      </c>
      <c r="B10" s="46"/>
      <c r="C10" s="46"/>
      <c r="D10" s="46"/>
      <c r="E10" s="46"/>
      <c r="F10" s="46"/>
      <c r="G10" s="46"/>
    </row>
    <row r="11" spans="1:7" ht="44.25" customHeight="1">
      <c r="A11" s="49" t="s">
        <v>2293</v>
      </c>
    </row>
    <row r="12" spans="1:7">
      <c r="A12" s="49"/>
    </row>
    <row r="13" spans="1:7">
      <c r="A13" s="48" t="s">
        <v>2294</v>
      </c>
    </row>
    <row r="14" spans="1:7" ht="71.25">
      <c r="A14" s="49" t="s">
        <v>500</v>
      </c>
    </row>
    <row r="15" spans="1:7">
      <c r="A15" s="49"/>
    </row>
    <row r="16" spans="1:7">
      <c r="A16" s="48" t="s">
        <v>2295</v>
      </c>
    </row>
    <row r="17" spans="1:1" ht="59.25" customHeight="1">
      <c r="A17" s="158" t="s">
        <v>2296</v>
      </c>
    </row>
    <row r="18" spans="1:1">
      <c r="A18" s="49"/>
    </row>
    <row r="19" spans="1:1">
      <c r="A19" s="50" t="s">
        <v>2297</v>
      </c>
    </row>
    <row r="20" spans="1:1" ht="71.25">
      <c r="A20" s="51" t="s">
        <v>1676</v>
      </c>
    </row>
    <row r="21" spans="1:1">
      <c r="A21" s="52"/>
    </row>
    <row r="22" spans="1:1">
      <c r="A22" s="50" t="s">
        <v>702</v>
      </c>
    </row>
    <row r="23" spans="1:1" ht="71.25">
      <c r="A23" s="51" t="s">
        <v>568</v>
      </c>
    </row>
    <row r="24" spans="1:1">
      <c r="A24" s="49"/>
    </row>
    <row r="25" spans="1:1">
      <c r="A25" s="48" t="s">
        <v>2298</v>
      </c>
    </row>
    <row r="26" spans="1:1" ht="28.5">
      <c r="A26" s="49" t="s">
        <v>2299</v>
      </c>
    </row>
    <row r="27" spans="1:1">
      <c r="A27" s="49"/>
    </row>
    <row r="28" spans="1:1">
      <c r="A28" s="48" t="s">
        <v>2300</v>
      </c>
    </row>
    <row r="29" spans="1:1" ht="42.75">
      <c r="A29" s="49" t="s">
        <v>380</v>
      </c>
    </row>
    <row r="30" spans="1:1">
      <c r="A30" s="49"/>
    </row>
    <row r="31" spans="1:1">
      <c r="A31" s="48" t="s">
        <v>381</v>
      </c>
    </row>
    <row r="32" spans="1:1" ht="71.25">
      <c r="A32" s="49" t="s">
        <v>1010</v>
      </c>
    </row>
    <row r="33" spans="1:1">
      <c r="A33" s="51"/>
    </row>
    <row r="34" spans="1:1">
      <c r="A34" s="50" t="s">
        <v>382</v>
      </c>
    </row>
    <row r="35" spans="1:1" ht="57">
      <c r="A35" s="156" t="s">
        <v>485</v>
      </c>
    </row>
    <row r="36" spans="1:1">
      <c r="A36" s="53"/>
    </row>
    <row r="37" spans="1:1">
      <c r="A37" s="50" t="s">
        <v>383</v>
      </c>
    </row>
    <row r="38" spans="1:1" ht="71.25">
      <c r="A38" s="156" t="s">
        <v>486</v>
      </c>
    </row>
  </sheetData>
  <sheetProtection sheet="1" objects="1" scenarios="1"/>
  <customSheetViews>
    <customSheetView guid="{6CD401F4-461E-4DA4-B8BB-0E2A592F659C}" showRuler="0">
      <pageMargins left="0.75" right="0.75" top="1" bottom="1" header="0.5" footer="0.5"/>
      <pageSetup paperSize="9" orientation="portrait" r:id="rId1"/>
      <headerFooter alignWithMargins="0"/>
    </customSheetView>
    <customSheetView guid="{C251D870-FA2F-4A2C-8E81-3A1D6DE8E2E3}" showRuler="0">
      <pageMargins left="0.75" right="0.75" top="1" bottom="1" header="0.5" footer="0.5"/>
      <headerFooter alignWithMargins="0"/>
    </customSheetView>
  </customSheetViews>
  <phoneticPr fontId="9" type="noConversion"/>
  <pageMargins left="0.75" right="0.75" top="1" bottom="1" header="0.5" footer="0.5"/>
  <pageSetup paperSize="9" orientation="portrait" r:id="rId2"/>
  <headerFooter alignWithMargins="0"/>
</worksheet>
</file>

<file path=xl/worksheets/sheet5.xml><?xml version="1.0" encoding="utf-8"?>
<worksheet xmlns="http://schemas.openxmlformats.org/spreadsheetml/2006/main" xmlns:r="http://schemas.openxmlformats.org/officeDocument/2006/relationships">
  <sheetPr enableFormatConditionsCalculation="0">
    <tabColor indexed="21"/>
  </sheetPr>
  <dimension ref="A1:AT43"/>
  <sheetViews>
    <sheetView showGridLines="0" zoomScaleNormal="65" workbookViewId="0"/>
  </sheetViews>
  <sheetFormatPr defaultRowHeight="11.25"/>
  <cols>
    <col min="1" max="1" width="4.42578125" style="118" customWidth="1"/>
    <col min="2" max="2" width="28.42578125" style="118" customWidth="1"/>
    <col min="3" max="6" width="6.42578125" style="118" customWidth="1"/>
    <col min="7" max="7" width="0.85546875" style="116" customWidth="1"/>
    <col min="8" max="9" width="6.42578125" style="118" customWidth="1"/>
    <col min="10" max="10" width="12.140625" style="116" customWidth="1"/>
    <col min="11" max="11" width="1.140625" style="118" hidden="1" customWidth="1"/>
    <col min="12" max="12" width="0.85546875" style="116" customWidth="1"/>
    <col min="13" max="13" width="6.42578125" style="116" customWidth="1"/>
    <col min="14" max="14" width="6.42578125" style="118" customWidth="1"/>
    <col min="15" max="15" width="11.140625" style="118" customWidth="1"/>
    <col min="16" max="16" width="6.42578125" style="118" hidden="1" customWidth="1"/>
    <col min="17" max="17" width="0.85546875" style="116" customWidth="1"/>
    <col min="18" max="18" width="6.42578125" style="116" customWidth="1"/>
    <col min="19" max="19" width="6.42578125" style="118" customWidth="1"/>
    <col min="20" max="20" width="12.140625" style="118" customWidth="1"/>
    <col min="21" max="21" width="0.140625" style="118" customWidth="1"/>
    <col min="22" max="22" width="0.85546875" style="118" customWidth="1"/>
    <col min="23" max="24" width="6.42578125" style="118" customWidth="1"/>
    <col min="25" max="25" width="12.140625" style="118" customWidth="1"/>
    <col min="26" max="26" width="6.42578125" style="118" hidden="1" customWidth="1"/>
    <col min="27" max="27" width="0.85546875" style="118" customWidth="1"/>
    <col min="28" max="31" width="6.42578125" style="118" customWidth="1"/>
    <col min="32" max="32" width="0.85546875" style="118" customWidth="1"/>
    <col min="33" max="36" width="6.42578125" style="118" customWidth="1"/>
    <col min="37" max="16384" width="9.140625" style="118"/>
  </cols>
  <sheetData>
    <row r="1" spans="1:35" s="83" customFormat="1" ht="18.75" customHeight="1">
      <c r="A1" s="93"/>
      <c r="B1" s="93"/>
      <c r="G1" s="84"/>
      <c r="J1" s="84"/>
      <c r="L1" s="84"/>
      <c r="M1" s="84"/>
      <c r="Q1" s="84"/>
      <c r="R1" s="84"/>
    </row>
    <row r="2" spans="1:35" s="88" customFormat="1" ht="30.75" customHeight="1">
      <c r="B2" s="85" t="str">
        <f>"Active children's social care providers and maximum registered places in the period "&amp;B15</f>
        <v>Active children's social care providers and maximum registered places in the period 31 August 2011 - 30 September 2011</v>
      </c>
      <c r="C2" s="85"/>
      <c r="D2" s="85"/>
      <c r="E2" s="85"/>
      <c r="F2" s="85"/>
      <c r="G2" s="86"/>
      <c r="J2" s="89"/>
      <c r="L2" s="89"/>
      <c r="M2" s="89"/>
      <c r="N2" s="85"/>
      <c r="O2" s="85"/>
      <c r="P2" s="85"/>
      <c r="Q2" s="86"/>
      <c r="R2" s="86"/>
      <c r="S2" s="85"/>
      <c r="T2" s="85"/>
      <c r="U2" s="85"/>
      <c r="V2" s="85"/>
      <c r="W2" s="85"/>
      <c r="X2" s="85"/>
      <c r="Y2" s="85"/>
      <c r="AA2" s="85"/>
      <c r="AB2" s="85"/>
      <c r="AC2" s="85"/>
      <c r="AD2" s="85"/>
      <c r="AF2" s="85"/>
      <c r="AG2" s="85"/>
      <c r="AH2" s="85"/>
      <c r="AI2" s="85"/>
    </row>
    <row r="3" spans="1:35" s="83" customFormat="1" ht="39" customHeight="1">
      <c r="B3" s="176" t="s">
        <v>707</v>
      </c>
      <c r="C3" s="176"/>
      <c r="D3" s="176"/>
      <c r="E3" s="176"/>
      <c r="F3" s="90"/>
      <c r="G3" s="90"/>
      <c r="H3" s="90"/>
      <c r="I3" s="90"/>
      <c r="J3" s="91"/>
      <c r="K3" s="92"/>
      <c r="L3" s="84"/>
      <c r="M3" s="84"/>
      <c r="N3" s="93"/>
      <c r="O3" s="94"/>
      <c r="P3" s="95"/>
      <c r="Q3" s="95"/>
      <c r="R3" s="95"/>
      <c r="S3" s="95"/>
      <c r="T3" s="95"/>
    </row>
    <row r="4" spans="1:35" s="83" customFormat="1" ht="6" customHeight="1">
      <c r="B4" s="96" t="str">
        <f>B5</f>
        <v>All England</v>
      </c>
      <c r="C4" s="97"/>
      <c r="D4" s="97"/>
      <c r="E4" s="97"/>
      <c r="F4" s="97"/>
      <c r="G4" s="98"/>
      <c r="H4" s="97"/>
      <c r="I4" s="97"/>
      <c r="J4" s="98"/>
      <c r="K4" s="92"/>
      <c r="L4" s="99"/>
      <c r="M4" s="99"/>
      <c r="N4" s="99"/>
      <c r="O4" s="100"/>
      <c r="P4" s="95"/>
      <c r="Q4" s="95"/>
      <c r="R4" s="95"/>
      <c r="S4" s="95"/>
      <c r="T4" s="95"/>
    </row>
    <row r="5" spans="1:35" s="83" customFormat="1" ht="16.5" customHeight="1">
      <c r="B5" s="183" t="s">
        <v>2257</v>
      </c>
      <c r="C5" s="184"/>
      <c r="D5" s="184"/>
      <c r="E5" s="185"/>
      <c r="F5" s="97"/>
      <c r="G5" s="98"/>
      <c r="H5" s="97"/>
      <c r="I5" s="97"/>
      <c r="J5" s="98"/>
      <c r="K5" s="92"/>
      <c r="L5" s="99"/>
      <c r="M5" s="99"/>
      <c r="N5" s="99"/>
      <c r="O5" s="100"/>
      <c r="P5" s="95"/>
      <c r="Q5" s="95"/>
      <c r="R5" s="95"/>
      <c r="S5" s="95"/>
      <c r="T5" s="95"/>
    </row>
    <row r="6" spans="1:35" s="83" customFormat="1" ht="7.5" customHeight="1">
      <c r="B6" s="101"/>
      <c r="C6" s="101"/>
      <c r="D6" s="101"/>
      <c r="E6" s="101"/>
      <c r="F6" s="97"/>
      <c r="G6" s="98"/>
      <c r="H6" s="97"/>
      <c r="I6" s="97"/>
      <c r="J6" s="98"/>
      <c r="K6" s="92"/>
      <c r="L6" s="99"/>
      <c r="M6" s="99"/>
      <c r="N6" s="99"/>
      <c r="O6" s="100"/>
      <c r="P6" s="95"/>
      <c r="Q6" s="95"/>
      <c r="R6" s="95"/>
      <c r="S6" s="95"/>
      <c r="T6" s="95"/>
    </row>
    <row r="7" spans="1:35" s="83" customFormat="1" ht="0.75" customHeight="1">
      <c r="B7" s="96" t="str">
        <f>IF(B5="All England","England",B10)</f>
        <v>England</v>
      </c>
      <c r="C7" s="97"/>
      <c r="D7" s="97"/>
      <c r="E7" s="97"/>
      <c r="F7" s="97"/>
      <c r="G7" s="98"/>
      <c r="H7" s="97"/>
      <c r="I7" s="97"/>
      <c r="J7" s="98"/>
      <c r="K7" s="92"/>
      <c r="L7" s="99"/>
      <c r="M7" s="99"/>
      <c r="N7" s="99"/>
      <c r="O7" s="100"/>
      <c r="P7" s="95"/>
      <c r="Q7" s="95"/>
      <c r="R7" s="95"/>
      <c r="S7" s="95"/>
      <c r="T7" s="95"/>
    </row>
    <row r="8" spans="1:35" s="83" customFormat="1" ht="11.25" customHeight="1">
      <c r="B8" s="102" t="str">
        <f>IF(B5="All England","",IF(OR(AND(B5="Local Authority",ISERROR(MATCH(B10,LocalAuthorities,0))),AND(B5="Government Office Region",ISERROR(MATCH(B10,GOR,0)))),"Select a region that matches the region type","Select a region from drop down box, below"))</f>
        <v/>
      </c>
      <c r="C8" s="103"/>
      <c r="D8" s="97"/>
      <c r="E8" s="97"/>
      <c r="F8" s="97"/>
      <c r="G8" s="98"/>
      <c r="H8" s="97"/>
      <c r="I8" s="97"/>
      <c r="J8" s="98"/>
      <c r="K8" s="92"/>
      <c r="L8" s="99"/>
      <c r="M8" s="99"/>
      <c r="N8" s="99"/>
      <c r="O8" s="100"/>
      <c r="P8" s="95"/>
      <c r="Q8" s="95"/>
      <c r="R8" s="95"/>
      <c r="S8" s="95"/>
      <c r="T8" s="95"/>
    </row>
    <row r="9" spans="1:35" s="83" customFormat="1" ht="5.25" customHeight="1">
      <c r="B9" s="102"/>
      <c r="C9" s="103"/>
      <c r="D9" s="97"/>
      <c r="E9" s="97"/>
      <c r="F9" s="97"/>
      <c r="G9" s="98"/>
      <c r="H9" s="97"/>
      <c r="I9" s="97"/>
      <c r="J9" s="98"/>
      <c r="K9" s="92"/>
      <c r="L9" s="99"/>
      <c r="M9" s="99"/>
      <c r="N9" s="99"/>
      <c r="O9" s="100"/>
      <c r="P9" s="95"/>
      <c r="Q9" s="95"/>
      <c r="R9" s="95"/>
      <c r="S9" s="95"/>
      <c r="T9" s="95"/>
    </row>
    <row r="10" spans="1:35" s="83" customFormat="1" ht="17.25" customHeight="1">
      <c r="B10" s="177" t="s">
        <v>951</v>
      </c>
      <c r="C10" s="178"/>
      <c r="D10" s="178"/>
      <c r="E10" s="179"/>
      <c r="F10" s="97"/>
      <c r="G10" s="98"/>
      <c r="H10" s="97"/>
      <c r="I10" s="97"/>
      <c r="J10" s="98"/>
      <c r="K10" s="92"/>
      <c r="L10" s="99"/>
      <c r="M10" s="99"/>
      <c r="N10" s="99"/>
      <c r="O10" s="100"/>
      <c r="P10" s="95"/>
      <c r="Q10" s="95"/>
      <c r="R10" s="95"/>
      <c r="S10" s="95"/>
      <c r="T10" s="95"/>
    </row>
    <row r="11" spans="1:35" s="83" customFormat="1" ht="7.5" customHeight="1">
      <c r="B11" s="93"/>
      <c r="C11" s="93"/>
      <c r="D11" s="93"/>
      <c r="E11" s="93"/>
      <c r="F11" s="93"/>
      <c r="G11" s="84"/>
      <c r="H11" s="104"/>
      <c r="I11" s="104"/>
      <c r="J11" s="105"/>
      <c r="K11" s="106"/>
      <c r="L11" s="107"/>
      <c r="M11" s="107"/>
      <c r="N11" s="107"/>
      <c r="O11" s="100"/>
      <c r="P11" s="95"/>
      <c r="Q11" s="95"/>
      <c r="R11" s="95"/>
      <c r="S11" s="95"/>
      <c r="T11" s="95"/>
    </row>
    <row r="12" spans="1:35" s="83" customFormat="1" ht="8.25" hidden="1" customHeight="1">
      <c r="B12" s="93"/>
      <c r="C12" s="93"/>
      <c r="D12" s="93"/>
      <c r="E12" s="93"/>
      <c r="F12" s="93"/>
      <c r="G12" s="84"/>
      <c r="H12" s="104"/>
      <c r="I12" s="104"/>
      <c r="J12" s="105"/>
      <c r="K12" s="106"/>
      <c r="L12" s="99"/>
      <c r="M12" s="99"/>
      <c r="N12" s="99"/>
      <c r="O12" s="100"/>
      <c r="P12" s="95"/>
      <c r="Q12" s="95"/>
      <c r="R12" s="95"/>
      <c r="S12" s="95"/>
      <c r="T12" s="95"/>
    </row>
    <row r="13" spans="1:35" s="111" customFormat="1" ht="11.25" customHeight="1">
      <c r="B13" s="186" t="s">
        <v>708</v>
      </c>
      <c r="C13" s="187"/>
      <c r="D13" s="187"/>
      <c r="E13" s="95"/>
      <c r="F13" s="95"/>
      <c r="G13" s="95"/>
      <c r="H13" s="95"/>
      <c r="I13" s="95"/>
      <c r="J13" s="95"/>
      <c r="K13" s="108"/>
      <c r="L13" s="108"/>
      <c r="M13" s="109"/>
      <c r="N13" s="110"/>
      <c r="O13" s="110"/>
      <c r="P13" s="95"/>
      <c r="Q13" s="95"/>
      <c r="R13" s="95"/>
      <c r="S13" s="95"/>
      <c r="T13" s="95"/>
    </row>
    <row r="14" spans="1:35" s="83" customFormat="1" ht="5.25" customHeight="1">
      <c r="B14" s="93"/>
      <c r="C14" s="93"/>
      <c r="D14" s="93"/>
      <c r="E14" s="93"/>
      <c r="F14" s="93"/>
      <c r="G14" s="84"/>
      <c r="H14" s="104"/>
      <c r="I14" s="104"/>
      <c r="J14" s="105"/>
      <c r="K14" s="106"/>
      <c r="L14" s="84"/>
      <c r="M14" s="84"/>
      <c r="N14" s="112"/>
      <c r="O14" s="93"/>
      <c r="Q14" s="84"/>
      <c r="R14" s="84"/>
    </row>
    <row r="15" spans="1:35" s="83" customFormat="1" ht="14.25" customHeight="1">
      <c r="B15" s="180" t="s">
        <v>1818</v>
      </c>
      <c r="C15" s="181"/>
      <c r="D15" s="181"/>
      <c r="E15" s="182"/>
      <c r="F15" s="93"/>
      <c r="G15" s="84"/>
      <c r="H15" s="104"/>
      <c r="I15" s="104"/>
      <c r="J15" s="105"/>
      <c r="K15" s="106"/>
      <c r="L15" s="84"/>
      <c r="M15" s="84"/>
      <c r="N15" s="112"/>
      <c r="O15" s="93"/>
      <c r="Q15" s="84"/>
      <c r="R15" s="84"/>
    </row>
    <row r="16" spans="1:35" ht="8.25" customHeight="1">
      <c r="B16" s="113"/>
      <c r="C16" s="114"/>
      <c r="D16" s="114"/>
      <c r="E16" s="114"/>
      <c r="F16" s="114"/>
      <c r="G16" s="114"/>
      <c r="H16" s="114"/>
      <c r="I16" s="114"/>
      <c r="J16" s="105"/>
      <c r="K16" s="115"/>
      <c r="N16" s="117"/>
    </row>
    <row r="17" spans="2:46" ht="9" customHeight="1" thickBot="1">
      <c r="B17" s="119" t="s">
        <v>1691</v>
      </c>
      <c r="C17" s="113"/>
      <c r="D17" s="113"/>
      <c r="E17" s="113"/>
      <c r="F17" s="113"/>
      <c r="G17" s="113"/>
      <c r="H17" s="113"/>
      <c r="I17" s="113"/>
      <c r="J17" s="120"/>
      <c r="K17" s="115"/>
      <c r="N17" s="117"/>
      <c r="O17" s="117"/>
      <c r="P17" s="117"/>
      <c r="S17" s="117"/>
      <c r="T17" s="117"/>
      <c r="U17" s="117"/>
      <c r="V17" s="117"/>
      <c r="W17" s="117"/>
      <c r="X17" s="117"/>
      <c r="Y17" s="117"/>
      <c r="Z17" s="117"/>
      <c r="AA17" s="117"/>
      <c r="AB17" s="117"/>
      <c r="AC17" s="117"/>
      <c r="AD17" s="117"/>
      <c r="AE17" s="117"/>
      <c r="AF17" s="117"/>
      <c r="AG17" s="117"/>
      <c r="AH17" s="117"/>
      <c r="AI17" s="117"/>
      <c r="AJ17" s="117"/>
      <c r="AK17" s="117"/>
    </row>
    <row r="18" spans="2:46" s="121" customFormat="1" ht="25.5" customHeight="1" thickBot="1">
      <c r="B18" s="122"/>
      <c r="C18" s="173" t="s">
        <v>1700</v>
      </c>
      <c r="D18" s="173"/>
      <c r="E18" s="173"/>
      <c r="F18" s="173"/>
      <c r="G18" s="123"/>
      <c r="H18" s="173" t="s">
        <v>709</v>
      </c>
      <c r="I18" s="173"/>
      <c r="J18" s="173"/>
      <c r="K18" s="173"/>
      <c r="L18" s="124"/>
      <c r="M18" s="173" t="s">
        <v>943</v>
      </c>
      <c r="N18" s="173"/>
      <c r="O18" s="173"/>
      <c r="P18" s="173"/>
      <c r="Q18" s="124"/>
      <c r="R18" s="173" t="s">
        <v>1704</v>
      </c>
      <c r="S18" s="173"/>
      <c r="T18" s="173"/>
      <c r="U18" s="173"/>
      <c r="W18" s="173" t="s">
        <v>941</v>
      </c>
      <c r="X18" s="173"/>
      <c r="Y18" s="173"/>
      <c r="Z18" s="173"/>
      <c r="AB18" s="173" t="s">
        <v>2358</v>
      </c>
      <c r="AC18" s="173"/>
      <c r="AD18" s="173"/>
      <c r="AE18" s="173"/>
    </row>
    <row r="19" spans="2:46" s="125" customFormat="1" ht="12" thickBot="1">
      <c r="B19" s="126"/>
      <c r="C19" s="171" t="s">
        <v>51</v>
      </c>
      <c r="D19" s="171"/>
      <c r="E19" s="174" t="s">
        <v>52</v>
      </c>
      <c r="F19" s="174"/>
      <c r="G19" s="126"/>
      <c r="H19" s="171" t="s">
        <v>51</v>
      </c>
      <c r="I19" s="171"/>
      <c r="J19" s="174" t="s">
        <v>52</v>
      </c>
      <c r="K19" s="174"/>
      <c r="L19" s="127"/>
      <c r="M19" s="171" t="s">
        <v>51</v>
      </c>
      <c r="N19" s="171"/>
      <c r="O19" s="174" t="s">
        <v>52</v>
      </c>
      <c r="P19" s="174"/>
      <c r="Q19" s="128"/>
      <c r="R19" s="171" t="s">
        <v>51</v>
      </c>
      <c r="S19" s="171"/>
      <c r="T19" s="174" t="s">
        <v>52</v>
      </c>
      <c r="U19" s="174"/>
      <c r="W19" s="171" t="s">
        <v>51</v>
      </c>
      <c r="X19" s="171"/>
      <c r="Y19" s="174" t="s">
        <v>52</v>
      </c>
      <c r="Z19" s="174"/>
      <c r="AB19" s="171" t="s">
        <v>51</v>
      </c>
      <c r="AC19" s="171"/>
      <c r="AD19" s="174" t="s">
        <v>52</v>
      </c>
      <c r="AE19" s="174"/>
    </row>
    <row r="20" spans="2:46" s="125" customFormat="1" ht="4.5" customHeight="1">
      <c r="B20" s="126"/>
      <c r="C20" s="129"/>
      <c r="D20" s="129"/>
      <c r="E20" s="127"/>
      <c r="F20" s="127"/>
      <c r="G20" s="126"/>
      <c r="H20" s="129"/>
      <c r="I20" s="129"/>
      <c r="J20" s="130"/>
      <c r="K20" s="130"/>
      <c r="L20" s="127"/>
      <c r="M20" s="129"/>
      <c r="N20" s="129"/>
      <c r="O20" s="127"/>
      <c r="P20" s="127"/>
      <c r="Q20" s="128"/>
      <c r="R20" s="129"/>
      <c r="S20" s="129"/>
      <c r="T20" s="127"/>
      <c r="U20" s="127"/>
      <c r="W20" s="129"/>
      <c r="X20" s="129"/>
      <c r="Y20" s="131"/>
      <c r="Z20" s="131"/>
      <c r="AB20" s="129"/>
      <c r="AC20" s="129"/>
      <c r="AD20" s="131"/>
      <c r="AE20" s="131"/>
    </row>
    <row r="21" spans="2:46" s="125" customFormat="1" ht="10.5">
      <c r="B21" s="132" t="str">
        <f>"Position at "&amp;VLOOKUP(B15,Lookups!D:F,2,0)</f>
        <v>Position at 31 August 2011</v>
      </c>
      <c r="C21" s="169">
        <f>IF(B8="Select a region that matches the region type","-",VLOOKUP($B$7&amp;C$18,'Raw CDR data'!$A:$K,MATCH(MID($B21,13,100)*1,'Raw CDR data'!$2:$2,0),0))</f>
        <v>2075</v>
      </c>
      <c r="D21" s="169"/>
      <c r="E21" s="169">
        <f>IF(B8="Select a region that matches the region type","-",VLOOKUP($B$7&amp;C$18,'Raw CDR data'!$A:$K,MATCH(MID($B21,13,100)*1,'Raw CDR data'!$2:$2,0)+1,0))</f>
        <v>11805</v>
      </c>
      <c r="F21" s="169"/>
      <c r="G21" s="133"/>
      <c r="H21" s="169">
        <f>IF(B8="Select a region that matches the region type","-",VLOOKUP($B$7&amp;H$18,'Raw CDR data'!$A:$K,MATCH(MID($B21,13,100)*1,'Raw CDR data'!$2:$2,0),0))</f>
        <v>16</v>
      </c>
      <c r="I21" s="169"/>
      <c r="J21" s="169">
        <f>IF(B8="Select a region that matches the region type","-",VLOOKUP($B$7&amp;H$18,'Raw CDR data'!$A:$K,MATCH(MID($B21,13,100)*1,'Raw CDR data'!$2:$2,0)+1,0))</f>
        <v>281</v>
      </c>
      <c r="K21" s="169"/>
      <c r="L21" s="134"/>
      <c r="M21" s="169">
        <f>IF(B8="Select a region that matches the region type","-",VLOOKUP($B$7&amp;M$18,'Raw CDR data'!$A:$K,MATCH(MID($B21,13,100)*1,'Raw CDR data'!$2:$2,0),0))</f>
        <v>202</v>
      </c>
      <c r="N21" s="169"/>
      <c r="O21" s="169">
        <f>IF(B8="Select a region that matches the region type","-",VLOOKUP($B$7&amp;M$18,'Raw CDR data'!$A:$K,MATCH(MID($B21,13,100)*1,'Raw CDR data'!$2:$2,0)+1,0))</f>
        <v>5115.1497470000004</v>
      </c>
      <c r="P21" s="169"/>
      <c r="Q21" s="128"/>
      <c r="R21" s="169">
        <f>IF(B8="Select a region that matches the region type","-",VLOOKUP($B$7&amp;R$18,'Raw CDR data'!$A:$K,MATCH(MID($B21,13,100)*1,'Raw CDR data'!$2:$2,0),0))</f>
        <v>60</v>
      </c>
      <c r="S21" s="169"/>
      <c r="T21" s="169">
        <f>IF(B8="Select a region that matches the region type","-",VLOOKUP($B$7&amp;R$18,'Raw CDR data'!$A:$K,MATCH(MID($B21,13,100)*1,'Raw CDR data'!$2:$2,0)+1,0))</f>
        <v>401.31666100000001</v>
      </c>
      <c r="U21" s="169"/>
      <c r="W21" s="169">
        <f>IF(B8="Select a region that matches the region type","-",VLOOKUP($B$7&amp;W$18,'Raw CDR data'!$A:$K,MATCH(MID($B21,13,100)*1,'Raw CDR data'!$2:$2,0),0))</f>
        <v>533</v>
      </c>
      <c r="X21" s="169"/>
      <c r="Y21" s="169">
        <f>IF(B8="Select a region that matches the region type","-",VLOOKUP($B$7&amp;W$18,'Raw CDR data'!$A:$K,MATCH(MID($B21,13,100)*1,'Raw CDR data'!$2:$2,0)+1,0))</f>
        <v>71862.678421999997</v>
      </c>
      <c r="Z21" s="169"/>
      <c r="AB21" s="169">
        <f>IF(B8="Select a region that matches the region type","-",VLOOKUP($B$7&amp;"Further Education College",'Raw CDR data'!$A:$K,MATCH(MID($B21,13,100)*1,'Raw CDR data'!$2:$2,0),0))</f>
        <v>43</v>
      </c>
      <c r="AC21" s="169"/>
      <c r="AD21" s="169">
        <f>IF(B8="Select a region that matches the region type","-",VLOOKUP($B$7&amp;"Further Education College",'Raw CDR data'!$A:$K,MATCH(MID($B21,13,100)*1,'Raw CDR data'!$2:$2,0)+1,0))</f>
        <v>4226.2857141746035</v>
      </c>
      <c r="AE21" s="169"/>
    </row>
    <row r="22" spans="2:46" s="125" customFormat="1" ht="10.5">
      <c r="B22" s="132" t="str">
        <f>"Position at "&amp;VLOOKUP(B15,Lookups!D:F,3,0)</f>
        <v>Position at 30 September 2011</v>
      </c>
      <c r="C22" s="169">
        <f>IF(B8="Select a region that matches the region type","-",VLOOKUP($B$7&amp;C$18,'Raw CDR data'!$A:$K,MATCH(MID($B22,13,100)*1,'Raw CDR data'!$2:$2,0),0))</f>
        <v>2074</v>
      </c>
      <c r="D22" s="169"/>
      <c r="E22" s="169">
        <f>IF(B8="Select a region that matches the region type","-",VLOOKUP($B$7&amp;C$18,'Raw CDR data'!$A:$K,MATCH(MID($B22,13,100)*1,'Raw CDR data'!$2:$2,0)+1,0))</f>
        <v>11844</v>
      </c>
      <c r="F22" s="169"/>
      <c r="G22" s="135"/>
      <c r="H22" s="169">
        <f>IF(B8="Select a region that matches the region type","-",VLOOKUP($B$7&amp;H$18,'Raw CDR data'!$A:$K,MATCH(MID($B22,13,100)*1,'Raw CDR data'!$2:$2,0),0))</f>
        <v>16</v>
      </c>
      <c r="I22" s="169"/>
      <c r="J22" s="169">
        <f>IF(B8="Select a region that matches the region type","-",VLOOKUP($B$7&amp;H$18,'Raw CDR data'!$A:$K,MATCH(MID($B22,13,100)*1,'Raw CDR data'!$2:$2,0)+1,0))</f>
        <v>281</v>
      </c>
      <c r="K22" s="169"/>
      <c r="L22" s="136"/>
      <c r="M22" s="169">
        <f>IF(B8="Select a region that matches the region type","-",VLOOKUP($B$7&amp;M$18,'Raw CDR data'!$A:$K,MATCH(MID($B22,13,100)*1,'Raw CDR data'!$2:$2,0),0))</f>
        <v>202</v>
      </c>
      <c r="N22" s="169"/>
      <c r="O22" s="169">
        <f>IF(B8="Select a region that matches the region type","-",VLOOKUP($B$7&amp;M$18,'Raw CDR data'!$A:$K,MATCH(MID($B22,13,100)*1,'Raw CDR data'!$2:$2,0)+1,0))</f>
        <v>5355.3695040000002</v>
      </c>
      <c r="P22" s="169"/>
      <c r="Q22" s="137"/>
      <c r="R22" s="169">
        <f>IF(B8="Select a region that matches the region type","-",VLOOKUP($B$7&amp;R$18,'Raw CDR data'!$A:$K,MATCH(MID($B22,13,100)*1,'Raw CDR data'!$2:$2,0),0))</f>
        <v>61</v>
      </c>
      <c r="S22" s="169"/>
      <c r="T22" s="169">
        <f>IF(B8="Select a region that matches the region type","-",VLOOKUP($B$7&amp;R$18,'Raw CDR data'!$A:$K,MATCH(MID($B22,13,100)*1,'Raw CDR data'!$2:$2,0)+1,0))</f>
        <v>417.24999500000001</v>
      </c>
      <c r="U22" s="169"/>
      <c r="V22" s="138"/>
      <c r="W22" s="169">
        <f>IF(B8="Select a region that matches the region type","-",VLOOKUP($B$7&amp;W$18,'Raw CDR data'!$A:$K,MATCH(MID($B22,13,100)*1,'Raw CDR data'!$2:$2,0),0))</f>
        <v>533</v>
      </c>
      <c r="X22" s="169"/>
      <c r="Y22" s="169">
        <f>IF(B8="Select a region that matches the region type","-",VLOOKUP($B$7&amp;W$18,'Raw CDR data'!$A:$K,MATCH(MID($B22,13,100)*1,'Raw CDR data'!$2:$2,0)+1,0))</f>
        <v>72767.979070000001</v>
      </c>
      <c r="Z22" s="169"/>
      <c r="AA22" s="138"/>
      <c r="AB22" s="169">
        <f>IF(B8="Select a region that matches the region type","-",VLOOKUP($B$7&amp;"Further Education College",'Raw CDR data'!$A:$K,MATCH(MID($B22,13,100)*1,'Raw CDR data'!$2:$2,0),0))</f>
        <v>43</v>
      </c>
      <c r="AC22" s="169"/>
      <c r="AD22" s="169">
        <f>IF(B8="Select a region that matches the region type","-",VLOOKUP($B$7&amp;"Further Education College",'Raw CDR data'!$A:$K,MATCH(MID($B22,13,100)*1,'Raw CDR data'!$2:$2,0)+1,0))</f>
        <v>4289.7619046507934</v>
      </c>
      <c r="AE22" s="169"/>
      <c r="AF22" s="138"/>
    </row>
    <row r="23" spans="2:46" s="125" customFormat="1" ht="10.5">
      <c r="B23" s="139"/>
      <c r="C23" s="87"/>
      <c r="D23" s="87"/>
      <c r="E23" s="87"/>
      <c r="F23" s="87"/>
      <c r="G23" s="135"/>
      <c r="H23" s="87"/>
      <c r="I23" s="87"/>
      <c r="J23" s="87"/>
      <c r="K23" s="87"/>
      <c r="L23" s="136"/>
      <c r="M23" s="87"/>
      <c r="N23" s="87"/>
      <c r="O23" s="87"/>
      <c r="P23" s="87"/>
      <c r="Q23" s="137"/>
      <c r="R23" s="87"/>
      <c r="S23" s="87"/>
      <c r="T23" s="87"/>
      <c r="U23" s="87"/>
      <c r="V23" s="138"/>
      <c r="W23" s="87"/>
      <c r="X23" s="87"/>
      <c r="Y23" s="87"/>
      <c r="Z23" s="87"/>
      <c r="AA23" s="138"/>
      <c r="AB23" s="87"/>
      <c r="AC23" s="87"/>
      <c r="AD23" s="87"/>
      <c r="AE23" s="87"/>
      <c r="AF23" s="138"/>
      <c r="AG23" s="87"/>
      <c r="AH23" s="87"/>
      <c r="AI23" s="87"/>
      <c r="AJ23" s="87"/>
    </row>
    <row r="24" spans="2:46" s="125" customFormat="1" thickBot="1">
      <c r="B24" s="140"/>
      <c r="C24" s="141"/>
      <c r="D24" s="142"/>
      <c r="E24" s="140"/>
      <c r="F24" s="142"/>
      <c r="G24" s="140"/>
      <c r="H24" s="140"/>
      <c r="I24" s="142"/>
      <c r="J24" s="140"/>
      <c r="K24" s="142"/>
      <c r="L24" s="128"/>
      <c r="M24" s="128"/>
      <c r="N24" s="142"/>
      <c r="P24" s="142"/>
      <c r="Q24" s="128"/>
      <c r="R24" s="128"/>
      <c r="S24" s="142"/>
      <c r="U24" s="142"/>
      <c r="X24" s="142"/>
      <c r="Z24" s="142"/>
      <c r="AC24" s="142"/>
      <c r="AE24" s="142"/>
      <c r="AH24" s="142"/>
      <c r="AJ24" s="142"/>
    </row>
    <row r="25" spans="2:46" s="125" customFormat="1" ht="25.5" customHeight="1" thickBot="1">
      <c r="B25" s="123"/>
      <c r="C25" s="173" t="s">
        <v>722</v>
      </c>
      <c r="D25" s="173"/>
      <c r="E25" s="173"/>
      <c r="F25" s="173"/>
      <c r="G25" s="76"/>
      <c r="H25" s="170" t="s">
        <v>1703</v>
      </c>
      <c r="I25" s="170"/>
      <c r="J25" s="170"/>
      <c r="K25" s="76"/>
      <c r="L25" s="76"/>
      <c r="M25" s="170" t="s">
        <v>1701</v>
      </c>
      <c r="N25" s="170"/>
      <c r="O25" s="170"/>
      <c r="P25" s="76"/>
      <c r="Q25" s="143"/>
      <c r="R25" s="170" t="s">
        <v>1272</v>
      </c>
      <c r="S25" s="170"/>
      <c r="T25" s="170"/>
      <c r="U25" s="159"/>
      <c r="V25" s="159"/>
      <c r="W25" s="170" t="s">
        <v>1702</v>
      </c>
      <c r="X25" s="170"/>
      <c r="Y25" s="170"/>
      <c r="Z25" s="159"/>
      <c r="AA25" s="159"/>
      <c r="AB25" s="170" t="s">
        <v>1273</v>
      </c>
      <c r="AC25" s="170"/>
      <c r="AD25" s="170"/>
      <c r="AE25" s="170"/>
      <c r="AG25" s="173" t="s">
        <v>1690</v>
      </c>
      <c r="AH25" s="173"/>
      <c r="AI25" s="173"/>
      <c r="AJ25" s="173"/>
      <c r="AL25" s="76"/>
      <c r="AM25" s="76"/>
      <c r="AN25" s="76"/>
      <c r="AO25" s="76"/>
      <c r="AP25" s="76"/>
      <c r="AQ25" s="76"/>
      <c r="AR25" s="76"/>
      <c r="AS25" s="76"/>
      <c r="AT25" s="76"/>
    </row>
    <row r="26" spans="2:46" s="125" customFormat="1" ht="13.5" customHeight="1" thickBot="1">
      <c r="B26" s="126"/>
      <c r="C26" s="172" t="s">
        <v>51</v>
      </c>
      <c r="D26" s="172"/>
      <c r="E26" s="172"/>
      <c r="F26" s="172"/>
      <c r="G26" s="76"/>
      <c r="H26" s="171" t="s">
        <v>51</v>
      </c>
      <c r="I26" s="171"/>
      <c r="J26" s="171"/>
      <c r="K26" s="76"/>
      <c r="L26" s="76"/>
      <c r="M26" s="171" t="s">
        <v>51</v>
      </c>
      <c r="N26" s="171"/>
      <c r="O26" s="171"/>
      <c r="P26" s="76"/>
      <c r="Q26" s="128"/>
      <c r="R26" s="171" t="s">
        <v>51</v>
      </c>
      <c r="S26" s="171"/>
      <c r="T26" s="171"/>
      <c r="U26" s="76"/>
      <c r="V26" s="76"/>
      <c r="W26" s="171" t="s">
        <v>51</v>
      </c>
      <c r="X26" s="171"/>
      <c r="Y26" s="171"/>
      <c r="Z26" s="76"/>
      <c r="AA26" s="76"/>
      <c r="AB26" s="171" t="s">
        <v>51</v>
      </c>
      <c r="AC26" s="171"/>
      <c r="AD26" s="171"/>
      <c r="AE26" s="171"/>
      <c r="AG26" s="172" t="s">
        <v>51</v>
      </c>
      <c r="AH26" s="172"/>
      <c r="AI26" s="172"/>
      <c r="AJ26" s="172"/>
      <c r="AL26" s="76"/>
      <c r="AM26" s="76"/>
      <c r="AN26" s="76"/>
      <c r="AO26" s="76"/>
      <c r="AP26" s="76"/>
      <c r="AQ26" s="76"/>
      <c r="AR26" s="76"/>
      <c r="AS26" s="76"/>
      <c r="AT26" s="76"/>
    </row>
    <row r="27" spans="2:46" s="125" customFormat="1" ht="4.5" customHeight="1">
      <c r="B27" s="126"/>
      <c r="C27" s="129"/>
      <c r="D27" s="129"/>
      <c r="E27" s="131"/>
      <c r="F27" s="131"/>
      <c r="G27" s="76"/>
      <c r="H27" s="127"/>
      <c r="I27" s="127"/>
      <c r="J27" s="144"/>
      <c r="K27" s="76"/>
      <c r="L27" s="76"/>
      <c r="M27" s="144"/>
      <c r="N27" s="128"/>
      <c r="O27" s="127"/>
      <c r="P27" s="76"/>
      <c r="Q27" s="128"/>
      <c r="R27" s="121"/>
      <c r="S27" s="144"/>
      <c r="T27" s="127"/>
      <c r="U27" s="76"/>
      <c r="V27" s="76"/>
      <c r="W27" s="121"/>
      <c r="X27" s="128"/>
      <c r="Y27" s="128"/>
      <c r="Z27" s="76"/>
      <c r="AA27" s="76"/>
      <c r="AB27" s="121"/>
      <c r="AC27" s="127"/>
      <c r="AD27" s="121"/>
      <c r="AE27" s="76"/>
      <c r="AL27" s="76"/>
      <c r="AM27" s="76"/>
      <c r="AN27" s="76"/>
      <c r="AO27" s="76"/>
      <c r="AP27" s="76"/>
      <c r="AQ27" s="76"/>
      <c r="AR27" s="76"/>
      <c r="AS27" s="76"/>
      <c r="AT27" s="76"/>
    </row>
    <row r="28" spans="2:46" s="125" customFormat="1" ht="10.5">
      <c r="B28" s="132" t="str">
        <f>"Position at "&amp;VLOOKUP(B15,Lookups!D:F,2,0)</f>
        <v>Position at 31 August 2011</v>
      </c>
      <c r="C28" s="169">
        <f>IF(B8="Select a region that matches the region type","-",VLOOKUP($B$7&amp;C$25,'Raw CDR data'!$A:$K,MATCH(MID($B28,13,100)*1,'Raw CDR data'!$2:$2,0),0))</f>
        <v>4</v>
      </c>
      <c r="D28" s="169"/>
      <c r="E28" s="169"/>
      <c r="F28" s="169"/>
      <c r="G28" s="76"/>
      <c r="H28" s="175">
        <f>IF(B8="Select a region that matches the region type","-",VLOOKUP($B$7&amp;H$25,'Raw CDR data'!$A:$K,MATCH(MID($B28,13,100)*1,'Raw CDR data'!$2:$2,0),0))</f>
        <v>44</v>
      </c>
      <c r="I28" s="175"/>
      <c r="J28" s="175"/>
      <c r="K28" s="76"/>
      <c r="L28" s="76"/>
      <c r="M28" s="175">
        <f>IF(B8="Select a region that matches the region type","-",VLOOKUP($B$7&amp;M$25,'Raw CDR data'!$A:$K,MATCH(MID($B28,13,100)*1,'Raw CDR data'!$2:$2,0),0))</f>
        <v>48</v>
      </c>
      <c r="N28" s="175"/>
      <c r="O28" s="175"/>
      <c r="P28" s="76"/>
      <c r="Q28" s="128"/>
      <c r="R28" s="175">
        <f>IF(B8="Select a region that matches the region type","-",VLOOKUP($B$7&amp;"Local Authority Adoption Agency",'Raw CDR data'!$A:$K,MATCH(MID($B28,13,100)*1,'Raw CDR data'!$2:$2,0),0))</f>
        <v>150</v>
      </c>
      <c r="S28" s="175"/>
      <c r="T28" s="175"/>
      <c r="U28" s="76"/>
      <c r="V28" s="76"/>
      <c r="W28" s="175">
        <f>IF(B8="Select a region that matches the region type","-",VLOOKUP($B$7&amp;W$25,'Raw CDR data'!$A:$K,MATCH(MID($B28,13,100)*1,'Raw CDR data'!$2:$2,0),0))</f>
        <v>288</v>
      </c>
      <c r="X28" s="175"/>
      <c r="Y28" s="175"/>
      <c r="Z28" s="76"/>
      <c r="AA28" s="76"/>
      <c r="AB28" s="175">
        <f>IF(B8="Select a region that matches the region type","-",VLOOKUP($B$7&amp;"Local Authority Fostering Agency",'Raw CDR data'!$A:$K,MATCH(MID($B28,13,100)*1,'Raw CDR data'!$2:$2,0),0))</f>
        <v>149</v>
      </c>
      <c r="AC28" s="175"/>
      <c r="AD28" s="175"/>
      <c r="AE28" s="175"/>
      <c r="AG28" s="175">
        <f>IF(B8="Select a region that matches the region type","-",VLOOKUP($B$7&amp;AG$25,'Raw CDR data'!$A:$K,MATCH(MID($B28,13,100)*1,'Raw CDR data'!$2:$2,0),0))</f>
        <v>3612</v>
      </c>
      <c r="AH28" s="175"/>
      <c r="AI28" s="175"/>
      <c r="AJ28" s="175"/>
      <c r="AL28" s="76"/>
      <c r="AM28" s="76"/>
      <c r="AN28" s="76"/>
      <c r="AO28" s="76"/>
      <c r="AP28" s="76"/>
      <c r="AQ28" s="76"/>
      <c r="AR28" s="76"/>
      <c r="AS28" s="76"/>
      <c r="AT28" s="76"/>
    </row>
    <row r="29" spans="2:46" s="125" customFormat="1" ht="10.5">
      <c r="B29" s="132" t="str">
        <f>"Position at "&amp;VLOOKUP(B15,Lookups!D:F,3,0)</f>
        <v>Position at 30 September 2011</v>
      </c>
      <c r="C29" s="169">
        <f>IF(B8="Select a region that matches the region type","-",VLOOKUP($B$7&amp;C$25,'Raw CDR data'!$A:$K,MATCH(MID($B29,13,100)*1,'Raw CDR data'!$2:$2,0),0))</f>
        <v>4</v>
      </c>
      <c r="D29" s="169"/>
      <c r="E29" s="169"/>
      <c r="F29" s="169"/>
      <c r="G29" s="76"/>
      <c r="H29" s="175">
        <f>IF(B8="Select a region that matches the region type","-",VLOOKUP($B$7&amp;H$25,'Raw CDR data'!$A:$K,MATCH(MID($B29,13,100)*1,'Raw CDR data'!$2:$2,0),0))</f>
        <v>43</v>
      </c>
      <c r="I29" s="175"/>
      <c r="J29" s="175"/>
      <c r="K29" s="76"/>
      <c r="L29" s="76"/>
      <c r="M29" s="175">
        <f>IF(B8="Select a region that matches the region type","-",VLOOKUP($B$7&amp;M$25,'Raw CDR data'!$A:$K,MATCH(MID($B29,13,100)*1,'Raw CDR data'!$2:$2,0),0))</f>
        <v>48</v>
      </c>
      <c r="N29" s="175"/>
      <c r="O29" s="175"/>
      <c r="P29" s="76"/>
      <c r="Q29" s="137"/>
      <c r="R29" s="175">
        <f>IF(B8="Select a region that matches the region type","-",VLOOKUP($B$7&amp;"Local Authority Adoption Agency",'Raw CDR data'!$A:$K,MATCH(MID($B29,13,100)*1,'Raw CDR data'!$2:$2,0),0))</f>
        <v>150</v>
      </c>
      <c r="S29" s="175"/>
      <c r="T29" s="175"/>
      <c r="U29" s="76"/>
      <c r="V29" s="76"/>
      <c r="W29" s="175">
        <f>IF(B8="Select a region that matches the region type","-",VLOOKUP($B$7&amp;W$25,'Raw CDR data'!$A:$K,MATCH(MID($B29,13,100)*1,'Raw CDR data'!$2:$2,0),0))</f>
        <v>288</v>
      </c>
      <c r="X29" s="175"/>
      <c r="Y29" s="175"/>
      <c r="Z29" s="76"/>
      <c r="AA29" s="76"/>
      <c r="AB29" s="175">
        <f>IF(B8="Select a region that matches the region type","-",VLOOKUP($B$7&amp;"Local Authority Fostering Agency",'Raw CDR data'!$A:$K,MATCH(MID($B29,13,100)*1,'Raw CDR data'!$2:$2,0),0))</f>
        <v>149</v>
      </c>
      <c r="AC29" s="175"/>
      <c r="AD29" s="175"/>
      <c r="AE29" s="175"/>
      <c r="AF29" s="138"/>
      <c r="AG29" s="175">
        <f>IF(B8="Select a region that matches the region type","-",VLOOKUP($B$7&amp;AG$25,'Raw CDR data'!$A:$K,MATCH(MID($B29,13,100)*1,'Raw CDR data'!$2:$2,0),0))</f>
        <v>3611</v>
      </c>
      <c r="AH29" s="175"/>
      <c r="AI29" s="175"/>
      <c r="AJ29" s="175"/>
      <c r="AK29" s="138"/>
      <c r="AL29" s="76"/>
      <c r="AM29" s="76"/>
      <c r="AN29" s="76"/>
      <c r="AO29" s="76"/>
      <c r="AP29" s="76"/>
      <c r="AQ29" s="76"/>
      <c r="AR29" s="76"/>
      <c r="AS29" s="76"/>
      <c r="AT29" s="76"/>
    </row>
    <row r="30" spans="2:46" ht="8.25" customHeight="1">
      <c r="B30" s="114"/>
      <c r="C30" s="114"/>
      <c r="D30" s="114"/>
      <c r="E30" s="114"/>
      <c r="F30" s="114"/>
      <c r="G30" s="114"/>
      <c r="H30" s="114"/>
    </row>
    <row r="31" spans="2:46" ht="14.25" customHeight="1">
      <c r="B31" s="114"/>
      <c r="C31" s="114"/>
      <c r="D31" s="114"/>
      <c r="E31" s="114"/>
      <c r="F31" s="114"/>
      <c r="G31" s="114"/>
      <c r="H31" s="114"/>
      <c r="X31" s="76" t="s">
        <v>331</v>
      </c>
    </row>
    <row r="32" spans="2:46" ht="8.25" customHeight="1">
      <c r="B32" s="114"/>
      <c r="C32" s="114"/>
      <c r="D32" s="114"/>
      <c r="E32" s="114"/>
      <c r="F32" s="114"/>
      <c r="G32" s="114"/>
      <c r="H32" s="114"/>
      <c r="AC32" s="76"/>
    </row>
    <row r="33" spans="2:35" s="125" customFormat="1" ht="24.75" customHeight="1">
      <c r="B33" s="167" t="s">
        <v>1675</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row>
    <row r="34" spans="2:35" s="125" customFormat="1" ht="14.25" customHeight="1">
      <c r="B34" s="167" t="s">
        <v>1274</v>
      </c>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row>
    <row r="35" spans="2:35" ht="19.5" customHeight="1">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45"/>
    </row>
    <row r="36" spans="2:35">
      <c r="B36" s="167" t="s">
        <v>788</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row>
    <row r="37" spans="2:35" ht="14.25" customHeight="1">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row>
    <row r="38" spans="2:35" ht="12.75">
      <c r="B38" s="114"/>
      <c r="C38" s="114"/>
      <c r="D38" s="114"/>
      <c r="E38" s="114"/>
      <c r="F38" s="114"/>
      <c r="G38" s="114"/>
      <c r="H38" s="114"/>
    </row>
    <row r="39" spans="2:35" ht="12.75">
      <c r="B39" s="114"/>
      <c r="C39" s="114"/>
      <c r="D39" s="114"/>
      <c r="E39" s="114"/>
      <c r="F39" s="114"/>
      <c r="G39" s="114"/>
      <c r="H39" s="114"/>
    </row>
    <row r="40" spans="2:35" ht="12.75">
      <c r="B40" s="114"/>
      <c r="C40" s="114"/>
      <c r="D40" s="114"/>
      <c r="E40" s="114"/>
      <c r="F40" s="114"/>
      <c r="G40" s="114"/>
      <c r="H40" s="114"/>
    </row>
    <row r="41" spans="2:35" ht="12.75">
      <c r="B41" s="114"/>
      <c r="C41" s="114"/>
      <c r="D41" s="114"/>
      <c r="E41" s="114"/>
      <c r="F41" s="114"/>
      <c r="G41" s="114"/>
      <c r="H41" s="114"/>
    </row>
    <row r="42" spans="2:35">
      <c r="B42" s="146"/>
      <c r="C42" s="146"/>
      <c r="D42" s="146"/>
      <c r="E42" s="146"/>
      <c r="F42" s="146"/>
      <c r="G42" s="146"/>
    </row>
    <row r="43" spans="2:35">
      <c r="B43" s="146"/>
      <c r="C43" s="146"/>
      <c r="D43" s="146"/>
      <c r="E43" s="146"/>
      <c r="F43" s="146"/>
      <c r="G43" s="146"/>
    </row>
  </sheetData>
  <sheetCalcPr fullCalcOnLoad="1"/>
  <sheetProtection sheet="1" objects="1" scenarios="1"/>
  <customSheetViews>
    <customSheetView guid="{6CD401F4-461E-4DA4-B8BB-0E2A592F659C}" showGridLines="0" showRuler="0">
      <pageMargins left="0.75" right="0.75" top="1" bottom="1" header="0.5" footer="0.5"/>
      <pageSetup paperSize="9" scale="61" orientation="landscape" r:id="rId1"/>
      <headerFooter alignWithMargins="0"/>
    </customSheetView>
    <customSheetView guid="{C251D870-FA2F-4A2C-8E81-3A1D6DE8E2E3}" showGridLines="0" showRuler="0">
      <selection activeCell="G8" sqref="G8"/>
      <pageMargins left="0.75" right="0.75" top="1" bottom="1" header="0.5" footer="0.5"/>
      <pageSetup paperSize="9" scale="61" orientation="landscape" r:id="rId2"/>
      <headerFooter alignWithMargins="0"/>
    </customSheetView>
  </customSheetViews>
  <mergeCells count="78">
    <mergeCell ref="B34:AH35"/>
    <mergeCell ref="B33:AH33"/>
    <mergeCell ref="W19:X19"/>
    <mergeCell ref="T21:U21"/>
    <mergeCell ref="Y19:Z19"/>
    <mergeCell ref="C19:D19"/>
    <mergeCell ref="E19:F19"/>
    <mergeCell ref="C21:D21"/>
    <mergeCell ref="B3:E3"/>
    <mergeCell ref="B10:E10"/>
    <mergeCell ref="C18:F18"/>
    <mergeCell ref="H18:K18"/>
    <mergeCell ref="B15:E15"/>
    <mergeCell ref="B5:E5"/>
    <mergeCell ref="B13:D13"/>
    <mergeCell ref="T19:U19"/>
    <mergeCell ref="R18:U18"/>
    <mergeCell ref="E21:F21"/>
    <mergeCell ref="H21:I21"/>
    <mergeCell ref="J21:K21"/>
    <mergeCell ref="M21:N21"/>
    <mergeCell ref="H19:I19"/>
    <mergeCell ref="J19:K19"/>
    <mergeCell ref="M19:N19"/>
    <mergeCell ref="M18:P18"/>
    <mergeCell ref="J22:K22"/>
    <mergeCell ref="M22:N22"/>
    <mergeCell ref="O22:P22"/>
    <mergeCell ref="O21:P21"/>
    <mergeCell ref="R21:S21"/>
    <mergeCell ref="W18:Z18"/>
    <mergeCell ref="Y21:Z21"/>
    <mergeCell ref="W21:X21"/>
    <mergeCell ref="O19:P19"/>
    <mergeCell ref="R19:S19"/>
    <mergeCell ref="AB28:AE28"/>
    <mergeCell ref="H26:J26"/>
    <mergeCell ref="M26:O26"/>
    <mergeCell ref="R26:T26"/>
    <mergeCell ref="M28:O28"/>
    <mergeCell ref="Y22:Z22"/>
    <mergeCell ref="R22:S22"/>
    <mergeCell ref="T22:U22"/>
    <mergeCell ref="W22:X22"/>
    <mergeCell ref="H22:I22"/>
    <mergeCell ref="AG29:AJ29"/>
    <mergeCell ref="H28:J28"/>
    <mergeCell ref="R28:T28"/>
    <mergeCell ref="W28:Y28"/>
    <mergeCell ref="AB29:AE29"/>
    <mergeCell ref="C22:D22"/>
    <mergeCell ref="R25:T25"/>
    <mergeCell ref="AG28:AJ28"/>
    <mergeCell ref="AB25:AE25"/>
    <mergeCell ref="AB26:AE26"/>
    <mergeCell ref="C26:F26"/>
    <mergeCell ref="C28:F28"/>
    <mergeCell ref="H29:J29"/>
    <mergeCell ref="M29:O29"/>
    <mergeCell ref="R29:T29"/>
    <mergeCell ref="W29:Y29"/>
    <mergeCell ref="AB22:AC22"/>
    <mergeCell ref="AD22:AE22"/>
    <mergeCell ref="AB18:AE18"/>
    <mergeCell ref="AB19:AC19"/>
    <mergeCell ref="AD19:AE19"/>
    <mergeCell ref="AB21:AC21"/>
    <mergeCell ref="AD21:AE21"/>
    <mergeCell ref="B36:AH37"/>
    <mergeCell ref="C29:F29"/>
    <mergeCell ref="E22:F22"/>
    <mergeCell ref="H25:J25"/>
    <mergeCell ref="M25:O25"/>
    <mergeCell ref="W26:Y26"/>
    <mergeCell ref="AG26:AJ26"/>
    <mergeCell ref="W25:Y25"/>
    <mergeCell ref="C25:F25"/>
    <mergeCell ref="AG25:AJ25"/>
  </mergeCells>
  <phoneticPr fontId="9" type="noConversion"/>
  <conditionalFormatting sqref="B10:E10">
    <cfRule type="expression" dxfId="2" priority="1" stopIfTrue="1">
      <formula>B8="Select a region that matches the region type"</formula>
    </cfRule>
    <cfRule type="expression" dxfId="1" priority="2" stopIfTrue="1">
      <formula>B4="All England"</formula>
    </cfRule>
  </conditionalFormatting>
  <dataValidations count="3">
    <dataValidation type="list" allowBlank="1" showInputMessage="1" showErrorMessage="1" sqref="B10:E10">
      <formula1>IF(B4="All England",,IF(B4="Government Office Region",GOR,LocalAuthorities))</formula1>
    </dataValidation>
    <dataValidation type="list" allowBlank="1" showInputMessage="1" showErrorMessage="1" sqref="B5:E6">
      <formula1>"All England, Government Office Region, Local Authority"</formula1>
    </dataValidation>
    <dataValidation type="list" allowBlank="1" showInputMessage="1" showErrorMessage="1" sqref="B15:E15">
      <formula1>Periods</formula1>
    </dataValidation>
  </dataValidations>
  <pageMargins left="0.75" right="0.75" top="1" bottom="1" header="0.5" footer="0.5"/>
  <pageSetup paperSize="9" scale="61" orientation="landscape" r:id="rId3"/>
  <headerFooter alignWithMargins="0"/>
</worksheet>
</file>

<file path=xl/worksheets/sheet6.xml><?xml version="1.0" encoding="utf-8"?>
<worksheet xmlns="http://schemas.openxmlformats.org/spreadsheetml/2006/main" xmlns:r="http://schemas.openxmlformats.org/officeDocument/2006/relationships">
  <sheetPr enableFormatConditionsCalculation="0">
    <tabColor indexed="21"/>
  </sheetPr>
  <dimension ref="A1:AP195"/>
  <sheetViews>
    <sheetView workbookViewId="0">
      <pane xSplit="2" ySplit="10" topLeftCell="C11" activePane="bottomRight" state="frozen"/>
      <selection pane="topRight"/>
      <selection pane="bottomLeft"/>
      <selection pane="bottomRight"/>
    </sheetView>
  </sheetViews>
  <sheetFormatPr defaultRowHeight="12.75"/>
  <cols>
    <col min="1" max="1" width="1.5703125" style="78" customWidth="1"/>
    <col min="2" max="2" width="23.85546875" style="77" bestFit="1" customWidth="1"/>
    <col min="3" max="4" width="12.28515625" style="78" customWidth="1"/>
    <col min="5" max="5" width="12.28515625" style="77" customWidth="1"/>
    <col min="6" max="8" width="12.28515625" style="78" customWidth="1"/>
    <col min="9" max="9" width="12.28515625" style="77" customWidth="1"/>
    <col min="10" max="12" width="12.28515625" style="78" customWidth="1"/>
    <col min="13" max="13" width="12.28515625" style="77" customWidth="1"/>
    <col min="14" max="16" width="12.28515625" style="78" customWidth="1"/>
    <col min="17" max="17" width="12.28515625" style="77" customWidth="1"/>
    <col min="18" max="20" width="12.28515625" style="78" customWidth="1"/>
    <col min="21" max="21" width="12.28515625" style="77" customWidth="1"/>
    <col min="22" max="24" width="12.28515625" style="78" customWidth="1"/>
    <col min="25" max="25" width="12.28515625" style="77" customWidth="1"/>
    <col min="26" max="32" width="12.28515625" style="78" customWidth="1"/>
    <col min="33" max="38" width="13.7109375" style="78" customWidth="1"/>
    <col min="39" max="40" width="12.28515625" style="78" customWidth="1"/>
    <col min="41" max="16384" width="9.140625" style="78"/>
  </cols>
  <sheetData>
    <row r="1" spans="1:42" s="55" customFormat="1">
      <c r="A1" s="54"/>
      <c r="B1" s="54"/>
      <c r="E1" s="54"/>
      <c r="I1" s="54"/>
      <c r="M1" s="54"/>
      <c r="Q1" s="54"/>
      <c r="U1" s="54"/>
      <c r="Y1" s="54"/>
    </row>
    <row r="2" spans="1:42" s="56" customFormat="1">
      <c r="B2" s="190" t="str">
        <f>"Active children's social care providers and maximum registered places in the period "&amp;C5</f>
        <v>Active children's social care providers and maximum registered places in the period 30 June 2011 - 30 September 2011</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row>
    <row r="3" spans="1:42" s="56" customFormat="1" ht="25.5" customHeight="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row>
    <row r="4" spans="1:42" s="56" customFormat="1">
      <c r="B4" s="57"/>
      <c r="E4" s="58"/>
      <c r="I4" s="58"/>
      <c r="M4" s="58"/>
      <c r="Q4" s="58"/>
      <c r="U4" s="58"/>
      <c r="Y4" s="58"/>
    </row>
    <row r="5" spans="1:42" s="56" customFormat="1" ht="12.75" customHeight="1">
      <c r="B5" s="56" t="s">
        <v>710</v>
      </c>
      <c r="C5" s="189" t="s">
        <v>787</v>
      </c>
      <c r="D5" s="189"/>
      <c r="E5" s="189"/>
    </row>
    <row r="6" spans="1:42" s="56" customFormat="1" ht="12.75" customHeight="1">
      <c r="C6" s="59"/>
      <c r="D6" s="60"/>
      <c r="E6" s="60"/>
      <c r="G6" s="59"/>
      <c r="H6" s="60"/>
      <c r="I6" s="60"/>
      <c r="K6" s="59"/>
      <c r="L6" s="60"/>
      <c r="M6" s="60"/>
      <c r="O6" s="59"/>
      <c r="P6" s="60"/>
      <c r="Q6" s="60"/>
      <c r="S6" s="59"/>
      <c r="T6" s="60"/>
      <c r="U6" s="60"/>
      <c r="W6" s="59"/>
      <c r="X6" s="60"/>
      <c r="Y6" s="60"/>
      <c r="AA6" s="59"/>
      <c r="AB6" s="60"/>
      <c r="AC6" s="59"/>
      <c r="AD6" s="60"/>
      <c r="AE6" s="59"/>
      <c r="AF6" s="60"/>
      <c r="AG6" s="59"/>
      <c r="AH6" s="60"/>
      <c r="AI6" s="59"/>
      <c r="AJ6" s="60"/>
      <c r="AK6" s="59"/>
      <c r="AL6" s="60"/>
      <c r="AM6" s="59"/>
      <c r="AN6" s="60"/>
    </row>
    <row r="7" spans="1:42" s="56" customFormat="1" ht="12.75" customHeight="1">
      <c r="C7" s="59"/>
      <c r="D7" s="60"/>
      <c r="E7" s="60"/>
      <c r="G7" s="59"/>
      <c r="H7" s="60"/>
      <c r="I7" s="60"/>
      <c r="K7" s="59"/>
      <c r="L7" s="60"/>
      <c r="M7" s="60"/>
      <c r="O7" s="59"/>
      <c r="P7" s="60"/>
      <c r="Q7" s="60"/>
      <c r="S7" s="59"/>
      <c r="T7" s="60"/>
      <c r="U7" s="60"/>
      <c r="W7" s="59"/>
      <c r="X7" s="60"/>
      <c r="Y7" s="60"/>
      <c r="AA7" s="59"/>
      <c r="AB7" s="60"/>
      <c r="AC7" s="59"/>
      <c r="AD7" s="60"/>
      <c r="AE7" s="59"/>
      <c r="AF7" s="60"/>
      <c r="AG7" s="59"/>
      <c r="AH7" s="60"/>
      <c r="AI7" s="59"/>
      <c r="AJ7" s="60"/>
      <c r="AK7" s="59"/>
      <c r="AL7" s="60"/>
      <c r="AM7" s="59"/>
      <c r="AN7" s="60"/>
    </row>
    <row r="8" spans="1:42" s="62" customFormat="1" ht="21" customHeight="1">
      <c r="B8" s="61"/>
      <c r="C8" s="196" t="s">
        <v>1700</v>
      </c>
      <c r="D8" s="196"/>
      <c r="E8" s="196"/>
      <c r="F8" s="196"/>
      <c r="G8" s="196" t="s">
        <v>709</v>
      </c>
      <c r="H8" s="196"/>
      <c r="I8" s="196"/>
      <c r="J8" s="196"/>
      <c r="K8" s="196" t="s">
        <v>943</v>
      </c>
      <c r="L8" s="196"/>
      <c r="M8" s="196"/>
      <c r="N8" s="196"/>
      <c r="O8" s="196" t="s">
        <v>1704</v>
      </c>
      <c r="P8" s="196"/>
      <c r="Q8" s="196"/>
      <c r="R8" s="196"/>
      <c r="S8" s="196" t="s">
        <v>941</v>
      </c>
      <c r="T8" s="196"/>
      <c r="U8" s="196"/>
      <c r="V8" s="196"/>
      <c r="W8" s="196" t="s">
        <v>2358</v>
      </c>
      <c r="X8" s="196"/>
      <c r="Y8" s="196"/>
      <c r="Z8" s="196"/>
      <c r="AA8" s="196" t="s">
        <v>722</v>
      </c>
      <c r="AB8" s="196"/>
      <c r="AC8" s="196" t="s">
        <v>1703</v>
      </c>
      <c r="AD8" s="196"/>
      <c r="AE8" s="196" t="s">
        <v>1701</v>
      </c>
      <c r="AF8" s="196"/>
      <c r="AG8" s="196" t="s">
        <v>1272</v>
      </c>
      <c r="AH8" s="196"/>
      <c r="AI8" s="196" t="s">
        <v>1702</v>
      </c>
      <c r="AJ8" s="196"/>
      <c r="AK8" s="196" t="s">
        <v>1273</v>
      </c>
      <c r="AL8" s="196"/>
      <c r="AM8" s="196" t="s">
        <v>1690</v>
      </c>
      <c r="AN8" s="196"/>
    </row>
    <row r="9" spans="1:42" s="62" customFormat="1" ht="16.5" customHeight="1">
      <c r="B9" s="63"/>
      <c r="C9" s="192" t="s">
        <v>2068</v>
      </c>
      <c r="D9" s="193"/>
      <c r="E9" s="194" t="s">
        <v>2069</v>
      </c>
      <c r="F9" s="195"/>
      <c r="G9" s="192" t="s">
        <v>2068</v>
      </c>
      <c r="H9" s="193"/>
      <c r="I9" s="194" t="s">
        <v>2069</v>
      </c>
      <c r="J9" s="195"/>
      <c r="K9" s="192" t="s">
        <v>2068</v>
      </c>
      <c r="L9" s="193"/>
      <c r="M9" s="194" t="s">
        <v>2069</v>
      </c>
      <c r="N9" s="195"/>
      <c r="O9" s="192" t="s">
        <v>2068</v>
      </c>
      <c r="P9" s="193"/>
      <c r="Q9" s="194" t="s">
        <v>2069</v>
      </c>
      <c r="R9" s="195"/>
      <c r="S9" s="192" t="s">
        <v>2068</v>
      </c>
      <c r="T9" s="193"/>
      <c r="U9" s="194" t="s">
        <v>2069</v>
      </c>
      <c r="V9" s="195"/>
      <c r="W9" s="192" t="s">
        <v>2068</v>
      </c>
      <c r="X9" s="193"/>
      <c r="Y9" s="194" t="s">
        <v>2069</v>
      </c>
      <c r="Z9" s="195"/>
      <c r="AA9" s="192" t="s">
        <v>2068</v>
      </c>
      <c r="AB9" s="193"/>
      <c r="AC9" s="192" t="s">
        <v>2068</v>
      </c>
      <c r="AD9" s="193"/>
      <c r="AE9" s="192" t="s">
        <v>2068</v>
      </c>
      <c r="AF9" s="193"/>
      <c r="AG9" s="192" t="s">
        <v>2068</v>
      </c>
      <c r="AH9" s="193"/>
      <c r="AI9" s="192" t="s">
        <v>2068</v>
      </c>
      <c r="AJ9" s="193"/>
      <c r="AK9" s="192" t="s">
        <v>2068</v>
      </c>
      <c r="AL9" s="193"/>
      <c r="AM9" s="194" t="s">
        <v>2068</v>
      </c>
      <c r="AN9" s="195"/>
    </row>
    <row r="10" spans="1:42" s="62" customFormat="1" ht="31.5">
      <c r="B10" s="63"/>
      <c r="C10" s="64" t="str">
        <f>"Position at "&amp;VLOOKUP($C$5,Lookups!$D:$F,2,0)</f>
        <v>Position at 30 June 2011</v>
      </c>
      <c r="D10" s="64" t="str">
        <f>"Position at "&amp;VLOOKUP($C$5,Lookups!$D:$F,3,0)</f>
        <v>Position at 30 September 2011</v>
      </c>
      <c r="E10" s="64" t="str">
        <f>"Position at "&amp;VLOOKUP($C$5,Lookups!$D:$F,2,0)</f>
        <v>Position at 30 June 2011</v>
      </c>
      <c r="F10" s="64" t="str">
        <f>"Position at "&amp;VLOOKUP($C$5,Lookups!$D:$F,3,0)</f>
        <v>Position at 30 September 2011</v>
      </c>
      <c r="G10" s="64" t="str">
        <f>"Position at "&amp;VLOOKUP($C$5,Lookups!$D:$F,2,0)</f>
        <v>Position at 30 June 2011</v>
      </c>
      <c r="H10" s="64" t="str">
        <f>"Position at "&amp;VLOOKUP($C$5,Lookups!$D:$F,3,0)</f>
        <v>Position at 30 September 2011</v>
      </c>
      <c r="I10" s="64" t="str">
        <f>"Position at "&amp;VLOOKUP($C$5,Lookups!$D:$F,2,0)</f>
        <v>Position at 30 June 2011</v>
      </c>
      <c r="J10" s="64" t="str">
        <f>"Position at "&amp;VLOOKUP($C$5,Lookups!$D:$F,3,0)</f>
        <v>Position at 30 September 2011</v>
      </c>
      <c r="K10" s="64" t="str">
        <f>"Position at "&amp;VLOOKUP($C$5,Lookups!$D:$F,2,0)</f>
        <v>Position at 30 June 2011</v>
      </c>
      <c r="L10" s="64" t="str">
        <f>"Position at "&amp;VLOOKUP($C$5,Lookups!$D:$F,3,0)</f>
        <v>Position at 30 September 2011</v>
      </c>
      <c r="M10" s="64" t="str">
        <f>"Position at "&amp;VLOOKUP($C$5,Lookups!$D:$F,2,0)</f>
        <v>Position at 30 June 2011</v>
      </c>
      <c r="N10" s="64" t="str">
        <f>"Position at "&amp;VLOOKUP($C$5,Lookups!$D:$F,3,0)</f>
        <v>Position at 30 September 2011</v>
      </c>
      <c r="O10" s="64" t="str">
        <f>"Position at "&amp;VLOOKUP($C$5,Lookups!$D:$F,2,0)</f>
        <v>Position at 30 June 2011</v>
      </c>
      <c r="P10" s="64" t="str">
        <f>"Position at "&amp;VLOOKUP($C$5,Lookups!$D:$F,3,0)</f>
        <v>Position at 30 September 2011</v>
      </c>
      <c r="Q10" s="64" t="str">
        <f>"Position at "&amp;VLOOKUP($C$5,Lookups!$D:$F,2,0)</f>
        <v>Position at 30 June 2011</v>
      </c>
      <c r="R10" s="64" t="str">
        <f>"Position at "&amp;VLOOKUP($C$5,Lookups!$D:$F,3,0)</f>
        <v>Position at 30 September 2011</v>
      </c>
      <c r="S10" s="64" t="str">
        <f>"Position at "&amp;VLOOKUP($C$5,Lookups!$D:$F,2,0)</f>
        <v>Position at 30 June 2011</v>
      </c>
      <c r="T10" s="64" t="str">
        <f>"Position at "&amp;VLOOKUP($C$5,Lookups!$D:$F,3,0)</f>
        <v>Position at 30 September 2011</v>
      </c>
      <c r="U10" s="64" t="str">
        <f>"Position at "&amp;VLOOKUP($C$5,Lookups!$D:$F,2,0)</f>
        <v>Position at 30 June 2011</v>
      </c>
      <c r="V10" s="64" t="str">
        <f>"Position at "&amp;VLOOKUP($C$5,Lookups!$D:$F,3,0)</f>
        <v>Position at 30 September 2011</v>
      </c>
      <c r="W10" s="64" t="str">
        <f>"Position at "&amp;VLOOKUP($C$5,Lookups!$D:$F,2,0)</f>
        <v>Position at 30 June 2011</v>
      </c>
      <c r="X10" s="64" t="str">
        <f>"Position at "&amp;VLOOKUP($C$5,Lookups!$D:$F,3,0)</f>
        <v>Position at 30 September 2011</v>
      </c>
      <c r="Y10" s="64" t="str">
        <f>"Position at "&amp;VLOOKUP($C$5,Lookups!$D:$F,2,0)</f>
        <v>Position at 30 June 2011</v>
      </c>
      <c r="Z10" s="64" t="str">
        <f>"Position at "&amp;VLOOKUP($C$5,Lookups!$D:$F,3,0)</f>
        <v>Position at 30 September 2011</v>
      </c>
      <c r="AA10" s="64" t="str">
        <f>"Position at "&amp;VLOOKUP($C$5,Lookups!$D:$F,2,0)</f>
        <v>Position at 30 June 2011</v>
      </c>
      <c r="AB10" s="64" t="str">
        <f>"Position at "&amp;VLOOKUP($C$5,Lookups!$D:$F,3,0)</f>
        <v>Position at 30 September 2011</v>
      </c>
      <c r="AC10" s="64" t="str">
        <f>"Position at "&amp;VLOOKUP($C$5,Lookups!$D:$F,2,0)</f>
        <v>Position at 30 June 2011</v>
      </c>
      <c r="AD10" s="64" t="str">
        <f>"Position at "&amp;VLOOKUP($C$5,Lookups!$D:$F,3,0)</f>
        <v>Position at 30 September 2011</v>
      </c>
      <c r="AE10" s="64" t="str">
        <f>"Position at "&amp;VLOOKUP($C$5,Lookups!$D:$F,2,0)</f>
        <v>Position at 30 June 2011</v>
      </c>
      <c r="AF10" s="64" t="str">
        <f>"Position at "&amp;VLOOKUP($C$5,Lookups!$D:$F,3,0)</f>
        <v>Position at 30 September 2011</v>
      </c>
      <c r="AG10" s="64" t="str">
        <f>"Position at "&amp;VLOOKUP($C$5,Lookups!$D:$F,2,0)</f>
        <v>Position at 30 June 2011</v>
      </c>
      <c r="AH10" s="64" t="str">
        <f>"Position at "&amp;VLOOKUP($C$5,Lookups!$D:$F,3,0)</f>
        <v>Position at 30 September 2011</v>
      </c>
      <c r="AI10" s="64" t="str">
        <f>"Position at "&amp;VLOOKUP($C$5,Lookups!$D:$F,2,0)</f>
        <v>Position at 30 June 2011</v>
      </c>
      <c r="AJ10" s="64" t="str">
        <f>"Position at "&amp;VLOOKUP($C$5,Lookups!$D:$F,3,0)</f>
        <v>Position at 30 September 2011</v>
      </c>
      <c r="AK10" s="64" t="str">
        <f>"Position at "&amp;VLOOKUP($C$5,Lookups!$D:$F,2,0)</f>
        <v>Position at 30 June 2011</v>
      </c>
      <c r="AL10" s="64" t="str">
        <f>"Position at "&amp;VLOOKUP($C$5,Lookups!$D:$F,3,0)</f>
        <v>Position at 30 September 2011</v>
      </c>
      <c r="AM10" s="64" t="str">
        <f>"Position at "&amp;VLOOKUP($C$5,Lookups!$D:$F,2,0)</f>
        <v>Position at 30 June 2011</v>
      </c>
      <c r="AN10" s="64" t="str">
        <f>"Position at "&amp;VLOOKUP($C$5,Lookups!$D:$F,3,0)</f>
        <v>Position at 30 September 2011</v>
      </c>
    </row>
    <row r="11" spans="1:42" s="62" customFormat="1" ht="10.5">
      <c r="C11" s="65"/>
      <c r="D11" s="65"/>
      <c r="E11" s="65"/>
      <c r="G11" s="65"/>
      <c r="H11" s="65"/>
      <c r="I11" s="65"/>
      <c r="K11" s="65"/>
      <c r="L11" s="65"/>
      <c r="M11" s="65"/>
      <c r="O11" s="65"/>
      <c r="P11" s="65"/>
      <c r="Q11" s="65"/>
      <c r="S11" s="65"/>
      <c r="T11" s="65"/>
      <c r="U11" s="65"/>
      <c r="W11" s="65"/>
      <c r="X11" s="65"/>
      <c r="Y11" s="65"/>
      <c r="AA11" s="65"/>
      <c r="AB11" s="65"/>
      <c r="AC11" s="65"/>
      <c r="AD11" s="65"/>
      <c r="AE11" s="65"/>
      <c r="AF11" s="65"/>
      <c r="AG11" s="65"/>
      <c r="AH11" s="65"/>
      <c r="AI11" s="65"/>
      <c r="AJ11" s="65"/>
      <c r="AK11" s="65"/>
      <c r="AL11" s="65"/>
      <c r="AM11" s="65"/>
      <c r="AN11" s="65"/>
    </row>
    <row r="12" spans="1:42" s="62" customFormat="1" ht="11.25">
      <c r="B12" s="66" t="s">
        <v>1524</v>
      </c>
      <c r="C12" s="67">
        <f>VLOOKUP($B12&amp;C$8,'Raw CDR data'!$A:$K,MATCH(MID(C$10,13,100)*1,'Raw CDR data'!$2:$2,0),0)</f>
        <v>2076</v>
      </c>
      <c r="D12" s="67">
        <f>VLOOKUP($B12&amp;C$8,'Raw CDR data'!$A:$K,MATCH(MID(D$10,13,100)*1,'Raw CDR data'!$2:$2,0),0)</f>
        <v>2074</v>
      </c>
      <c r="E12" s="68">
        <f>VLOOKUP($B12&amp;C$8,'Raw CDR data'!$A:$K,MATCH(MID(E$10,13,100)*1,'Raw CDR data'!$2:$2,0)+1,0)</f>
        <v>11862</v>
      </c>
      <c r="F12" s="68">
        <f>VLOOKUP($B12&amp;C$8,'Raw CDR data'!$A:$K,MATCH(MID(F$10,13,100)*1,'Raw CDR data'!$2:$2,0)+1,0)</f>
        <v>11844</v>
      </c>
      <c r="G12" s="67">
        <f>VLOOKUP($B12&amp;G$8,'Raw CDR data'!$A:$K,MATCH(MID(G$10,13,100)*1,'Raw CDR data'!$2:$2,0),0)</f>
        <v>16</v>
      </c>
      <c r="H12" s="67">
        <f>VLOOKUP($B12&amp;G$8,'Raw CDR data'!$A:$K,MATCH(MID(H$10,13,100)*1,'Raw CDR data'!$2:$2,0),0)</f>
        <v>16</v>
      </c>
      <c r="I12" s="68">
        <f>VLOOKUP($B12&amp;G$8,'Raw CDR data'!$A:$K,MATCH(MID(I$10,13,100)*1,'Raw CDR data'!$2:$2,0)+1,0)</f>
        <v>300</v>
      </c>
      <c r="J12" s="68">
        <f>VLOOKUP($B12&amp;G$8,'Raw CDR data'!$A:$K,MATCH(MID(J$10,13,100)*1,'Raw CDR data'!$2:$2,0)+1,0)</f>
        <v>281</v>
      </c>
      <c r="K12" s="67">
        <f>VLOOKUP($B12&amp;K$8,'Raw CDR data'!$A:$K,MATCH(MID(K$10,13,100)*1,'Raw CDR data'!$2:$2,0),0)</f>
        <v>205</v>
      </c>
      <c r="L12" s="67">
        <f>VLOOKUP($B12&amp;K$8,'Raw CDR data'!$A:$K,MATCH(MID(L$10,13,100)*1,'Raw CDR data'!$2:$2,0),0)</f>
        <v>202</v>
      </c>
      <c r="M12" s="68">
        <f>VLOOKUP($B12&amp;K$8,'Raw CDR data'!$A:$K,MATCH(MID(M$10,13,100)*1,'Raw CDR data'!$2:$2,0)+1,0)</f>
        <v>5146.7836070000003</v>
      </c>
      <c r="N12" s="68">
        <f>VLOOKUP($B12&amp;K$8,'Raw CDR data'!$A:$K,MATCH(MID(N$10,13,100)*1,'Raw CDR data'!$2:$2,0)+1,0)</f>
        <v>5355.3695040000002</v>
      </c>
      <c r="O12" s="67">
        <f>VLOOKUP($B12&amp;O$8,'Raw CDR data'!$A:$K,MATCH(MID(O$10,13,100)*1,'Raw CDR data'!$2:$2,0),0)</f>
        <v>58</v>
      </c>
      <c r="P12" s="67">
        <f>VLOOKUP($B12&amp;O$8,'Raw CDR data'!$A:$K,MATCH(MID(P$10,13,100)*1,'Raw CDR data'!$2:$2,0),0)</f>
        <v>61</v>
      </c>
      <c r="Q12" s="68">
        <f>VLOOKUP($B12&amp;O$8,'Raw CDR data'!$A:$K,MATCH(MID(Q$10,13,100)*1,'Raw CDR data'!$2:$2,0)+1,0)</f>
        <v>391.6</v>
      </c>
      <c r="R12" s="68">
        <f>VLOOKUP($B12&amp;O$8,'Raw CDR data'!$A:$K,MATCH(MID(R$10,13,100)*1,'Raw CDR data'!$2:$2,0)+1,0)</f>
        <v>417.24999500000001</v>
      </c>
      <c r="S12" s="67">
        <f>VLOOKUP($B12&amp;S$8,'Raw CDR data'!$A:$K,MATCH(MID(S$10,13,100)*1,'Raw CDR data'!$2:$2,0),0)</f>
        <v>533</v>
      </c>
      <c r="T12" s="67">
        <f>VLOOKUP($B12&amp;S$8,'Raw CDR data'!$A:$K,MATCH(MID(T$10,13,100)*1,'Raw CDR data'!$2:$2,0),0)</f>
        <v>533</v>
      </c>
      <c r="U12" s="68">
        <f>VLOOKUP($B12&amp;S$8,'Raw CDR data'!$A:$K,MATCH(MID(U$10,13,100)*1,'Raw CDR data'!$2:$2,0)+1,0)</f>
        <v>71984.869758000001</v>
      </c>
      <c r="V12" s="68">
        <f>VLOOKUP($B12&amp;S$8,'Raw CDR data'!$A:$K,MATCH(MID(V$10,13,100)*1,'Raw CDR data'!$2:$2,0)+1,0)</f>
        <v>72767.979070000001</v>
      </c>
      <c r="W12" s="67">
        <f>VLOOKUP($B12&amp;"Further Education College",'Raw CDR data'!$A:$K,MATCH(MID(W$10,13,100)*1,'Raw CDR data'!$2:$2,0),0)</f>
        <v>43</v>
      </c>
      <c r="X12" s="67">
        <f>VLOOKUP($B12&amp;"Further Education College",'Raw CDR data'!$A:$K,MATCH(MID(X$10,13,100)*1,'Raw CDR data'!$2:$2,0),0)</f>
        <v>43</v>
      </c>
      <c r="Y12" s="68">
        <f>VLOOKUP($B12&amp;"Further Education College",'Raw CDR data'!$A:$K,MATCH(MID(Y$10,13,100)*1,'Raw CDR data'!$2:$2,0)+1,0)</f>
        <v>4226.2857141746035</v>
      </c>
      <c r="Z12" s="68">
        <f>VLOOKUP($B12&amp;"Further Education College",'Raw CDR data'!$A:$K,MATCH(MID(Z$10,13,100)*1,'Raw CDR data'!$2:$2,0)+1,0)</f>
        <v>4289.7619046507934</v>
      </c>
      <c r="AA12" s="67">
        <f>VLOOKUP($B12&amp;AA$8,'Raw CDR data'!$A:$K,MATCH(MID(AA$10,13,100)*1,'Raw CDR data'!$2:$2,0),0)</f>
        <v>4</v>
      </c>
      <c r="AB12" s="67">
        <f>VLOOKUP($B12&amp;AA$8,'Raw CDR data'!$A:$K,MATCH(MID(AB$10,13,100)*1,'Raw CDR data'!$2:$2,0),0)</f>
        <v>4</v>
      </c>
      <c r="AC12" s="67">
        <f>VLOOKUP($B12&amp;AC$8,'Raw CDR data'!$A:$K,MATCH(MID(AC$10,13,100)*1,'Raw CDR data'!$2:$2,0),0)</f>
        <v>44</v>
      </c>
      <c r="AD12" s="67">
        <f>VLOOKUP($B12&amp;AC$8,'Raw CDR data'!$A:$K,MATCH(MID(AD$10,13,100)*1,'Raw CDR data'!$2:$2,0),0)</f>
        <v>43</v>
      </c>
      <c r="AE12" s="67">
        <f>VLOOKUP($B12&amp;AE$8,'Raw CDR data'!$A:$K,MATCH(MID(AE$10,13,100)*1,'Raw CDR data'!$2:$2,0),0)</f>
        <v>48</v>
      </c>
      <c r="AF12" s="67">
        <f>VLOOKUP($B12&amp;AE$8,'Raw CDR data'!$A:$K,MATCH(MID(AF$10,13,100)*1,'Raw CDR data'!$2:$2,0),0)</f>
        <v>48</v>
      </c>
      <c r="AG12" s="67">
        <f>VLOOKUP($B12&amp;"Local Authority Adoption Agency",'Raw CDR data'!$A:$K,MATCH(MID(AG$10,13,100)*1,'Raw CDR data'!$2:$2,0),0)</f>
        <v>149</v>
      </c>
      <c r="AH12" s="67">
        <f>VLOOKUP($B12&amp;"Local Authority Adoption Agency",'Raw CDR data'!$A:$K,MATCH(MID(AH$10,13,100)*1,'Raw CDR data'!$2:$2,0),0)</f>
        <v>150</v>
      </c>
      <c r="AI12" s="67">
        <f>VLOOKUP($B12&amp;AI$8,'Raw CDR data'!$A:$K,MATCH(MID(AI$10,13,100)*1,'Raw CDR data'!$2:$2,0),0)</f>
        <v>288</v>
      </c>
      <c r="AJ12" s="67">
        <f>VLOOKUP($B12&amp;AI$8,'Raw CDR data'!$A:$K,MATCH(MID(AJ$10,13,100)*1,'Raw CDR data'!$2:$2,0),0)</f>
        <v>288</v>
      </c>
      <c r="AK12" s="67">
        <f>VLOOKUP($B12&amp;"Local Authority Fostering Agency",'Raw CDR data'!$A:$K,MATCH(MID(AK$10,13,100)*1,'Raw CDR data'!$2:$2,0),0)</f>
        <v>150</v>
      </c>
      <c r="AL12" s="67">
        <f>VLOOKUP($B12&amp;"Local Authority Fostering Agency",'Raw CDR data'!$A:$K,MATCH(MID(AL$10,13,100)*1,'Raw CDR data'!$2:$2,0),0)</f>
        <v>149</v>
      </c>
      <c r="AM12" s="67">
        <f>VLOOKUP($B12&amp;AM$8,'Raw CDR data'!$A:$K,MATCH(MID(AM$10,13,100)*1,'Raw CDR data'!$2:$2,0),0)</f>
        <v>3614</v>
      </c>
      <c r="AN12" s="67">
        <f>VLOOKUP($B12&amp;AM$8,'Raw CDR data'!$A:$K,MATCH(MID(AN$10,13,100)*1,'Raw CDR data'!$2:$2,0),0)</f>
        <v>3611</v>
      </c>
      <c r="AO12" s="160"/>
      <c r="AP12" s="160"/>
    </row>
    <row r="13" spans="1:42" s="62" customFormat="1" ht="11.25">
      <c r="B13" s="69"/>
      <c r="C13" s="67"/>
      <c r="D13" s="67"/>
      <c r="E13" s="68"/>
      <c r="F13" s="68"/>
      <c r="G13" s="67"/>
      <c r="H13" s="67"/>
      <c r="I13" s="68"/>
      <c r="J13" s="68"/>
      <c r="K13" s="67"/>
      <c r="L13" s="67"/>
      <c r="M13" s="68"/>
      <c r="N13" s="68"/>
      <c r="O13" s="67"/>
      <c r="P13" s="67"/>
      <c r="Q13" s="68"/>
      <c r="R13" s="68"/>
      <c r="S13" s="67"/>
      <c r="T13" s="67"/>
      <c r="U13" s="68"/>
      <c r="V13" s="68"/>
      <c r="W13" s="67"/>
      <c r="X13" s="67"/>
      <c r="Y13" s="68"/>
      <c r="Z13" s="68"/>
      <c r="AA13" s="67"/>
      <c r="AB13" s="67"/>
      <c r="AC13" s="67"/>
      <c r="AD13" s="67"/>
      <c r="AE13" s="67"/>
      <c r="AF13" s="67"/>
      <c r="AG13" s="67"/>
      <c r="AH13" s="67"/>
      <c r="AI13" s="67"/>
      <c r="AJ13" s="67"/>
      <c r="AK13" s="67"/>
      <c r="AL13" s="67"/>
      <c r="AM13" s="67"/>
      <c r="AN13" s="67"/>
    </row>
    <row r="14" spans="1:42" s="62" customFormat="1" ht="11.25">
      <c r="B14" s="70" t="s">
        <v>1525</v>
      </c>
      <c r="C14" s="67">
        <f>VLOOKUP($B14&amp;C$8,'Raw CDR data'!$A:$K,MATCH(MID(C$10,13,100)*1,'Raw CDR data'!$2:$2,0),0)</f>
        <v>103</v>
      </c>
      <c r="D14" s="67">
        <f>VLOOKUP($B14&amp;C$8,'Raw CDR data'!$A:$K,MATCH(MID(D$10,13,100)*1,'Raw CDR data'!$2:$2,0),0)</f>
        <v>107</v>
      </c>
      <c r="E14" s="68">
        <f>VLOOKUP($B14&amp;C$8,'Raw CDR data'!$A:$K,MATCH(MID(E$10,13,100)*1,'Raw CDR data'!$2:$2,0)+1,0)</f>
        <v>544</v>
      </c>
      <c r="F14" s="68">
        <f>VLOOKUP($B14&amp;C$8,'Raw CDR data'!$A:$K,MATCH(MID(F$10,13,100)*1,'Raw CDR data'!$2:$2,0)+1,0)</f>
        <v>580</v>
      </c>
      <c r="G14" s="67">
        <f>VLOOKUP($B14&amp;G$8,'Raw CDR data'!$A:$K,MATCH(MID(G$10,13,100)*1,'Raw CDR data'!$2:$2,0),0)</f>
        <v>2</v>
      </c>
      <c r="H14" s="67">
        <f>VLOOKUP($B14&amp;G$8,'Raw CDR data'!$A:$K,MATCH(MID(H$10,13,100)*1,'Raw CDR data'!$2:$2,0),0)</f>
        <v>2</v>
      </c>
      <c r="I14" s="68">
        <f>VLOOKUP($B14&amp;G$8,'Raw CDR data'!$A:$K,MATCH(MID(I$10,13,100)*1,'Raw CDR data'!$2:$2,0)+1,0)</f>
        <v>55</v>
      </c>
      <c r="J14" s="68">
        <f>VLOOKUP($B14&amp;G$8,'Raw CDR data'!$A:$K,MATCH(MID(J$10,13,100)*1,'Raw CDR data'!$2:$2,0)+1,0)</f>
        <v>55</v>
      </c>
      <c r="K14" s="67">
        <f>VLOOKUP($B14&amp;K$8,'Raw CDR data'!$A:$K,MATCH(MID(K$10,13,100)*1,'Raw CDR data'!$2:$2,0),0)</f>
        <v>11</v>
      </c>
      <c r="L14" s="67">
        <f>VLOOKUP($B14&amp;K$8,'Raw CDR data'!$A:$K,MATCH(MID(L$10,13,100)*1,'Raw CDR data'!$2:$2,0),0)</f>
        <v>11</v>
      </c>
      <c r="M14" s="68">
        <f>VLOOKUP($B14&amp;K$8,'Raw CDR data'!$A:$K,MATCH(MID(M$10,13,100)*1,'Raw CDR data'!$2:$2,0)+1,0)</f>
        <v>177.33333300000001</v>
      </c>
      <c r="N14" s="68">
        <f>VLOOKUP($B14&amp;K$8,'Raw CDR data'!$A:$K,MATCH(MID(N$10,13,100)*1,'Raw CDR data'!$2:$2,0)+1,0)</f>
        <v>186.33333300000001</v>
      </c>
      <c r="O14" s="67">
        <f>VLOOKUP($B14&amp;O$8,'Raw CDR data'!$A:$K,MATCH(MID(O$10,13,100)*1,'Raw CDR data'!$2:$2,0),0)</f>
        <v>0</v>
      </c>
      <c r="P14" s="67">
        <f>VLOOKUP($B14&amp;O$8,'Raw CDR data'!$A:$K,MATCH(MID(P$10,13,100)*1,'Raw CDR data'!$2:$2,0),0)</f>
        <v>0</v>
      </c>
      <c r="Q14" s="68">
        <f>VLOOKUP($B14&amp;O$8,'Raw CDR data'!$A:$K,MATCH(MID(Q$10,13,100)*1,'Raw CDR data'!$2:$2,0)+1,0)</f>
        <v>0</v>
      </c>
      <c r="R14" s="68">
        <f>VLOOKUP($B14&amp;O$8,'Raw CDR data'!$A:$K,MATCH(MID(R$10,13,100)*1,'Raw CDR data'!$2:$2,0)+1,0)</f>
        <v>0</v>
      </c>
      <c r="S14" s="67">
        <f>VLOOKUP($B14&amp;S$8,'Raw CDR data'!$A:$K,MATCH(MID(S$10,13,100)*1,'Raw CDR data'!$2:$2,0),0)</f>
        <v>7</v>
      </c>
      <c r="T14" s="67">
        <f>VLOOKUP($B14&amp;S$8,'Raw CDR data'!$A:$K,MATCH(MID(T$10,13,100)*1,'Raw CDR data'!$2:$2,0),0)</f>
        <v>7</v>
      </c>
      <c r="U14" s="68">
        <f>VLOOKUP($B14&amp;S$8,'Raw CDR data'!$A:$K,MATCH(MID(U$10,13,100)*1,'Raw CDR data'!$2:$2,0)+1,0)</f>
        <v>530</v>
      </c>
      <c r="V14" s="68">
        <f>VLOOKUP($B14&amp;S$8,'Raw CDR data'!$A:$K,MATCH(MID(V$10,13,100)*1,'Raw CDR data'!$2:$2,0)+1,0)</f>
        <v>530</v>
      </c>
      <c r="W14" s="67">
        <f>VLOOKUP($B14&amp;"Further Education College",'Raw CDR data'!$A:$K,MATCH(MID(W$10,13,100)*1,'Raw CDR data'!$2:$2,0),0)</f>
        <v>2</v>
      </c>
      <c r="X14" s="67">
        <f>VLOOKUP($B14&amp;"Further Education College",'Raw CDR data'!$A:$K,MATCH(MID(X$10,13,100)*1,'Raw CDR data'!$2:$2,0),0)</f>
        <v>2</v>
      </c>
      <c r="Y14" s="68">
        <f>VLOOKUP($B14&amp;"Further Education College",'Raw CDR data'!$A:$K,MATCH(MID(Y$10,13,100)*1,'Raw CDR data'!$2:$2,0)+1,0)</f>
        <v>140</v>
      </c>
      <c r="Z14" s="68">
        <f>VLOOKUP($B14&amp;"Further Education College",'Raw CDR data'!$A:$K,MATCH(MID(Z$10,13,100)*1,'Raw CDR data'!$2:$2,0)+1,0)</f>
        <v>140</v>
      </c>
      <c r="AA14" s="67">
        <f>VLOOKUP($B14&amp;AA$8,'Raw CDR data'!$A:$K,MATCH(MID(AA$10,13,100)*1,'Raw CDR data'!$2:$2,0),0)</f>
        <v>1</v>
      </c>
      <c r="AB14" s="67">
        <f>VLOOKUP($B14&amp;AA$8,'Raw CDR data'!$A:$K,MATCH(MID(AB$10,13,100)*1,'Raw CDR data'!$2:$2,0),0)</f>
        <v>1</v>
      </c>
      <c r="AC14" s="67">
        <f>VLOOKUP($B14&amp;AC$8,'Raw CDR data'!$A:$K,MATCH(MID(AC$10,13,100)*1,'Raw CDR data'!$2:$2,0),0)</f>
        <v>2</v>
      </c>
      <c r="AD14" s="67">
        <f>VLOOKUP($B14&amp;AC$8,'Raw CDR data'!$A:$K,MATCH(MID(AD$10,13,100)*1,'Raw CDR data'!$2:$2,0),0)</f>
        <v>2</v>
      </c>
      <c r="AE14" s="67">
        <f>VLOOKUP($B14&amp;AE$8,'Raw CDR data'!$A:$K,MATCH(MID(AE$10,13,100)*1,'Raw CDR data'!$2:$2,0),0)</f>
        <v>3</v>
      </c>
      <c r="AF14" s="67">
        <f>VLOOKUP($B14&amp;AE$8,'Raw CDR data'!$A:$K,MATCH(MID(AF$10,13,100)*1,'Raw CDR data'!$2:$2,0),0)</f>
        <v>4</v>
      </c>
      <c r="AG14" s="67">
        <f>VLOOKUP($B14&amp;"Local Authority Adoption Agency",'Raw CDR data'!$A:$K,MATCH(MID(AG$10,13,100)*1,'Raw CDR data'!$2:$2,0),0)</f>
        <v>12</v>
      </c>
      <c r="AH14" s="67">
        <f>VLOOKUP($B14&amp;"Local Authority Adoption Agency",'Raw CDR data'!$A:$K,MATCH(MID(AH$10,13,100)*1,'Raw CDR data'!$2:$2,0),0)</f>
        <v>12</v>
      </c>
      <c r="AI14" s="67">
        <f>VLOOKUP($B14&amp;AI$8,'Raw CDR data'!$A:$K,MATCH(MID(AI$10,13,100)*1,'Raw CDR data'!$2:$2,0),0)</f>
        <v>17</v>
      </c>
      <c r="AJ14" s="67">
        <f>VLOOKUP($B14&amp;AI$8,'Raw CDR data'!$A:$K,MATCH(MID(AJ$10,13,100)*1,'Raw CDR data'!$2:$2,0),0)</f>
        <v>17</v>
      </c>
      <c r="AK14" s="67">
        <f>VLOOKUP($B14&amp;"Local Authority Fostering Agency",'Raw CDR data'!$A:$K,MATCH(MID(AK$10,13,100)*1,'Raw CDR data'!$2:$2,0),0)</f>
        <v>12</v>
      </c>
      <c r="AL14" s="67">
        <f>VLOOKUP($B14&amp;"Local Authority Fostering Agency",'Raw CDR data'!$A:$K,MATCH(MID(AL$10,13,100)*1,'Raw CDR data'!$2:$2,0),0)</f>
        <v>12</v>
      </c>
      <c r="AM14" s="67">
        <f>VLOOKUP($B14&amp;AM$8,'Raw CDR data'!$A:$K,MATCH(MID(AM$10,13,100)*1,'Raw CDR data'!$2:$2,0),0)</f>
        <v>172</v>
      </c>
      <c r="AN14" s="67">
        <f>VLOOKUP($B14&amp;AM$8,'Raw CDR data'!$A:$K,MATCH(MID(AN$10,13,100)*1,'Raw CDR data'!$2:$2,0),0)</f>
        <v>177</v>
      </c>
      <c r="AO14" s="160"/>
      <c r="AP14" s="160"/>
    </row>
    <row r="15" spans="1:42" s="62" customFormat="1" ht="11.25">
      <c r="B15" s="71" t="s">
        <v>966</v>
      </c>
      <c r="C15" s="67">
        <f>VLOOKUP($B15&amp;C$8,'Raw CDR data'!$A:$K,MATCH(MID(C$10,13,100)*1,'Raw CDR data'!$2:$2,0),0)</f>
        <v>12</v>
      </c>
      <c r="D15" s="67">
        <f>VLOOKUP($B15&amp;C$8,'Raw CDR data'!$A:$K,MATCH(MID(D$10,13,100)*1,'Raw CDR data'!$2:$2,0),0)</f>
        <v>13</v>
      </c>
      <c r="E15" s="68">
        <f>VLOOKUP($B15&amp;C$8,'Raw CDR data'!$A:$K,MATCH(MID(E$10,13,100)*1,'Raw CDR data'!$2:$2,0)+1,0)</f>
        <v>54</v>
      </c>
      <c r="F15" s="68">
        <f>VLOOKUP($B15&amp;C$8,'Raw CDR data'!$A:$K,MATCH(MID(F$10,13,100)*1,'Raw CDR data'!$2:$2,0)+1,0)</f>
        <v>62</v>
      </c>
      <c r="G15" s="67">
        <f>VLOOKUP($B15&amp;G$8,'Raw CDR data'!$A:$K,MATCH(MID(G$10,13,100)*1,'Raw CDR data'!$2:$2,0),0)</f>
        <v>0</v>
      </c>
      <c r="H15" s="67">
        <f>VLOOKUP($B15&amp;G$8,'Raw CDR data'!$A:$K,MATCH(MID(H$10,13,100)*1,'Raw CDR data'!$2:$2,0),0)</f>
        <v>0</v>
      </c>
      <c r="I15" s="68">
        <f>VLOOKUP($B15&amp;G$8,'Raw CDR data'!$A:$K,MATCH(MID(I$10,13,100)*1,'Raw CDR data'!$2:$2,0)+1,0)</f>
        <v>0</v>
      </c>
      <c r="J15" s="68">
        <f>VLOOKUP($B15&amp;G$8,'Raw CDR data'!$A:$K,MATCH(MID(J$10,13,100)*1,'Raw CDR data'!$2:$2,0)+1,0)</f>
        <v>0</v>
      </c>
      <c r="K15" s="67">
        <f>VLOOKUP($B15&amp;K$8,'Raw CDR data'!$A:$K,MATCH(MID(K$10,13,100)*1,'Raw CDR data'!$2:$2,0),0)</f>
        <v>0</v>
      </c>
      <c r="L15" s="67">
        <f>VLOOKUP($B15&amp;K$8,'Raw CDR data'!$A:$K,MATCH(MID(L$10,13,100)*1,'Raw CDR data'!$2:$2,0),0)</f>
        <v>0</v>
      </c>
      <c r="M15" s="68">
        <f>VLOOKUP($B15&amp;K$8,'Raw CDR data'!$A:$K,MATCH(MID(M$10,13,100)*1,'Raw CDR data'!$2:$2,0)+1,0)</f>
        <v>0</v>
      </c>
      <c r="N15" s="68">
        <f>VLOOKUP($B15&amp;K$8,'Raw CDR data'!$A:$K,MATCH(MID(N$10,13,100)*1,'Raw CDR data'!$2:$2,0)+1,0)</f>
        <v>0</v>
      </c>
      <c r="O15" s="67">
        <f>VLOOKUP($B15&amp;O$8,'Raw CDR data'!$A:$K,MATCH(MID(O$10,13,100)*1,'Raw CDR data'!$2:$2,0),0)</f>
        <v>0</v>
      </c>
      <c r="P15" s="67">
        <f>VLOOKUP($B15&amp;O$8,'Raw CDR data'!$A:$K,MATCH(MID(P$10,13,100)*1,'Raw CDR data'!$2:$2,0),0)</f>
        <v>0</v>
      </c>
      <c r="Q15" s="68">
        <f>VLOOKUP($B15&amp;O$8,'Raw CDR data'!$A:$K,MATCH(MID(Q$10,13,100)*1,'Raw CDR data'!$2:$2,0)+1,0)</f>
        <v>0</v>
      </c>
      <c r="R15" s="68">
        <f>VLOOKUP($B15&amp;O$8,'Raw CDR data'!$A:$K,MATCH(MID(R$10,13,100)*1,'Raw CDR data'!$2:$2,0)+1,0)</f>
        <v>0</v>
      </c>
      <c r="S15" s="67">
        <f>VLOOKUP($B15&amp;S$8,'Raw CDR data'!$A:$K,MATCH(MID(S$10,13,100)*1,'Raw CDR data'!$2:$2,0),0)</f>
        <v>1</v>
      </c>
      <c r="T15" s="67">
        <f>VLOOKUP($B15&amp;S$8,'Raw CDR data'!$A:$K,MATCH(MID(T$10,13,100)*1,'Raw CDR data'!$2:$2,0),0)</f>
        <v>1</v>
      </c>
      <c r="U15" s="68">
        <f>VLOOKUP($B15&amp;S$8,'Raw CDR data'!$A:$K,MATCH(MID(U$10,13,100)*1,'Raw CDR data'!$2:$2,0)+1,0)</f>
        <v>44</v>
      </c>
      <c r="V15" s="68">
        <f>VLOOKUP($B15&amp;S$8,'Raw CDR data'!$A:$K,MATCH(MID(V$10,13,100)*1,'Raw CDR data'!$2:$2,0)+1,0)</f>
        <v>44</v>
      </c>
      <c r="W15" s="67">
        <f>VLOOKUP($B15&amp;"Further Education College",'Raw CDR data'!$A:$K,MATCH(MID(W$10,13,100)*1,'Raw CDR data'!$2:$2,0),0)</f>
        <v>0</v>
      </c>
      <c r="X15" s="67">
        <f>VLOOKUP($B15&amp;"Further Education College",'Raw CDR data'!$A:$K,MATCH(MID(X$10,13,100)*1,'Raw CDR data'!$2:$2,0),0)</f>
        <v>0</v>
      </c>
      <c r="Y15" s="68">
        <f>VLOOKUP($B15&amp;"Further Education College",'Raw CDR data'!$A:$K,MATCH(MID(Y$10,13,100)*1,'Raw CDR data'!$2:$2,0)+1,0)</f>
        <v>0</v>
      </c>
      <c r="Z15" s="68">
        <f>VLOOKUP($B15&amp;"Further Education College",'Raw CDR data'!$A:$K,MATCH(MID(Z$10,13,100)*1,'Raw CDR data'!$2:$2,0)+1,0)</f>
        <v>0</v>
      </c>
      <c r="AA15" s="67">
        <f>VLOOKUP($B15&amp;AA$8,'Raw CDR data'!$A:$K,MATCH(MID(AA$10,13,100)*1,'Raw CDR data'!$2:$2,0),0)</f>
        <v>0</v>
      </c>
      <c r="AB15" s="67">
        <f>VLOOKUP($B15&amp;AA$8,'Raw CDR data'!$A:$K,MATCH(MID(AB$10,13,100)*1,'Raw CDR data'!$2:$2,0),0)</f>
        <v>0</v>
      </c>
      <c r="AC15" s="67">
        <f>VLOOKUP($B15&amp;AC$8,'Raw CDR data'!$A:$K,MATCH(MID(AC$10,13,100)*1,'Raw CDR data'!$2:$2,0),0)</f>
        <v>0</v>
      </c>
      <c r="AD15" s="67">
        <f>VLOOKUP($B15&amp;AC$8,'Raw CDR data'!$A:$K,MATCH(MID(AD$10,13,100)*1,'Raw CDR data'!$2:$2,0),0)</f>
        <v>0</v>
      </c>
      <c r="AE15" s="67">
        <f>VLOOKUP($B15&amp;AE$8,'Raw CDR data'!$A:$K,MATCH(MID(AE$10,13,100)*1,'Raw CDR data'!$2:$2,0),0)</f>
        <v>0</v>
      </c>
      <c r="AF15" s="67">
        <f>VLOOKUP($B15&amp;AE$8,'Raw CDR data'!$A:$K,MATCH(MID(AF$10,13,100)*1,'Raw CDR data'!$2:$2,0),0)</f>
        <v>0</v>
      </c>
      <c r="AG15" s="67">
        <f>VLOOKUP($B15&amp;"Local Authority Adoption Agency",'Raw CDR data'!$A:$K,MATCH(MID(AG$10,13,100)*1,'Raw CDR data'!$2:$2,0),0)</f>
        <v>1</v>
      </c>
      <c r="AH15" s="67">
        <f>VLOOKUP($B15&amp;"Local Authority Adoption Agency",'Raw CDR data'!$A:$K,MATCH(MID(AH$10,13,100)*1,'Raw CDR data'!$2:$2,0),0)</f>
        <v>1</v>
      </c>
      <c r="AI15" s="67">
        <f>VLOOKUP($B15&amp;AI$8,'Raw CDR data'!$A:$K,MATCH(MID(AI$10,13,100)*1,'Raw CDR data'!$2:$2,0),0)</f>
        <v>2</v>
      </c>
      <c r="AJ15" s="67">
        <f>VLOOKUP($B15&amp;AI$8,'Raw CDR data'!$A:$K,MATCH(MID(AJ$10,13,100)*1,'Raw CDR data'!$2:$2,0),0)</f>
        <v>2</v>
      </c>
      <c r="AK15" s="67">
        <f>VLOOKUP($B15&amp;"Local Authority Fostering Agency",'Raw CDR data'!$A:$K,MATCH(MID(AK$10,13,100)*1,'Raw CDR data'!$2:$2,0),0)</f>
        <v>1</v>
      </c>
      <c r="AL15" s="67">
        <f>VLOOKUP($B15&amp;"Local Authority Fostering Agency",'Raw CDR data'!$A:$K,MATCH(MID(AL$10,13,100)*1,'Raw CDR data'!$2:$2,0),0)</f>
        <v>1</v>
      </c>
      <c r="AM15" s="67">
        <f>VLOOKUP($B15&amp;AM$8,'Raw CDR data'!$A:$K,MATCH(MID(AM$10,13,100)*1,'Raw CDR data'!$2:$2,0),0)</f>
        <v>17</v>
      </c>
      <c r="AN15" s="67">
        <f>VLOOKUP($B15&amp;AM$8,'Raw CDR data'!$A:$K,MATCH(MID(AN$10,13,100)*1,'Raw CDR data'!$2:$2,0),0)</f>
        <v>18</v>
      </c>
      <c r="AO15" s="160"/>
      <c r="AP15" s="160"/>
    </row>
    <row r="16" spans="1:42" s="62" customFormat="1" ht="11.25">
      <c r="B16" s="71" t="s">
        <v>972</v>
      </c>
      <c r="C16" s="67">
        <f>VLOOKUP($B16&amp;C$8,'Raw CDR data'!$A:$K,MATCH(MID(C$10,13,100)*1,'Raw CDR data'!$2:$2,0),0)</f>
        <v>23</v>
      </c>
      <c r="D16" s="67">
        <f>VLOOKUP($B16&amp;C$8,'Raw CDR data'!$A:$K,MATCH(MID(D$10,13,100)*1,'Raw CDR data'!$2:$2,0),0)</f>
        <v>25</v>
      </c>
      <c r="E16" s="68">
        <f>VLOOKUP($B16&amp;C$8,'Raw CDR data'!$A:$K,MATCH(MID(E$10,13,100)*1,'Raw CDR data'!$2:$2,0)+1,0)</f>
        <v>96</v>
      </c>
      <c r="F16" s="68">
        <f>VLOOKUP($B16&amp;C$8,'Raw CDR data'!$A:$K,MATCH(MID(F$10,13,100)*1,'Raw CDR data'!$2:$2,0)+1,0)</f>
        <v>105</v>
      </c>
      <c r="G16" s="67">
        <f>VLOOKUP($B16&amp;G$8,'Raw CDR data'!$A:$K,MATCH(MID(G$10,13,100)*1,'Raw CDR data'!$2:$2,0),0)</f>
        <v>1</v>
      </c>
      <c r="H16" s="67">
        <f>VLOOKUP($B16&amp;G$8,'Raw CDR data'!$A:$K,MATCH(MID(H$10,13,100)*1,'Raw CDR data'!$2:$2,0),0)</f>
        <v>1</v>
      </c>
      <c r="I16" s="68">
        <f>VLOOKUP($B16&amp;G$8,'Raw CDR data'!$A:$K,MATCH(MID(I$10,13,100)*1,'Raw CDR data'!$2:$2,0)+1,0)</f>
        <v>43</v>
      </c>
      <c r="J16" s="68">
        <f>VLOOKUP($B16&amp;G$8,'Raw CDR data'!$A:$K,MATCH(MID(J$10,13,100)*1,'Raw CDR data'!$2:$2,0)+1,0)</f>
        <v>43</v>
      </c>
      <c r="K16" s="67">
        <f>VLOOKUP($B16&amp;K$8,'Raw CDR data'!$A:$K,MATCH(MID(K$10,13,100)*1,'Raw CDR data'!$2:$2,0),0)</f>
        <v>3</v>
      </c>
      <c r="L16" s="67">
        <f>VLOOKUP($B16&amp;K$8,'Raw CDR data'!$A:$K,MATCH(MID(L$10,13,100)*1,'Raw CDR data'!$2:$2,0),0)</f>
        <v>3</v>
      </c>
      <c r="M16" s="68">
        <f>VLOOKUP($B16&amp;K$8,'Raw CDR data'!$A:$K,MATCH(MID(M$10,13,100)*1,'Raw CDR data'!$2:$2,0)+1,0)</f>
        <v>61</v>
      </c>
      <c r="N16" s="68">
        <f>VLOOKUP($B16&amp;K$8,'Raw CDR data'!$A:$K,MATCH(MID(N$10,13,100)*1,'Raw CDR data'!$2:$2,0)+1,0)</f>
        <v>61</v>
      </c>
      <c r="O16" s="67">
        <f>VLOOKUP($B16&amp;O$8,'Raw CDR data'!$A:$K,MATCH(MID(O$10,13,100)*1,'Raw CDR data'!$2:$2,0),0)</f>
        <v>0</v>
      </c>
      <c r="P16" s="67">
        <f>VLOOKUP($B16&amp;O$8,'Raw CDR data'!$A:$K,MATCH(MID(P$10,13,100)*1,'Raw CDR data'!$2:$2,0),0)</f>
        <v>0</v>
      </c>
      <c r="Q16" s="68">
        <f>VLOOKUP($B16&amp;O$8,'Raw CDR data'!$A:$K,MATCH(MID(Q$10,13,100)*1,'Raw CDR data'!$2:$2,0)+1,0)</f>
        <v>0</v>
      </c>
      <c r="R16" s="68">
        <f>VLOOKUP($B16&amp;O$8,'Raw CDR data'!$A:$K,MATCH(MID(R$10,13,100)*1,'Raw CDR data'!$2:$2,0)+1,0)</f>
        <v>0</v>
      </c>
      <c r="S16" s="67">
        <f>VLOOKUP($B16&amp;S$8,'Raw CDR data'!$A:$K,MATCH(MID(S$10,13,100)*1,'Raw CDR data'!$2:$2,0),0)</f>
        <v>3</v>
      </c>
      <c r="T16" s="67">
        <f>VLOOKUP($B16&amp;S$8,'Raw CDR data'!$A:$K,MATCH(MID(T$10,13,100)*1,'Raw CDR data'!$2:$2,0),0)</f>
        <v>3</v>
      </c>
      <c r="U16" s="68">
        <f>VLOOKUP($B16&amp;S$8,'Raw CDR data'!$A:$K,MATCH(MID(U$10,13,100)*1,'Raw CDR data'!$2:$2,0)+1,0)</f>
        <v>339</v>
      </c>
      <c r="V16" s="68">
        <f>VLOOKUP($B16&amp;S$8,'Raw CDR data'!$A:$K,MATCH(MID(V$10,13,100)*1,'Raw CDR data'!$2:$2,0)+1,0)</f>
        <v>339</v>
      </c>
      <c r="W16" s="67">
        <f>VLOOKUP($B16&amp;"Further Education College",'Raw CDR data'!$A:$K,MATCH(MID(W$10,13,100)*1,'Raw CDR data'!$2:$2,0),0)</f>
        <v>0</v>
      </c>
      <c r="X16" s="67">
        <f>VLOOKUP($B16&amp;"Further Education College",'Raw CDR data'!$A:$K,MATCH(MID(X$10,13,100)*1,'Raw CDR data'!$2:$2,0),0)</f>
        <v>0</v>
      </c>
      <c r="Y16" s="68">
        <f>VLOOKUP($B16&amp;"Further Education College",'Raw CDR data'!$A:$K,MATCH(MID(Y$10,13,100)*1,'Raw CDR data'!$2:$2,0)+1,0)</f>
        <v>0</v>
      </c>
      <c r="Z16" s="68">
        <f>VLOOKUP($B16&amp;"Further Education College",'Raw CDR data'!$A:$K,MATCH(MID(Z$10,13,100)*1,'Raw CDR data'!$2:$2,0)+1,0)</f>
        <v>0</v>
      </c>
      <c r="AA16" s="67">
        <f>VLOOKUP($B16&amp;AA$8,'Raw CDR data'!$A:$K,MATCH(MID(AA$10,13,100)*1,'Raw CDR data'!$2:$2,0),0)</f>
        <v>1</v>
      </c>
      <c r="AB16" s="67">
        <f>VLOOKUP($B16&amp;AA$8,'Raw CDR data'!$A:$K,MATCH(MID(AB$10,13,100)*1,'Raw CDR data'!$2:$2,0),0)</f>
        <v>1</v>
      </c>
      <c r="AC16" s="67">
        <f>VLOOKUP($B16&amp;AC$8,'Raw CDR data'!$A:$K,MATCH(MID(AC$10,13,100)*1,'Raw CDR data'!$2:$2,0),0)</f>
        <v>0</v>
      </c>
      <c r="AD16" s="67">
        <f>VLOOKUP($B16&amp;AC$8,'Raw CDR data'!$A:$K,MATCH(MID(AD$10,13,100)*1,'Raw CDR data'!$2:$2,0),0)</f>
        <v>0</v>
      </c>
      <c r="AE16" s="67">
        <f>VLOOKUP($B16&amp;AE$8,'Raw CDR data'!$A:$K,MATCH(MID(AE$10,13,100)*1,'Raw CDR data'!$2:$2,0),0)</f>
        <v>2</v>
      </c>
      <c r="AF16" s="67">
        <f>VLOOKUP($B16&amp;AE$8,'Raw CDR data'!$A:$K,MATCH(MID(AF$10,13,100)*1,'Raw CDR data'!$2:$2,0),0)</f>
        <v>2</v>
      </c>
      <c r="AG16" s="67">
        <f>VLOOKUP($B16&amp;"Local Authority Adoption Agency",'Raw CDR data'!$A:$K,MATCH(MID(AG$10,13,100)*1,'Raw CDR data'!$2:$2,0),0)</f>
        <v>1</v>
      </c>
      <c r="AH16" s="67">
        <f>VLOOKUP($B16&amp;"Local Authority Adoption Agency",'Raw CDR data'!$A:$K,MATCH(MID(AH$10,13,100)*1,'Raw CDR data'!$2:$2,0),0)</f>
        <v>1</v>
      </c>
      <c r="AI16" s="67">
        <f>VLOOKUP($B16&amp;AI$8,'Raw CDR data'!$A:$K,MATCH(MID(AI$10,13,100)*1,'Raw CDR data'!$2:$2,0),0)</f>
        <v>7</v>
      </c>
      <c r="AJ16" s="67">
        <f>VLOOKUP($B16&amp;AI$8,'Raw CDR data'!$A:$K,MATCH(MID(AJ$10,13,100)*1,'Raw CDR data'!$2:$2,0),0)</f>
        <v>7</v>
      </c>
      <c r="AK16" s="67">
        <f>VLOOKUP($B16&amp;"Local Authority Fostering Agency",'Raw CDR data'!$A:$K,MATCH(MID(AK$10,13,100)*1,'Raw CDR data'!$2:$2,0),0)</f>
        <v>1</v>
      </c>
      <c r="AL16" s="67">
        <f>VLOOKUP($B16&amp;"Local Authority Fostering Agency",'Raw CDR data'!$A:$K,MATCH(MID(AL$10,13,100)*1,'Raw CDR data'!$2:$2,0),0)</f>
        <v>1</v>
      </c>
      <c r="AM16" s="67">
        <f>VLOOKUP($B16&amp;AM$8,'Raw CDR data'!$A:$K,MATCH(MID(AM$10,13,100)*1,'Raw CDR data'!$2:$2,0),0)</f>
        <v>42</v>
      </c>
      <c r="AN16" s="67">
        <f>VLOOKUP($B16&amp;AM$8,'Raw CDR data'!$A:$K,MATCH(MID(AN$10,13,100)*1,'Raw CDR data'!$2:$2,0),0)</f>
        <v>44</v>
      </c>
      <c r="AO16" s="160"/>
      <c r="AP16" s="160"/>
    </row>
    <row r="17" spans="2:42" s="62" customFormat="1" ht="11.25">
      <c r="B17" s="71" t="s">
        <v>1547</v>
      </c>
      <c r="C17" s="67">
        <f>VLOOKUP($B17&amp;C$8,'Raw CDR data'!$A:$K,MATCH(MID(C$10,13,100)*1,'Raw CDR data'!$2:$2,0),0)</f>
        <v>4</v>
      </c>
      <c r="D17" s="67">
        <f>VLOOKUP($B17&amp;C$8,'Raw CDR data'!$A:$K,MATCH(MID(D$10,13,100)*1,'Raw CDR data'!$2:$2,0),0)</f>
        <v>4</v>
      </c>
      <c r="E17" s="68">
        <f>VLOOKUP($B17&amp;C$8,'Raw CDR data'!$A:$K,MATCH(MID(E$10,13,100)*1,'Raw CDR data'!$2:$2,0)+1,0)</f>
        <v>18</v>
      </c>
      <c r="F17" s="68">
        <f>VLOOKUP($B17&amp;C$8,'Raw CDR data'!$A:$K,MATCH(MID(F$10,13,100)*1,'Raw CDR data'!$2:$2,0)+1,0)</f>
        <v>18</v>
      </c>
      <c r="G17" s="67">
        <f>VLOOKUP($B17&amp;G$8,'Raw CDR data'!$A:$K,MATCH(MID(G$10,13,100)*1,'Raw CDR data'!$2:$2,0),0)</f>
        <v>0</v>
      </c>
      <c r="H17" s="67">
        <f>VLOOKUP($B17&amp;G$8,'Raw CDR data'!$A:$K,MATCH(MID(H$10,13,100)*1,'Raw CDR data'!$2:$2,0),0)</f>
        <v>0</v>
      </c>
      <c r="I17" s="68">
        <f>VLOOKUP($B17&amp;G$8,'Raw CDR data'!$A:$K,MATCH(MID(I$10,13,100)*1,'Raw CDR data'!$2:$2,0)+1,0)</f>
        <v>0</v>
      </c>
      <c r="J17" s="68">
        <f>VLOOKUP($B17&amp;G$8,'Raw CDR data'!$A:$K,MATCH(MID(J$10,13,100)*1,'Raw CDR data'!$2:$2,0)+1,0)</f>
        <v>0</v>
      </c>
      <c r="K17" s="67">
        <f>VLOOKUP($B17&amp;K$8,'Raw CDR data'!$A:$K,MATCH(MID(K$10,13,100)*1,'Raw CDR data'!$2:$2,0),0)</f>
        <v>1</v>
      </c>
      <c r="L17" s="67">
        <f>VLOOKUP($B17&amp;K$8,'Raw CDR data'!$A:$K,MATCH(MID(L$10,13,100)*1,'Raw CDR data'!$2:$2,0),0)</f>
        <v>1</v>
      </c>
      <c r="M17" s="68">
        <f>VLOOKUP($B17&amp;K$8,'Raw CDR data'!$A:$K,MATCH(MID(M$10,13,100)*1,'Raw CDR data'!$2:$2,0)+1,0)</f>
        <v>14</v>
      </c>
      <c r="N17" s="68">
        <f>VLOOKUP($B17&amp;K$8,'Raw CDR data'!$A:$K,MATCH(MID(N$10,13,100)*1,'Raw CDR data'!$2:$2,0)+1,0)</f>
        <v>14</v>
      </c>
      <c r="O17" s="67">
        <f>VLOOKUP($B17&amp;O$8,'Raw CDR data'!$A:$K,MATCH(MID(O$10,13,100)*1,'Raw CDR data'!$2:$2,0),0)</f>
        <v>0</v>
      </c>
      <c r="P17" s="67">
        <f>VLOOKUP($B17&amp;O$8,'Raw CDR data'!$A:$K,MATCH(MID(P$10,13,100)*1,'Raw CDR data'!$2:$2,0),0)</f>
        <v>0</v>
      </c>
      <c r="Q17" s="68">
        <f>VLOOKUP($B17&amp;O$8,'Raw CDR data'!$A:$K,MATCH(MID(Q$10,13,100)*1,'Raw CDR data'!$2:$2,0)+1,0)</f>
        <v>0</v>
      </c>
      <c r="R17" s="68">
        <f>VLOOKUP($B17&amp;O$8,'Raw CDR data'!$A:$K,MATCH(MID(R$10,13,100)*1,'Raw CDR data'!$2:$2,0)+1,0)</f>
        <v>0</v>
      </c>
      <c r="S17" s="67">
        <f>VLOOKUP($B17&amp;S$8,'Raw CDR data'!$A:$K,MATCH(MID(S$10,13,100)*1,'Raw CDR data'!$2:$2,0),0)</f>
        <v>0</v>
      </c>
      <c r="T17" s="67">
        <f>VLOOKUP($B17&amp;S$8,'Raw CDR data'!$A:$K,MATCH(MID(T$10,13,100)*1,'Raw CDR data'!$2:$2,0),0)</f>
        <v>0</v>
      </c>
      <c r="U17" s="68">
        <f>VLOOKUP($B17&amp;S$8,'Raw CDR data'!$A:$K,MATCH(MID(U$10,13,100)*1,'Raw CDR data'!$2:$2,0)+1,0)</f>
        <v>0</v>
      </c>
      <c r="V17" s="68">
        <f>VLOOKUP($B17&amp;S$8,'Raw CDR data'!$A:$K,MATCH(MID(V$10,13,100)*1,'Raw CDR data'!$2:$2,0)+1,0)</f>
        <v>0</v>
      </c>
      <c r="W17" s="67">
        <f>VLOOKUP($B17&amp;"Further Education College",'Raw CDR data'!$A:$K,MATCH(MID(W$10,13,100)*1,'Raw CDR data'!$2:$2,0),0)</f>
        <v>0</v>
      </c>
      <c r="X17" s="67">
        <f>VLOOKUP($B17&amp;"Further Education College",'Raw CDR data'!$A:$K,MATCH(MID(X$10,13,100)*1,'Raw CDR data'!$2:$2,0),0)</f>
        <v>0</v>
      </c>
      <c r="Y17" s="68">
        <f>VLOOKUP($B17&amp;"Further Education College",'Raw CDR data'!$A:$K,MATCH(MID(Y$10,13,100)*1,'Raw CDR data'!$2:$2,0)+1,0)</f>
        <v>0</v>
      </c>
      <c r="Z17" s="68">
        <f>VLOOKUP($B17&amp;"Further Education College",'Raw CDR data'!$A:$K,MATCH(MID(Z$10,13,100)*1,'Raw CDR data'!$2:$2,0)+1,0)</f>
        <v>0</v>
      </c>
      <c r="AA17" s="67">
        <f>VLOOKUP($B17&amp;AA$8,'Raw CDR data'!$A:$K,MATCH(MID(AA$10,13,100)*1,'Raw CDR data'!$2:$2,0),0)</f>
        <v>0</v>
      </c>
      <c r="AB17" s="67">
        <f>VLOOKUP($B17&amp;AA$8,'Raw CDR data'!$A:$K,MATCH(MID(AB$10,13,100)*1,'Raw CDR data'!$2:$2,0),0)</f>
        <v>0</v>
      </c>
      <c r="AC17" s="67">
        <f>VLOOKUP($B17&amp;AC$8,'Raw CDR data'!$A:$K,MATCH(MID(AC$10,13,100)*1,'Raw CDR data'!$2:$2,0),0)</f>
        <v>0</v>
      </c>
      <c r="AD17" s="67">
        <f>VLOOKUP($B17&amp;AC$8,'Raw CDR data'!$A:$K,MATCH(MID(AD$10,13,100)*1,'Raw CDR data'!$2:$2,0),0)</f>
        <v>0</v>
      </c>
      <c r="AE17" s="67">
        <f>VLOOKUP($B17&amp;AE$8,'Raw CDR data'!$A:$K,MATCH(MID(AE$10,13,100)*1,'Raw CDR data'!$2:$2,0),0)</f>
        <v>1</v>
      </c>
      <c r="AF17" s="67">
        <f>VLOOKUP($B17&amp;AE$8,'Raw CDR data'!$A:$K,MATCH(MID(AF$10,13,100)*1,'Raw CDR data'!$2:$2,0),0)</f>
        <v>1</v>
      </c>
      <c r="AG17" s="67">
        <f>VLOOKUP($B17&amp;"Local Authority Adoption Agency",'Raw CDR data'!$A:$K,MATCH(MID(AG$10,13,100)*1,'Raw CDR data'!$2:$2,0),0)</f>
        <v>1</v>
      </c>
      <c r="AH17" s="67">
        <f>VLOOKUP($B17&amp;"Local Authority Adoption Agency",'Raw CDR data'!$A:$K,MATCH(MID(AH$10,13,100)*1,'Raw CDR data'!$2:$2,0),0)</f>
        <v>1</v>
      </c>
      <c r="AI17" s="67">
        <f>VLOOKUP($B17&amp;AI$8,'Raw CDR data'!$A:$K,MATCH(MID(AI$10,13,100)*1,'Raw CDR data'!$2:$2,0),0)</f>
        <v>0</v>
      </c>
      <c r="AJ17" s="67">
        <f>VLOOKUP($B17&amp;AI$8,'Raw CDR data'!$A:$K,MATCH(MID(AJ$10,13,100)*1,'Raw CDR data'!$2:$2,0),0)</f>
        <v>0</v>
      </c>
      <c r="AK17" s="67">
        <f>VLOOKUP($B17&amp;"Local Authority Fostering Agency",'Raw CDR data'!$A:$K,MATCH(MID(AK$10,13,100)*1,'Raw CDR data'!$2:$2,0),0)</f>
        <v>1</v>
      </c>
      <c r="AL17" s="67">
        <f>VLOOKUP($B17&amp;"Local Authority Fostering Agency",'Raw CDR data'!$A:$K,MATCH(MID(AL$10,13,100)*1,'Raw CDR data'!$2:$2,0),0)</f>
        <v>1</v>
      </c>
      <c r="AM17" s="67">
        <f>VLOOKUP($B17&amp;AM$8,'Raw CDR data'!$A:$K,MATCH(MID(AM$10,13,100)*1,'Raw CDR data'!$2:$2,0),0)</f>
        <v>8</v>
      </c>
      <c r="AN17" s="67">
        <f>VLOOKUP($B17&amp;AM$8,'Raw CDR data'!$A:$K,MATCH(MID(AN$10,13,100)*1,'Raw CDR data'!$2:$2,0),0)</f>
        <v>8</v>
      </c>
      <c r="AO17" s="160"/>
      <c r="AP17" s="160"/>
    </row>
    <row r="18" spans="2:42" s="62" customFormat="1" ht="11.25">
      <c r="B18" s="71" t="s">
        <v>1554</v>
      </c>
      <c r="C18" s="67">
        <f>VLOOKUP($B18&amp;C$8,'Raw CDR data'!$A:$K,MATCH(MID(C$10,13,100)*1,'Raw CDR data'!$2:$2,0),0)</f>
        <v>3</v>
      </c>
      <c r="D18" s="67">
        <f>VLOOKUP($B18&amp;C$8,'Raw CDR data'!$A:$K,MATCH(MID(D$10,13,100)*1,'Raw CDR data'!$2:$2,0),0)</f>
        <v>3</v>
      </c>
      <c r="E18" s="68">
        <f>VLOOKUP($B18&amp;C$8,'Raw CDR data'!$A:$K,MATCH(MID(E$10,13,100)*1,'Raw CDR data'!$2:$2,0)+1,0)</f>
        <v>23</v>
      </c>
      <c r="F18" s="68">
        <f>VLOOKUP($B18&amp;C$8,'Raw CDR data'!$A:$K,MATCH(MID(F$10,13,100)*1,'Raw CDR data'!$2:$2,0)+1,0)</f>
        <v>23</v>
      </c>
      <c r="G18" s="67">
        <f>VLOOKUP($B18&amp;G$8,'Raw CDR data'!$A:$K,MATCH(MID(G$10,13,100)*1,'Raw CDR data'!$2:$2,0),0)</f>
        <v>0</v>
      </c>
      <c r="H18" s="67">
        <f>VLOOKUP($B18&amp;G$8,'Raw CDR data'!$A:$K,MATCH(MID(H$10,13,100)*1,'Raw CDR data'!$2:$2,0),0)</f>
        <v>0</v>
      </c>
      <c r="I18" s="68">
        <f>VLOOKUP($B18&amp;G$8,'Raw CDR data'!$A:$K,MATCH(MID(I$10,13,100)*1,'Raw CDR data'!$2:$2,0)+1,0)</f>
        <v>0</v>
      </c>
      <c r="J18" s="68">
        <f>VLOOKUP($B18&amp;G$8,'Raw CDR data'!$A:$K,MATCH(MID(J$10,13,100)*1,'Raw CDR data'!$2:$2,0)+1,0)</f>
        <v>0</v>
      </c>
      <c r="K18" s="67">
        <f>VLOOKUP($B18&amp;K$8,'Raw CDR data'!$A:$K,MATCH(MID(K$10,13,100)*1,'Raw CDR data'!$2:$2,0),0)</f>
        <v>0</v>
      </c>
      <c r="L18" s="67">
        <f>VLOOKUP($B18&amp;K$8,'Raw CDR data'!$A:$K,MATCH(MID(L$10,13,100)*1,'Raw CDR data'!$2:$2,0),0)</f>
        <v>0</v>
      </c>
      <c r="M18" s="68">
        <f>VLOOKUP($B18&amp;K$8,'Raw CDR data'!$A:$K,MATCH(MID(M$10,13,100)*1,'Raw CDR data'!$2:$2,0)+1,0)</f>
        <v>0</v>
      </c>
      <c r="N18" s="68">
        <f>VLOOKUP($B18&amp;K$8,'Raw CDR data'!$A:$K,MATCH(MID(N$10,13,100)*1,'Raw CDR data'!$2:$2,0)+1,0)</f>
        <v>0</v>
      </c>
      <c r="O18" s="67">
        <f>VLOOKUP($B18&amp;O$8,'Raw CDR data'!$A:$K,MATCH(MID(O$10,13,100)*1,'Raw CDR data'!$2:$2,0),0)</f>
        <v>0</v>
      </c>
      <c r="P18" s="67">
        <f>VLOOKUP($B18&amp;O$8,'Raw CDR data'!$A:$K,MATCH(MID(P$10,13,100)*1,'Raw CDR data'!$2:$2,0),0)</f>
        <v>0</v>
      </c>
      <c r="Q18" s="68">
        <f>VLOOKUP($B18&amp;O$8,'Raw CDR data'!$A:$K,MATCH(MID(Q$10,13,100)*1,'Raw CDR data'!$2:$2,0)+1,0)</f>
        <v>0</v>
      </c>
      <c r="R18" s="68">
        <f>VLOOKUP($B18&amp;O$8,'Raw CDR data'!$A:$K,MATCH(MID(R$10,13,100)*1,'Raw CDR data'!$2:$2,0)+1,0)</f>
        <v>0</v>
      </c>
      <c r="S18" s="67">
        <f>VLOOKUP($B18&amp;S$8,'Raw CDR data'!$A:$K,MATCH(MID(S$10,13,100)*1,'Raw CDR data'!$2:$2,0),0)</f>
        <v>0</v>
      </c>
      <c r="T18" s="67">
        <f>VLOOKUP($B18&amp;S$8,'Raw CDR data'!$A:$K,MATCH(MID(T$10,13,100)*1,'Raw CDR data'!$2:$2,0),0)</f>
        <v>0</v>
      </c>
      <c r="U18" s="68">
        <f>VLOOKUP($B18&amp;S$8,'Raw CDR data'!$A:$K,MATCH(MID(U$10,13,100)*1,'Raw CDR data'!$2:$2,0)+1,0)</f>
        <v>0</v>
      </c>
      <c r="V18" s="68">
        <f>VLOOKUP($B18&amp;S$8,'Raw CDR data'!$A:$K,MATCH(MID(V$10,13,100)*1,'Raw CDR data'!$2:$2,0)+1,0)</f>
        <v>0</v>
      </c>
      <c r="W18" s="67">
        <f>VLOOKUP($B18&amp;"Further Education College",'Raw CDR data'!$A:$K,MATCH(MID(W$10,13,100)*1,'Raw CDR data'!$2:$2,0),0)</f>
        <v>0</v>
      </c>
      <c r="X18" s="67">
        <f>VLOOKUP($B18&amp;"Further Education College",'Raw CDR data'!$A:$K,MATCH(MID(X$10,13,100)*1,'Raw CDR data'!$2:$2,0),0)</f>
        <v>0</v>
      </c>
      <c r="Y18" s="68">
        <f>VLOOKUP($B18&amp;"Further Education College",'Raw CDR data'!$A:$K,MATCH(MID(Y$10,13,100)*1,'Raw CDR data'!$2:$2,0)+1,0)</f>
        <v>0</v>
      </c>
      <c r="Z18" s="68">
        <f>VLOOKUP($B18&amp;"Further Education College",'Raw CDR data'!$A:$K,MATCH(MID(Z$10,13,100)*1,'Raw CDR data'!$2:$2,0)+1,0)</f>
        <v>0</v>
      </c>
      <c r="AA18" s="67">
        <f>VLOOKUP($B18&amp;AA$8,'Raw CDR data'!$A:$K,MATCH(MID(AA$10,13,100)*1,'Raw CDR data'!$2:$2,0),0)</f>
        <v>0</v>
      </c>
      <c r="AB18" s="67">
        <f>VLOOKUP($B18&amp;AA$8,'Raw CDR data'!$A:$K,MATCH(MID(AB$10,13,100)*1,'Raw CDR data'!$2:$2,0),0)</f>
        <v>0</v>
      </c>
      <c r="AC18" s="67">
        <f>VLOOKUP($B18&amp;AC$8,'Raw CDR data'!$A:$K,MATCH(MID(AC$10,13,100)*1,'Raw CDR data'!$2:$2,0),0)</f>
        <v>0</v>
      </c>
      <c r="AD18" s="67">
        <f>VLOOKUP($B18&amp;AC$8,'Raw CDR data'!$A:$K,MATCH(MID(AD$10,13,100)*1,'Raw CDR data'!$2:$2,0),0)</f>
        <v>0</v>
      </c>
      <c r="AE18" s="67">
        <f>VLOOKUP($B18&amp;AE$8,'Raw CDR data'!$A:$K,MATCH(MID(AE$10,13,100)*1,'Raw CDR data'!$2:$2,0),0)</f>
        <v>0</v>
      </c>
      <c r="AF18" s="67">
        <f>VLOOKUP($B18&amp;AE$8,'Raw CDR data'!$A:$K,MATCH(MID(AF$10,13,100)*1,'Raw CDR data'!$2:$2,0),0)</f>
        <v>0</v>
      </c>
      <c r="AG18" s="67">
        <f>VLOOKUP($B18&amp;"Local Authority Adoption Agency",'Raw CDR data'!$A:$K,MATCH(MID(AG$10,13,100)*1,'Raw CDR data'!$2:$2,0),0)</f>
        <v>1</v>
      </c>
      <c r="AH18" s="67">
        <f>VLOOKUP($B18&amp;"Local Authority Adoption Agency",'Raw CDR data'!$A:$K,MATCH(MID(AH$10,13,100)*1,'Raw CDR data'!$2:$2,0),0)</f>
        <v>1</v>
      </c>
      <c r="AI18" s="67">
        <f>VLOOKUP($B18&amp;AI$8,'Raw CDR data'!$A:$K,MATCH(MID(AI$10,13,100)*1,'Raw CDR data'!$2:$2,0),0)</f>
        <v>0</v>
      </c>
      <c r="AJ18" s="67">
        <f>VLOOKUP($B18&amp;AI$8,'Raw CDR data'!$A:$K,MATCH(MID(AJ$10,13,100)*1,'Raw CDR data'!$2:$2,0),0)</f>
        <v>0</v>
      </c>
      <c r="AK18" s="67">
        <f>VLOOKUP($B18&amp;"Local Authority Fostering Agency",'Raw CDR data'!$A:$K,MATCH(MID(AK$10,13,100)*1,'Raw CDR data'!$2:$2,0),0)</f>
        <v>1</v>
      </c>
      <c r="AL18" s="67">
        <f>VLOOKUP($B18&amp;"Local Authority Fostering Agency",'Raw CDR data'!$A:$K,MATCH(MID(AL$10,13,100)*1,'Raw CDR data'!$2:$2,0),0)</f>
        <v>1</v>
      </c>
      <c r="AM18" s="67">
        <f>VLOOKUP($B18&amp;AM$8,'Raw CDR data'!$A:$K,MATCH(MID(AM$10,13,100)*1,'Raw CDR data'!$2:$2,0),0)</f>
        <v>5</v>
      </c>
      <c r="AN18" s="67">
        <f>VLOOKUP($B18&amp;AM$8,'Raw CDR data'!$A:$K,MATCH(MID(AN$10,13,100)*1,'Raw CDR data'!$2:$2,0),0)</f>
        <v>5</v>
      </c>
      <c r="AO18" s="160"/>
      <c r="AP18" s="160"/>
    </row>
    <row r="19" spans="2:42" s="62" customFormat="1" ht="11.25">
      <c r="B19" s="71" t="s">
        <v>111</v>
      </c>
      <c r="C19" s="67">
        <f>VLOOKUP($B19&amp;C$8,'Raw CDR data'!$A:$K,MATCH(MID(C$10,13,100)*1,'Raw CDR data'!$2:$2,0),0)</f>
        <v>5</v>
      </c>
      <c r="D19" s="67">
        <f>VLOOKUP($B19&amp;C$8,'Raw CDR data'!$A:$K,MATCH(MID(D$10,13,100)*1,'Raw CDR data'!$2:$2,0),0)</f>
        <v>5</v>
      </c>
      <c r="E19" s="68">
        <f>VLOOKUP($B19&amp;C$8,'Raw CDR data'!$A:$K,MATCH(MID(E$10,13,100)*1,'Raw CDR data'!$2:$2,0)+1,0)</f>
        <v>24</v>
      </c>
      <c r="F19" s="68">
        <f>VLOOKUP($B19&amp;C$8,'Raw CDR data'!$A:$K,MATCH(MID(F$10,13,100)*1,'Raw CDR data'!$2:$2,0)+1,0)</f>
        <v>24</v>
      </c>
      <c r="G19" s="67">
        <f>VLOOKUP($B19&amp;G$8,'Raw CDR data'!$A:$K,MATCH(MID(G$10,13,100)*1,'Raw CDR data'!$2:$2,0),0)</f>
        <v>0</v>
      </c>
      <c r="H19" s="67">
        <f>VLOOKUP($B19&amp;G$8,'Raw CDR data'!$A:$K,MATCH(MID(H$10,13,100)*1,'Raw CDR data'!$2:$2,0),0)</f>
        <v>0</v>
      </c>
      <c r="I19" s="68">
        <f>VLOOKUP($B19&amp;G$8,'Raw CDR data'!$A:$K,MATCH(MID(I$10,13,100)*1,'Raw CDR data'!$2:$2,0)+1,0)</f>
        <v>0</v>
      </c>
      <c r="J19" s="68">
        <f>VLOOKUP($B19&amp;G$8,'Raw CDR data'!$A:$K,MATCH(MID(J$10,13,100)*1,'Raw CDR data'!$2:$2,0)+1,0)</f>
        <v>0</v>
      </c>
      <c r="K19" s="67">
        <f>VLOOKUP($B19&amp;K$8,'Raw CDR data'!$A:$K,MATCH(MID(K$10,13,100)*1,'Raw CDR data'!$2:$2,0),0)</f>
        <v>0</v>
      </c>
      <c r="L19" s="67">
        <f>VLOOKUP($B19&amp;K$8,'Raw CDR data'!$A:$K,MATCH(MID(L$10,13,100)*1,'Raw CDR data'!$2:$2,0),0)</f>
        <v>0</v>
      </c>
      <c r="M19" s="68">
        <f>VLOOKUP($B19&amp;K$8,'Raw CDR data'!$A:$K,MATCH(MID(M$10,13,100)*1,'Raw CDR data'!$2:$2,0)+1,0)</f>
        <v>0</v>
      </c>
      <c r="N19" s="68">
        <f>VLOOKUP($B19&amp;K$8,'Raw CDR data'!$A:$K,MATCH(MID(N$10,13,100)*1,'Raw CDR data'!$2:$2,0)+1,0)</f>
        <v>0</v>
      </c>
      <c r="O19" s="67">
        <f>VLOOKUP($B19&amp;O$8,'Raw CDR data'!$A:$K,MATCH(MID(O$10,13,100)*1,'Raw CDR data'!$2:$2,0),0)</f>
        <v>0</v>
      </c>
      <c r="P19" s="67">
        <f>VLOOKUP($B19&amp;O$8,'Raw CDR data'!$A:$K,MATCH(MID(P$10,13,100)*1,'Raw CDR data'!$2:$2,0),0)</f>
        <v>0</v>
      </c>
      <c r="Q19" s="68">
        <f>VLOOKUP($B19&amp;O$8,'Raw CDR data'!$A:$K,MATCH(MID(Q$10,13,100)*1,'Raw CDR data'!$2:$2,0)+1,0)</f>
        <v>0</v>
      </c>
      <c r="R19" s="68">
        <f>VLOOKUP($B19&amp;O$8,'Raw CDR data'!$A:$K,MATCH(MID(R$10,13,100)*1,'Raw CDR data'!$2:$2,0)+1,0)</f>
        <v>0</v>
      </c>
      <c r="S19" s="67">
        <f>VLOOKUP($B19&amp;S$8,'Raw CDR data'!$A:$K,MATCH(MID(S$10,13,100)*1,'Raw CDR data'!$2:$2,0),0)</f>
        <v>0</v>
      </c>
      <c r="T19" s="67">
        <f>VLOOKUP($B19&amp;S$8,'Raw CDR data'!$A:$K,MATCH(MID(T$10,13,100)*1,'Raw CDR data'!$2:$2,0),0)</f>
        <v>0</v>
      </c>
      <c r="U19" s="68">
        <f>VLOOKUP($B19&amp;S$8,'Raw CDR data'!$A:$K,MATCH(MID(U$10,13,100)*1,'Raw CDR data'!$2:$2,0)+1,0)</f>
        <v>0</v>
      </c>
      <c r="V19" s="68">
        <f>VLOOKUP($B19&amp;S$8,'Raw CDR data'!$A:$K,MATCH(MID(V$10,13,100)*1,'Raw CDR data'!$2:$2,0)+1,0)</f>
        <v>0</v>
      </c>
      <c r="W19" s="67">
        <f>VLOOKUP($B19&amp;"Further Education College",'Raw CDR data'!$A:$K,MATCH(MID(W$10,13,100)*1,'Raw CDR data'!$2:$2,0),0)</f>
        <v>0</v>
      </c>
      <c r="X19" s="67">
        <f>VLOOKUP($B19&amp;"Further Education College",'Raw CDR data'!$A:$K,MATCH(MID(X$10,13,100)*1,'Raw CDR data'!$2:$2,0),0)</f>
        <v>0</v>
      </c>
      <c r="Y19" s="68">
        <f>VLOOKUP($B19&amp;"Further Education College",'Raw CDR data'!$A:$K,MATCH(MID(Y$10,13,100)*1,'Raw CDR data'!$2:$2,0)+1,0)</f>
        <v>0</v>
      </c>
      <c r="Z19" s="68">
        <f>VLOOKUP($B19&amp;"Further Education College",'Raw CDR data'!$A:$K,MATCH(MID(Z$10,13,100)*1,'Raw CDR data'!$2:$2,0)+1,0)</f>
        <v>0</v>
      </c>
      <c r="AA19" s="67">
        <f>VLOOKUP($B19&amp;AA$8,'Raw CDR data'!$A:$K,MATCH(MID(AA$10,13,100)*1,'Raw CDR data'!$2:$2,0),0)</f>
        <v>0</v>
      </c>
      <c r="AB19" s="67">
        <f>VLOOKUP($B19&amp;AA$8,'Raw CDR data'!$A:$K,MATCH(MID(AB$10,13,100)*1,'Raw CDR data'!$2:$2,0),0)</f>
        <v>0</v>
      </c>
      <c r="AC19" s="67">
        <f>VLOOKUP($B19&amp;AC$8,'Raw CDR data'!$A:$K,MATCH(MID(AC$10,13,100)*1,'Raw CDR data'!$2:$2,0),0)</f>
        <v>0</v>
      </c>
      <c r="AD19" s="67">
        <f>VLOOKUP($B19&amp;AC$8,'Raw CDR data'!$A:$K,MATCH(MID(AD$10,13,100)*1,'Raw CDR data'!$2:$2,0),0)</f>
        <v>0</v>
      </c>
      <c r="AE19" s="67">
        <f>VLOOKUP($B19&amp;AE$8,'Raw CDR data'!$A:$K,MATCH(MID(AE$10,13,100)*1,'Raw CDR data'!$2:$2,0),0)</f>
        <v>0</v>
      </c>
      <c r="AF19" s="67">
        <f>VLOOKUP($B19&amp;AE$8,'Raw CDR data'!$A:$K,MATCH(MID(AF$10,13,100)*1,'Raw CDR data'!$2:$2,0),0)</f>
        <v>0</v>
      </c>
      <c r="AG19" s="67">
        <f>VLOOKUP($B19&amp;"Local Authority Adoption Agency",'Raw CDR data'!$A:$K,MATCH(MID(AG$10,13,100)*1,'Raw CDR data'!$2:$2,0),0)</f>
        <v>1</v>
      </c>
      <c r="AH19" s="67">
        <f>VLOOKUP($B19&amp;"Local Authority Adoption Agency",'Raw CDR data'!$A:$K,MATCH(MID(AH$10,13,100)*1,'Raw CDR data'!$2:$2,0),0)</f>
        <v>1</v>
      </c>
      <c r="AI19" s="67">
        <f>VLOOKUP($B19&amp;AI$8,'Raw CDR data'!$A:$K,MATCH(MID(AI$10,13,100)*1,'Raw CDR data'!$2:$2,0),0)</f>
        <v>2</v>
      </c>
      <c r="AJ19" s="67">
        <f>VLOOKUP($B19&amp;AI$8,'Raw CDR data'!$A:$K,MATCH(MID(AJ$10,13,100)*1,'Raw CDR data'!$2:$2,0),0)</f>
        <v>2</v>
      </c>
      <c r="AK19" s="67">
        <f>VLOOKUP($B19&amp;"Local Authority Fostering Agency",'Raw CDR data'!$A:$K,MATCH(MID(AK$10,13,100)*1,'Raw CDR data'!$2:$2,0),0)</f>
        <v>1</v>
      </c>
      <c r="AL19" s="67">
        <f>VLOOKUP($B19&amp;"Local Authority Fostering Agency",'Raw CDR data'!$A:$K,MATCH(MID(AL$10,13,100)*1,'Raw CDR data'!$2:$2,0),0)</f>
        <v>1</v>
      </c>
      <c r="AM19" s="67">
        <f>VLOOKUP($B19&amp;AM$8,'Raw CDR data'!$A:$K,MATCH(MID(AM$10,13,100)*1,'Raw CDR data'!$2:$2,0),0)</f>
        <v>9</v>
      </c>
      <c r="AN19" s="67">
        <f>VLOOKUP($B19&amp;AM$8,'Raw CDR data'!$A:$K,MATCH(MID(AN$10,13,100)*1,'Raw CDR data'!$2:$2,0),0)</f>
        <v>9</v>
      </c>
      <c r="AO19" s="160"/>
      <c r="AP19" s="160"/>
    </row>
    <row r="20" spans="2:42" s="62" customFormat="1" ht="11.25">
      <c r="B20" s="71" t="s">
        <v>711</v>
      </c>
      <c r="C20" s="67">
        <f>VLOOKUP($B20&amp;C$8,'Raw CDR data'!$A:$K,MATCH(MID(C$10,13,100)*1,'Raw CDR data'!$2:$2,0),0)</f>
        <v>13</v>
      </c>
      <c r="D20" s="67">
        <f>VLOOKUP($B20&amp;C$8,'Raw CDR data'!$A:$K,MATCH(MID(D$10,13,100)*1,'Raw CDR data'!$2:$2,0),0)</f>
        <v>12</v>
      </c>
      <c r="E20" s="68">
        <f>VLOOKUP($B20&amp;C$8,'Raw CDR data'!$A:$K,MATCH(MID(E$10,13,100)*1,'Raw CDR data'!$2:$2,0)+1,0)</f>
        <v>82</v>
      </c>
      <c r="F20" s="68">
        <f>VLOOKUP($B20&amp;C$8,'Raw CDR data'!$A:$K,MATCH(MID(F$10,13,100)*1,'Raw CDR data'!$2:$2,0)+1,0)</f>
        <v>80</v>
      </c>
      <c r="G20" s="67">
        <f>VLOOKUP($B20&amp;G$8,'Raw CDR data'!$A:$K,MATCH(MID(G$10,13,100)*1,'Raw CDR data'!$2:$2,0),0)</f>
        <v>0</v>
      </c>
      <c r="H20" s="67">
        <f>VLOOKUP($B20&amp;G$8,'Raw CDR data'!$A:$K,MATCH(MID(H$10,13,100)*1,'Raw CDR data'!$2:$2,0),0)</f>
        <v>0</v>
      </c>
      <c r="I20" s="68">
        <f>VLOOKUP($B20&amp;G$8,'Raw CDR data'!$A:$K,MATCH(MID(I$10,13,100)*1,'Raw CDR data'!$2:$2,0)+1,0)</f>
        <v>0</v>
      </c>
      <c r="J20" s="68">
        <f>VLOOKUP($B20&amp;G$8,'Raw CDR data'!$A:$K,MATCH(MID(J$10,13,100)*1,'Raw CDR data'!$2:$2,0)+1,0)</f>
        <v>0</v>
      </c>
      <c r="K20" s="67">
        <f>VLOOKUP($B20&amp;K$8,'Raw CDR data'!$A:$K,MATCH(MID(K$10,13,100)*1,'Raw CDR data'!$2:$2,0),0)</f>
        <v>3</v>
      </c>
      <c r="L20" s="67">
        <f>VLOOKUP($B20&amp;K$8,'Raw CDR data'!$A:$K,MATCH(MID(L$10,13,100)*1,'Raw CDR data'!$2:$2,0),0)</f>
        <v>3</v>
      </c>
      <c r="M20" s="68">
        <f>VLOOKUP($B20&amp;K$8,'Raw CDR data'!$A:$K,MATCH(MID(M$10,13,100)*1,'Raw CDR data'!$2:$2,0)+1,0)</f>
        <v>53.333333000000003</v>
      </c>
      <c r="N20" s="68">
        <f>VLOOKUP($B20&amp;K$8,'Raw CDR data'!$A:$K,MATCH(MID(N$10,13,100)*1,'Raw CDR data'!$2:$2,0)+1,0)</f>
        <v>53.333333000000003</v>
      </c>
      <c r="O20" s="67">
        <f>VLOOKUP($B20&amp;O$8,'Raw CDR data'!$A:$K,MATCH(MID(O$10,13,100)*1,'Raw CDR data'!$2:$2,0),0)</f>
        <v>0</v>
      </c>
      <c r="P20" s="67">
        <f>VLOOKUP($B20&amp;O$8,'Raw CDR data'!$A:$K,MATCH(MID(P$10,13,100)*1,'Raw CDR data'!$2:$2,0),0)</f>
        <v>0</v>
      </c>
      <c r="Q20" s="68">
        <f>VLOOKUP($B20&amp;O$8,'Raw CDR data'!$A:$K,MATCH(MID(Q$10,13,100)*1,'Raw CDR data'!$2:$2,0)+1,0)</f>
        <v>0</v>
      </c>
      <c r="R20" s="68">
        <f>VLOOKUP($B20&amp;O$8,'Raw CDR data'!$A:$K,MATCH(MID(R$10,13,100)*1,'Raw CDR data'!$2:$2,0)+1,0)</f>
        <v>0</v>
      </c>
      <c r="S20" s="67">
        <f>VLOOKUP($B20&amp;S$8,'Raw CDR data'!$A:$K,MATCH(MID(S$10,13,100)*1,'Raw CDR data'!$2:$2,0),0)</f>
        <v>0</v>
      </c>
      <c r="T20" s="67">
        <f>VLOOKUP($B20&amp;S$8,'Raw CDR data'!$A:$K,MATCH(MID(T$10,13,100)*1,'Raw CDR data'!$2:$2,0),0)</f>
        <v>0</v>
      </c>
      <c r="U20" s="68">
        <f>VLOOKUP($B20&amp;S$8,'Raw CDR data'!$A:$K,MATCH(MID(U$10,13,100)*1,'Raw CDR data'!$2:$2,0)+1,0)</f>
        <v>0</v>
      </c>
      <c r="V20" s="68">
        <f>VLOOKUP($B20&amp;S$8,'Raw CDR data'!$A:$K,MATCH(MID(V$10,13,100)*1,'Raw CDR data'!$2:$2,0)+1,0)</f>
        <v>0</v>
      </c>
      <c r="W20" s="67">
        <f>VLOOKUP($B20&amp;"Further Education College",'Raw CDR data'!$A:$K,MATCH(MID(W$10,13,100)*1,'Raw CDR data'!$2:$2,0),0)</f>
        <v>0</v>
      </c>
      <c r="X20" s="67">
        <f>VLOOKUP($B20&amp;"Further Education College",'Raw CDR data'!$A:$K,MATCH(MID(X$10,13,100)*1,'Raw CDR data'!$2:$2,0),0)</f>
        <v>0</v>
      </c>
      <c r="Y20" s="68">
        <f>VLOOKUP($B20&amp;"Further Education College",'Raw CDR data'!$A:$K,MATCH(MID(Y$10,13,100)*1,'Raw CDR data'!$2:$2,0)+1,0)</f>
        <v>0</v>
      </c>
      <c r="Z20" s="68">
        <f>VLOOKUP($B20&amp;"Further Education College",'Raw CDR data'!$A:$K,MATCH(MID(Z$10,13,100)*1,'Raw CDR data'!$2:$2,0)+1,0)</f>
        <v>0</v>
      </c>
      <c r="AA20" s="67">
        <f>VLOOKUP($B20&amp;AA$8,'Raw CDR data'!$A:$K,MATCH(MID(AA$10,13,100)*1,'Raw CDR data'!$2:$2,0),0)</f>
        <v>0</v>
      </c>
      <c r="AB20" s="67">
        <f>VLOOKUP($B20&amp;AA$8,'Raw CDR data'!$A:$K,MATCH(MID(AB$10,13,100)*1,'Raw CDR data'!$2:$2,0),0)</f>
        <v>0</v>
      </c>
      <c r="AC20" s="67">
        <f>VLOOKUP($B20&amp;AC$8,'Raw CDR data'!$A:$K,MATCH(MID(AC$10,13,100)*1,'Raw CDR data'!$2:$2,0),0)</f>
        <v>1</v>
      </c>
      <c r="AD20" s="67">
        <f>VLOOKUP($B20&amp;AC$8,'Raw CDR data'!$A:$K,MATCH(MID(AD$10,13,100)*1,'Raw CDR data'!$2:$2,0),0)</f>
        <v>1</v>
      </c>
      <c r="AE20" s="67">
        <f>VLOOKUP($B20&amp;AE$8,'Raw CDR data'!$A:$K,MATCH(MID(AE$10,13,100)*1,'Raw CDR data'!$2:$2,0),0)</f>
        <v>0</v>
      </c>
      <c r="AF20" s="67">
        <f>VLOOKUP($B20&amp;AE$8,'Raw CDR data'!$A:$K,MATCH(MID(AF$10,13,100)*1,'Raw CDR data'!$2:$2,0),0)</f>
        <v>1</v>
      </c>
      <c r="AG20" s="67">
        <f>VLOOKUP($B20&amp;"Local Authority Adoption Agency",'Raw CDR data'!$A:$K,MATCH(MID(AG$10,13,100)*1,'Raw CDR data'!$2:$2,0),0)</f>
        <v>1</v>
      </c>
      <c r="AH20" s="67">
        <f>VLOOKUP($B20&amp;"Local Authority Adoption Agency",'Raw CDR data'!$A:$K,MATCH(MID(AH$10,13,100)*1,'Raw CDR data'!$2:$2,0),0)</f>
        <v>1</v>
      </c>
      <c r="AI20" s="67">
        <f>VLOOKUP($B20&amp;AI$8,'Raw CDR data'!$A:$K,MATCH(MID(AI$10,13,100)*1,'Raw CDR data'!$2:$2,0),0)</f>
        <v>3</v>
      </c>
      <c r="AJ20" s="67">
        <f>VLOOKUP($B20&amp;AI$8,'Raw CDR data'!$A:$K,MATCH(MID(AJ$10,13,100)*1,'Raw CDR data'!$2:$2,0),0)</f>
        <v>3</v>
      </c>
      <c r="AK20" s="67">
        <f>VLOOKUP($B20&amp;"Local Authority Fostering Agency",'Raw CDR data'!$A:$K,MATCH(MID(AK$10,13,100)*1,'Raw CDR data'!$2:$2,0),0)</f>
        <v>1</v>
      </c>
      <c r="AL20" s="67">
        <f>VLOOKUP($B20&amp;"Local Authority Fostering Agency",'Raw CDR data'!$A:$K,MATCH(MID(AL$10,13,100)*1,'Raw CDR data'!$2:$2,0),0)</f>
        <v>1</v>
      </c>
      <c r="AM20" s="67">
        <f>VLOOKUP($B20&amp;AM$8,'Raw CDR data'!$A:$K,MATCH(MID(AM$10,13,100)*1,'Raw CDR data'!$2:$2,0),0)</f>
        <v>22</v>
      </c>
      <c r="AN20" s="67">
        <f>VLOOKUP($B20&amp;AM$8,'Raw CDR data'!$A:$K,MATCH(MID(AN$10,13,100)*1,'Raw CDR data'!$2:$2,0),0)</f>
        <v>22</v>
      </c>
      <c r="AO20" s="160"/>
      <c r="AP20" s="160"/>
    </row>
    <row r="21" spans="2:42" s="62" customFormat="1" ht="11.25">
      <c r="B21" s="71" t="s">
        <v>1577</v>
      </c>
      <c r="C21" s="67">
        <f>VLOOKUP($B21&amp;C$8,'Raw CDR data'!$A:$K,MATCH(MID(C$10,13,100)*1,'Raw CDR data'!$2:$2,0),0)</f>
        <v>7</v>
      </c>
      <c r="D21" s="67">
        <f>VLOOKUP($B21&amp;C$8,'Raw CDR data'!$A:$K,MATCH(MID(D$10,13,100)*1,'Raw CDR data'!$2:$2,0),0)</f>
        <v>7</v>
      </c>
      <c r="E21" s="68">
        <f>VLOOKUP($B21&amp;C$8,'Raw CDR data'!$A:$K,MATCH(MID(E$10,13,100)*1,'Raw CDR data'!$2:$2,0)+1,0)</f>
        <v>31</v>
      </c>
      <c r="F21" s="68">
        <f>VLOOKUP($B21&amp;C$8,'Raw CDR data'!$A:$K,MATCH(MID(F$10,13,100)*1,'Raw CDR data'!$2:$2,0)+1,0)</f>
        <v>31</v>
      </c>
      <c r="G21" s="67">
        <f>VLOOKUP($B21&amp;G$8,'Raw CDR data'!$A:$K,MATCH(MID(G$10,13,100)*1,'Raw CDR data'!$2:$2,0),0)</f>
        <v>0</v>
      </c>
      <c r="H21" s="67">
        <f>VLOOKUP($B21&amp;G$8,'Raw CDR data'!$A:$K,MATCH(MID(H$10,13,100)*1,'Raw CDR data'!$2:$2,0),0)</f>
        <v>0</v>
      </c>
      <c r="I21" s="68">
        <f>VLOOKUP($B21&amp;G$8,'Raw CDR data'!$A:$K,MATCH(MID(I$10,13,100)*1,'Raw CDR data'!$2:$2,0)+1,0)</f>
        <v>0</v>
      </c>
      <c r="J21" s="68">
        <f>VLOOKUP($B21&amp;G$8,'Raw CDR data'!$A:$K,MATCH(MID(J$10,13,100)*1,'Raw CDR data'!$2:$2,0)+1,0)</f>
        <v>0</v>
      </c>
      <c r="K21" s="67">
        <f>VLOOKUP($B21&amp;K$8,'Raw CDR data'!$A:$K,MATCH(MID(K$10,13,100)*1,'Raw CDR data'!$2:$2,0),0)</f>
        <v>1</v>
      </c>
      <c r="L21" s="67">
        <f>VLOOKUP($B21&amp;K$8,'Raw CDR data'!$A:$K,MATCH(MID(L$10,13,100)*1,'Raw CDR data'!$2:$2,0),0)</f>
        <v>1</v>
      </c>
      <c r="M21" s="68">
        <f>VLOOKUP($B21&amp;K$8,'Raw CDR data'!$A:$K,MATCH(MID(M$10,13,100)*1,'Raw CDR data'!$2:$2,0)+1,0)</f>
        <v>10</v>
      </c>
      <c r="N21" s="68">
        <f>VLOOKUP($B21&amp;K$8,'Raw CDR data'!$A:$K,MATCH(MID(N$10,13,100)*1,'Raw CDR data'!$2:$2,0)+1,0)</f>
        <v>10</v>
      </c>
      <c r="O21" s="67">
        <f>VLOOKUP($B21&amp;O$8,'Raw CDR data'!$A:$K,MATCH(MID(O$10,13,100)*1,'Raw CDR data'!$2:$2,0),0)</f>
        <v>0</v>
      </c>
      <c r="P21" s="67">
        <f>VLOOKUP($B21&amp;O$8,'Raw CDR data'!$A:$K,MATCH(MID(P$10,13,100)*1,'Raw CDR data'!$2:$2,0),0)</f>
        <v>0</v>
      </c>
      <c r="Q21" s="68">
        <f>VLOOKUP($B21&amp;O$8,'Raw CDR data'!$A:$K,MATCH(MID(Q$10,13,100)*1,'Raw CDR data'!$2:$2,0)+1,0)</f>
        <v>0</v>
      </c>
      <c r="R21" s="68">
        <f>VLOOKUP($B21&amp;O$8,'Raw CDR data'!$A:$K,MATCH(MID(R$10,13,100)*1,'Raw CDR data'!$2:$2,0)+1,0)</f>
        <v>0</v>
      </c>
      <c r="S21" s="67">
        <f>VLOOKUP($B21&amp;S$8,'Raw CDR data'!$A:$K,MATCH(MID(S$10,13,100)*1,'Raw CDR data'!$2:$2,0),0)</f>
        <v>0</v>
      </c>
      <c r="T21" s="67">
        <f>VLOOKUP($B21&amp;S$8,'Raw CDR data'!$A:$K,MATCH(MID(T$10,13,100)*1,'Raw CDR data'!$2:$2,0),0)</f>
        <v>0</v>
      </c>
      <c r="U21" s="68">
        <f>VLOOKUP($B21&amp;S$8,'Raw CDR data'!$A:$K,MATCH(MID(U$10,13,100)*1,'Raw CDR data'!$2:$2,0)+1,0)</f>
        <v>0</v>
      </c>
      <c r="V21" s="68">
        <f>VLOOKUP($B21&amp;S$8,'Raw CDR data'!$A:$K,MATCH(MID(V$10,13,100)*1,'Raw CDR data'!$2:$2,0)+1,0)</f>
        <v>0</v>
      </c>
      <c r="W21" s="67">
        <f>VLOOKUP($B21&amp;"Further Education College",'Raw CDR data'!$A:$K,MATCH(MID(W$10,13,100)*1,'Raw CDR data'!$2:$2,0),0)</f>
        <v>0</v>
      </c>
      <c r="X21" s="67">
        <f>VLOOKUP($B21&amp;"Further Education College",'Raw CDR data'!$A:$K,MATCH(MID(X$10,13,100)*1,'Raw CDR data'!$2:$2,0),0)</f>
        <v>0</v>
      </c>
      <c r="Y21" s="68">
        <f>VLOOKUP($B21&amp;"Further Education College",'Raw CDR data'!$A:$K,MATCH(MID(Y$10,13,100)*1,'Raw CDR data'!$2:$2,0)+1,0)</f>
        <v>0</v>
      </c>
      <c r="Z21" s="68">
        <f>VLOOKUP($B21&amp;"Further Education College",'Raw CDR data'!$A:$K,MATCH(MID(Z$10,13,100)*1,'Raw CDR data'!$2:$2,0)+1,0)</f>
        <v>0</v>
      </c>
      <c r="AA21" s="67">
        <f>VLOOKUP($B21&amp;AA$8,'Raw CDR data'!$A:$K,MATCH(MID(AA$10,13,100)*1,'Raw CDR data'!$2:$2,0),0)</f>
        <v>0</v>
      </c>
      <c r="AB21" s="67">
        <f>VLOOKUP($B21&amp;AA$8,'Raw CDR data'!$A:$K,MATCH(MID(AB$10,13,100)*1,'Raw CDR data'!$2:$2,0),0)</f>
        <v>0</v>
      </c>
      <c r="AC21" s="67">
        <f>VLOOKUP($B21&amp;AC$8,'Raw CDR data'!$A:$K,MATCH(MID(AC$10,13,100)*1,'Raw CDR data'!$2:$2,0),0)</f>
        <v>0</v>
      </c>
      <c r="AD21" s="67">
        <f>VLOOKUP($B21&amp;AC$8,'Raw CDR data'!$A:$K,MATCH(MID(AD$10,13,100)*1,'Raw CDR data'!$2:$2,0),0)</f>
        <v>0</v>
      </c>
      <c r="AE21" s="67">
        <f>VLOOKUP($B21&amp;AE$8,'Raw CDR data'!$A:$K,MATCH(MID(AE$10,13,100)*1,'Raw CDR data'!$2:$2,0),0)</f>
        <v>0</v>
      </c>
      <c r="AF21" s="67">
        <f>VLOOKUP($B21&amp;AE$8,'Raw CDR data'!$A:$K,MATCH(MID(AF$10,13,100)*1,'Raw CDR data'!$2:$2,0),0)</f>
        <v>0</v>
      </c>
      <c r="AG21" s="67">
        <f>VLOOKUP($B21&amp;"Local Authority Adoption Agency",'Raw CDR data'!$A:$K,MATCH(MID(AG$10,13,100)*1,'Raw CDR data'!$2:$2,0),0)</f>
        <v>1</v>
      </c>
      <c r="AH21" s="67">
        <f>VLOOKUP($B21&amp;"Local Authority Adoption Agency",'Raw CDR data'!$A:$K,MATCH(MID(AH$10,13,100)*1,'Raw CDR data'!$2:$2,0),0)</f>
        <v>1</v>
      </c>
      <c r="AI21" s="67">
        <f>VLOOKUP($B21&amp;AI$8,'Raw CDR data'!$A:$K,MATCH(MID(AI$10,13,100)*1,'Raw CDR data'!$2:$2,0),0)</f>
        <v>1</v>
      </c>
      <c r="AJ21" s="67">
        <f>VLOOKUP($B21&amp;AI$8,'Raw CDR data'!$A:$K,MATCH(MID(AJ$10,13,100)*1,'Raw CDR data'!$2:$2,0),0)</f>
        <v>1</v>
      </c>
      <c r="AK21" s="67">
        <f>VLOOKUP($B21&amp;"Local Authority Fostering Agency",'Raw CDR data'!$A:$K,MATCH(MID(AK$10,13,100)*1,'Raw CDR data'!$2:$2,0),0)</f>
        <v>1</v>
      </c>
      <c r="AL21" s="67">
        <f>VLOOKUP($B21&amp;"Local Authority Fostering Agency",'Raw CDR data'!$A:$K,MATCH(MID(AL$10,13,100)*1,'Raw CDR data'!$2:$2,0),0)</f>
        <v>1</v>
      </c>
      <c r="AM21" s="67">
        <f>VLOOKUP($B21&amp;AM$8,'Raw CDR data'!$A:$K,MATCH(MID(AM$10,13,100)*1,'Raw CDR data'!$2:$2,0),0)</f>
        <v>11</v>
      </c>
      <c r="AN21" s="67">
        <f>VLOOKUP($B21&amp;AM$8,'Raw CDR data'!$A:$K,MATCH(MID(AN$10,13,100)*1,'Raw CDR data'!$2:$2,0),0)</f>
        <v>11</v>
      </c>
      <c r="AO21" s="160"/>
      <c r="AP21" s="160"/>
    </row>
    <row r="22" spans="2:42" s="62" customFormat="1" ht="11.25">
      <c r="B22" s="71" t="s">
        <v>112</v>
      </c>
      <c r="C22" s="67">
        <f>VLOOKUP($B22&amp;C$8,'Raw CDR data'!$A:$K,MATCH(MID(C$10,13,100)*1,'Raw CDR data'!$2:$2,0),0)</f>
        <v>12</v>
      </c>
      <c r="D22" s="67">
        <f>VLOOKUP($B22&amp;C$8,'Raw CDR data'!$A:$K,MATCH(MID(D$10,13,100)*1,'Raw CDR data'!$2:$2,0),0)</f>
        <v>12</v>
      </c>
      <c r="E22" s="68">
        <f>VLOOKUP($B22&amp;C$8,'Raw CDR data'!$A:$K,MATCH(MID(E$10,13,100)*1,'Raw CDR data'!$2:$2,0)+1,0)</f>
        <v>68</v>
      </c>
      <c r="F22" s="68">
        <f>VLOOKUP($B22&amp;C$8,'Raw CDR data'!$A:$K,MATCH(MID(F$10,13,100)*1,'Raw CDR data'!$2:$2,0)+1,0)</f>
        <v>68</v>
      </c>
      <c r="G22" s="67">
        <f>VLOOKUP($B22&amp;G$8,'Raw CDR data'!$A:$K,MATCH(MID(G$10,13,100)*1,'Raw CDR data'!$2:$2,0),0)</f>
        <v>1</v>
      </c>
      <c r="H22" s="67">
        <f>VLOOKUP($B22&amp;G$8,'Raw CDR data'!$A:$K,MATCH(MID(H$10,13,100)*1,'Raw CDR data'!$2:$2,0),0)</f>
        <v>1</v>
      </c>
      <c r="I22" s="68">
        <f>VLOOKUP($B22&amp;G$8,'Raw CDR data'!$A:$K,MATCH(MID(I$10,13,100)*1,'Raw CDR data'!$2:$2,0)+1,0)</f>
        <v>12</v>
      </c>
      <c r="J22" s="68">
        <f>VLOOKUP($B22&amp;G$8,'Raw CDR data'!$A:$K,MATCH(MID(J$10,13,100)*1,'Raw CDR data'!$2:$2,0)+1,0)</f>
        <v>12</v>
      </c>
      <c r="K22" s="67">
        <f>VLOOKUP($B22&amp;K$8,'Raw CDR data'!$A:$K,MATCH(MID(K$10,13,100)*1,'Raw CDR data'!$2:$2,0),0)</f>
        <v>2</v>
      </c>
      <c r="L22" s="67">
        <f>VLOOKUP($B22&amp;K$8,'Raw CDR data'!$A:$K,MATCH(MID(L$10,13,100)*1,'Raw CDR data'!$2:$2,0),0)</f>
        <v>2</v>
      </c>
      <c r="M22" s="68">
        <f>VLOOKUP($B22&amp;K$8,'Raw CDR data'!$A:$K,MATCH(MID(M$10,13,100)*1,'Raw CDR data'!$2:$2,0)+1,0)</f>
        <v>27</v>
      </c>
      <c r="N22" s="68">
        <f>VLOOKUP($B22&amp;K$8,'Raw CDR data'!$A:$K,MATCH(MID(N$10,13,100)*1,'Raw CDR data'!$2:$2,0)+1,0)</f>
        <v>36</v>
      </c>
      <c r="O22" s="67">
        <f>VLOOKUP($B22&amp;O$8,'Raw CDR data'!$A:$K,MATCH(MID(O$10,13,100)*1,'Raw CDR data'!$2:$2,0),0)</f>
        <v>0</v>
      </c>
      <c r="P22" s="67">
        <f>VLOOKUP($B22&amp;O$8,'Raw CDR data'!$A:$K,MATCH(MID(P$10,13,100)*1,'Raw CDR data'!$2:$2,0),0)</f>
        <v>0</v>
      </c>
      <c r="Q22" s="68">
        <f>VLOOKUP($B22&amp;O$8,'Raw CDR data'!$A:$K,MATCH(MID(Q$10,13,100)*1,'Raw CDR data'!$2:$2,0)+1,0)</f>
        <v>0</v>
      </c>
      <c r="R22" s="68">
        <f>VLOOKUP($B22&amp;O$8,'Raw CDR data'!$A:$K,MATCH(MID(R$10,13,100)*1,'Raw CDR data'!$2:$2,0)+1,0)</f>
        <v>0</v>
      </c>
      <c r="S22" s="67">
        <f>VLOOKUP($B22&amp;S$8,'Raw CDR data'!$A:$K,MATCH(MID(S$10,13,100)*1,'Raw CDR data'!$2:$2,0),0)</f>
        <v>3</v>
      </c>
      <c r="T22" s="67">
        <f>VLOOKUP($B22&amp;S$8,'Raw CDR data'!$A:$K,MATCH(MID(T$10,13,100)*1,'Raw CDR data'!$2:$2,0),0)</f>
        <v>3</v>
      </c>
      <c r="U22" s="68">
        <f>VLOOKUP($B22&amp;S$8,'Raw CDR data'!$A:$K,MATCH(MID(U$10,13,100)*1,'Raw CDR data'!$2:$2,0)+1,0)</f>
        <v>147</v>
      </c>
      <c r="V22" s="68">
        <f>VLOOKUP($B22&amp;S$8,'Raw CDR data'!$A:$K,MATCH(MID(V$10,13,100)*1,'Raw CDR data'!$2:$2,0)+1,0)</f>
        <v>147</v>
      </c>
      <c r="W22" s="67">
        <f>VLOOKUP($B22&amp;"Further Education College",'Raw CDR data'!$A:$K,MATCH(MID(W$10,13,100)*1,'Raw CDR data'!$2:$2,0),0)</f>
        <v>1</v>
      </c>
      <c r="X22" s="67">
        <f>VLOOKUP($B22&amp;"Further Education College",'Raw CDR data'!$A:$K,MATCH(MID(X$10,13,100)*1,'Raw CDR data'!$2:$2,0),0)</f>
        <v>1</v>
      </c>
      <c r="Y22" s="68">
        <f>VLOOKUP($B22&amp;"Further Education College",'Raw CDR data'!$A:$K,MATCH(MID(Y$10,13,100)*1,'Raw CDR data'!$2:$2,0)+1,0)</f>
        <v>100</v>
      </c>
      <c r="Z22" s="68">
        <f>VLOOKUP($B22&amp;"Further Education College",'Raw CDR data'!$A:$K,MATCH(MID(Z$10,13,100)*1,'Raw CDR data'!$2:$2,0)+1,0)</f>
        <v>100</v>
      </c>
      <c r="AA22" s="67">
        <f>VLOOKUP($B22&amp;AA$8,'Raw CDR data'!$A:$K,MATCH(MID(AA$10,13,100)*1,'Raw CDR data'!$2:$2,0),0)</f>
        <v>0</v>
      </c>
      <c r="AB22" s="67">
        <f>VLOOKUP($B22&amp;AA$8,'Raw CDR data'!$A:$K,MATCH(MID(AB$10,13,100)*1,'Raw CDR data'!$2:$2,0),0)</f>
        <v>0</v>
      </c>
      <c r="AC22" s="67">
        <f>VLOOKUP($B22&amp;AC$8,'Raw CDR data'!$A:$K,MATCH(MID(AC$10,13,100)*1,'Raw CDR data'!$2:$2,0),0)</f>
        <v>0</v>
      </c>
      <c r="AD22" s="67">
        <f>VLOOKUP($B22&amp;AC$8,'Raw CDR data'!$A:$K,MATCH(MID(AD$10,13,100)*1,'Raw CDR data'!$2:$2,0),0)</f>
        <v>0</v>
      </c>
      <c r="AE22" s="67">
        <f>VLOOKUP($B22&amp;AE$8,'Raw CDR data'!$A:$K,MATCH(MID(AE$10,13,100)*1,'Raw CDR data'!$2:$2,0),0)</f>
        <v>0</v>
      </c>
      <c r="AF22" s="67">
        <f>VLOOKUP($B22&amp;AE$8,'Raw CDR data'!$A:$K,MATCH(MID(AF$10,13,100)*1,'Raw CDR data'!$2:$2,0),0)</f>
        <v>0</v>
      </c>
      <c r="AG22" s="67">
        <f>VLOOKUP($B22&amp;"Local Authority Adoption Agency",'Raw CDR data'!$A:$K,MATCH(MID(AG$10,13,100)*1,'Raw CDR data'!$2:$2,0),0)</f>
        <v>1</v>
      </c>
      <c r="AH22" s="67">
        <f>VLOOKUP($B22&amp;"Local Authority Adoption Agency",'Raw CDR data'!$A:$K,MATCH(MID(AH$10,13,100)*1,'Raw CDR data'!$2:$2,0),0)</f>
        <v>1</v>
      </c>
      <c r="AI22" s="67">
        <f>VLOOKUP($B22&amp;AI$8,'Raw CDR data'!$A:$K,MATCH(MID(AI$10,13,100)*1,'Raw CDR data'!$2:$2,0),0)</f>
        <v>0</v>
      </c>
      <c r="AJ22" s="67">
        <f>VLOOKUP($B22&amp;AI$8,'Raw CDR data'!$A:$K,MATCH(MID(AJ$10,13,100)*1,'Raw CDR data'!$2:$2,0),0)</f>
        <v>0</v>
      </c>
      <c r="AK22" s="67">
        <f>VLOOKUP($B22&amp;"Local Authority Fostering Agency",'Raw CDR data'!$A:$K,MATCH(MID(AK$10,13,100)*1,'Raw CDR data'!$2:$2,0),0)</f>
        <v>1</v>
      </c>
      <c r="AL22" s="67">
        <f>VLOOKUP($B22&amp;"Local Authority Fostering Agency",'Raw CDR data'!$A:$K,MATCH(MID(AL$10,13,100)*1,'Raw CDR data'!$2:$2,0),0)</f>
        <v>1</v>
      </c>
      <c r="AM22" s="67">
        <f>VLOOKUP($B22&amp;AM$8,'Raw CDR data'!$A:$K,MATCH(MID(AM$10,13,100)*1,'Raw CDR data'!$2:$2,0),0)</f>
        <v>21</v>
      </c>
      <c r="AN22" s="67">
        <f>VLOOKUP($B22&amp;AM$8,'Raw CDR data'!$A:$K,MATCH(MID(AN$10,13,100)*1,'Raw CDR data'!$2:$2,0),0)</f>
        <v>21</v>
      </c>
      <c r="AO22" s="160"/>
      <c r="AP22" s="160"/>
    </row>
    <row r="23" spans="2:42" s="62" customFormat="1" ht="11.25">
      <c r="B23" s="71" t="s">
        <v>712</v>
      </c>
      <c r="C23" s="67">
        <f>VLOOKUP($B23&amp;C$8,'Raw CDR data'!$A:$K,MATCH(MID(C$10,13,100)*1,'Raw CDR data'!$2:$2,0),0)</f>
        <v>2</v>
      </c>
      <c r="D23" s="67">
        <f>VLOOKUP($B23&amp;C$8,'Raw CDR data'!$A:$K,MATCH(MID(D$10,13,100)*1,'Raw CDR data'!$2:$2,0),0)</f>
        <v>2</v>
      </c>
      <c r="E23" s="68">
        <f>VLOOKUP($B23&amp;C$8,'Raw CDR data'!$A:$K,MATCH(MID(E$10,13,100)*1,'Raw CDR data'!$2:$2,0)+1,0)</f>
        <v>10</v>
      </c>
      <c r="F23" s="68">
        <f>VLOOKUP($B23&amp;C$8,'Raw CDR data'!$A:$K,MATCH(MID(F$10,13,100)*1,'Raw CDR data'!$2:$2,0)+1,0)</f>
        <v>10</v>
      </c>
      <c r="G23" s="67">
        <f>VLOOKUP($B23&amp;G$8,'Raw CDR data'!$A:$K,MATCH(MID(G$10,13,100)*1,'Raw CDR data'!$2:$2,0),0)</f>
        <v>0</v>
      </c>
      <c r="H23" s="67">
        <f>VLOOKUP($B23&amp;G$8,'Raw CDR data'!$A:$K,MATCH(MID(H$10,13,100)*1,'Raw CDR data'!$2:$2,0),0)</f>
        <v>0</v>
      </c>
      <c r="I23" s="68">
        <f>VLOOKUP($B23&amp;G$8,'Raw CDR data'!$A:$K,MATCH(MID(I$10,13,100)*1,'Raw CDR data'!$2:$2,0)+1,0)</f>
        <v>0</v>
      </c>
      <c r="J23" s="68">
        <f>VLOOKUP($B23&amp;G$8,'Raw CDR data'!$A:$K,MATCH(MID(J$10,13,100)*1,'Raw CDR data'!$2:$2,0)+1,0)</f>
        <v>0</v>
      </c>
      <c r="K23" s="67">
        <f>VLOOKUP($B23&amp;K$8,'Raw CDR data'!$A:$K,MATCH(MID(K$10,13,100)*1,'Raw CDR data'!$2:$2,0),0)</f>
        <v>0</v>
      </c>
      <c r="L23" s="67">
        <f>VLOOKUP($B23&amp;K$8,'Raw CDR data'!$A:$K,MATCH(MID(L$10,13,100)*1,'Raw CDR data'!$2:$2,0),0)</f>
        <v>0</v>
      </c>
      <c r="M23" s="68">
        <f>VLOOKUP($B23&amp;K$8,'Raw CDR data'!$A:$K,MATCH(MID(M$10,13,100)*1,'Raw CDR data'!$2:$2,0)+1,0)</f>
        <v>0</v>
      </c>
      <c r="N23" s="68">
        <f>VLOOKUP($B23&amp;K$8,'Raw CDR data'!$A:$K,MATCH(MID(N$10,13,100)*1,'Raw CDR data'!$2:$2,0)+1,0)</f>
        <v>0</v>
      </c>
      <c r="O23" s="67">
        <f>VLOOKUP($B23&amp;O$8,'Raw CDR data'!$A:$K,MATCH(MID(O$10,13,100)*1,'Raw CDR data'!$2:$2,0),0)</f>
        <v>0</v>
      </c>
      <c r="P23" s="67">
        <f>VLOOKUP($B23&amp;O$8,'Raw CDR data'!$A:$K,MATCH(MID(P$10,13,100)*1,'Raw CDR data'!$2:$2,0),0)</f>
        <v>0</v>
      </c>
      <c r="Q23" s="68">
        <f>VLOOKUP($B23&amp;O$8,'Raw CDR data'!$A:$K,MATCH(MID(Q$10,13,100)*1,'Raw CDR data'!$2:$2,0)+1,0)</f>
        <v>0</v>
      </c>
      <c r="R23" s="68">
        <f>VLOOKUP($B23&amp;O$8,'Raw CDR data'!$A:$K,MATCH(MID(R$10,13,100)*1,'Raw CDR data'!$2:$2,0)+1,0)</f>
        <v>0</v>
      </c>
      <c r="S23" s="67">
        <f>VLOOKUP($B23&amp;S$8,'Raw CDR data'!$A:$K,MATCH(MID(S$10,13,100)*1,'Raw CDR data'!$2:$2,0),0)</f>
        <v>0</v>
      </c>
      <c r="T23" s="67">
        <f>VLOOKUP($B23&amp;S$8,'Raw CDR data'!$A:$K,MATCH(MID(T$10,13,100)*1,'Raw CDR data'!$2:$2,0),0)</f>
        <v>0</v>
      </c>
      <c r="U23" s="68">
        <f>VLOOKUP($B23&amp;S$8,'Raw CDR data'!$A:$K,MATCH(MID(U$10,13,100)*1,'Raw CDR data'!$2:$2,0)+1,0)</f>
        <v>0</v>
      </c>
      <c r="V23" s="68">
        <f>VLOOKUP($B23&amp;S$8,'Raw CDR data'!$A:$K,MATCH(MID(V$10,13,100)*1,'Raw CDR data'!$2:$2,0)+1,0)</f>
        <v>0</v>
      </c>
      <c r="W23" s="67">
        <f>VLOOKUP($B23&amp;"Further Education College",'Raw CDR data'!$A:$K,MATCH(MID(W$10,13,100)*1,'Raw CDR data'!$2:$2,0),0)</f>
        <v>0</v>
      </c>
      <c r="X23" s="67">
        <f>VLOOKUP($B23&amp;"Further Education College",'Raw CDR data'!$A:$K,MATCH(MID(X$10,13,100)*1,'Raw CDR data'!$2:$2,0),0)</f>
        <v>0</v>
      </c>
      <c r="Y23" s="68">
        <f>VLOOKUP($B23&amp;"Further Education College",'Raw CDR data'!$A:$K,MATCH(MID(Y$10,13,100)*1,'Raw CDR data'!$2:$2,0)+1,0)</f>
        <v>0</v>
      </c>
      <c r="Z23" s="68">
        <f>VLOOKUP($B23&amp;"Further Education College",'Raw CDR data'!$A:$K,MATCH(MID(Z$10,13,100)*1,'Raw CDR data'!$2:$2,0)+1,0)</f>
        <v>0</v>
      </c>
      <c r="AA23" s="67">
        <f>VLOOKUP($B23&amp;AA$8,'Raw CDR data'!$A:$K,MATCH(MID(AA$10,13,100)*1,'Raw CDR data'!$2:$2,0),0)</f>
        <v>0</v>
      </c>
      <c r="AB23" s="67">
        <f>VLOOKUP($B23&amp;AA$8,'Raw CDR data'!$A:$K,MATCH(MID(AB$10,13,100)*1,'Raw CDR data'!$2:$2,0),0)</f>
        <v>0</v>
      </c>
      <c r="AC23" s="67">
        <f>VLOOKUP($B23&amp;AC$8,'Raw CDR data'!$A:$K,MATCH(MID(AC$10,13,100)*1,'Raw CDR data'!$2:$2,0),0)</f>
        <v>0</v>
      </c>
      <c r="AD23" s="67">
        <f>VLOOKUP($B23&amp;AC$8,'Raw CDR data'!$A:$K,MATCH(MID(AD$10,13,100)*1,'Raw CDR data'!$2:$2,0),0)</f>
        <v>0</v>
      </c>
      <c r="AE23" s="67">
        <f>VLOOKUP($B23&amp;AE$8,'Raw CDR data'!$A:$K,MATCH(MID(AE$10,13,100)*1,'Raw CDR data'!$2:$2,0),0)</f>
        <v>0</v>
      </c>
      <c r="AF23" s="67">
        <f>VLOOKUP($B23&amp;AE$8,'Raw CDR data'!$A:$K,MATCH(MID(AF$10,13,100)*1,'Raw CDR data'!$2:$2,0),0)</f>
        <v>0</v>
      </c>
      <c r="AG23" s="67">
        <f>VLOOKUP($B23&amp;"Local Authority Adoption Agency",'Raw CDR data'!$A:$K,MATCH(MID(AG$10,13,100)*1,'Raw CDR data'!$2:$2,0),0)</f>
        <v>1</v>
      </c>
      <c r="AH23" s="67">
        <f>VLOOKUP($B23&amp;"Local Authority Adoption Agency",'Raw CDR data'!$A:$K,MATCH(MID(AH$10,13,100)*1,'Raw CDR data'!$2:$2,0),0)</f>
        <v>1</v>
      </c>
      <c r="AI23" s="67">
        <f>VLOOKUP($B23&amp;AI$8,'Raw CDR data'!$A:$K,MATCH(MID(AI$10,13,100)*1,'Raw CDR data'!$2:$2,0),0)</f>
        <v>0</v>
      </c>
      <c r="AJ23" s="67">
        <f>VLOOKUP($B23&amp;AI$8,'Raw CDR data'!$A:$K,MATCH(MID(AJ$10,13,100)*1,'Raw CDR data'!$2:$2,0),0)</f>
        <v>0</v>
      </c>
      <c r="AK23" s="67">
        <f>VLOOKUP($B23&amp;"Local Authority Fostering Agency",'Raw CDR data'!$A:$K,MATCH(MID(AK$10,13,100)*1,'Raw CDR data'!$2:$2,0),0)</f>
        <v>1</v>
      </c>
      <c r="AL23" s="67">
        <f>VLOOKUP($B23&amp;"Local Authority Fostering Agency",'Raw CDR data'!$A:$K,MATCH(MID(AL$10,13,100)*1,'Raw CDR data'!$2:$2,0),0)</f>
        <v>1</v>
      </c>
      <c r="AM23" s="67">
        <f>VLOOKUP($B23&amp;AM$8,'Raw CDR data'!$A:$K,MATCH(MID(AM$10,13,100)*1,'Raw CDR data'!$2:$2,0),0)</f>
        <v>4</v>
      </c>
      <c r="AN23" s="67">
        <f>VLOOKUP($B23&amp;AM$8,'Raw CDR data'!$A:$K,MATCH(MID(AN$10,13,100)*1,'Raw CDR data'!$2:$2,0),0)</f>
        <v>4</v>
      </c>
      <c r="AO23" s="160"/>
      <c r="AP23" s="160"/>
    </row>
    <row r="24" spans="2:42" s="62" customFormat="1" ht="11.25">
      <c r="B24" s="71" t="s">
        <v>1598</v>
      </c>
      <c r="C24" s="67">
        <f>VLOOKUP($B24&amp;C$8,'Raw CDR data'!$A:$K,MATCH(MID(C$10,13,100)*1,'Raw CDR data'!$2:$2,0),0)</f>
        <v>3</v>
      </c>
      <c r="D24" s="67">
        <f>VLOOKUP($B24&amp;C$8,'Raw CDR data'!$A:$K,MATCH(MID(D$10,13,100)*1,'Raw CDR data'!$2:$2,0),0)</f>
        <v>3</v>
      </c>
      <c r="E24" s="68">
        <f>VLOOKUP($B24&amp;C$8,'Raw CDR data'!$A:$K,MATCH(MID(E$10,13,100)*1,'Raw CDR data'!$2:$2,0)+1,0)</f>
        <v>19</v>
      </c>
      <c r="F24" s="68">
        <f>VLOOKUP($B24&amp;C$8,'Raw CDR data'!$A:$K,MATCH(MID(F$10,13,100)*1,'Raw CDR data'!$2:$2,0)+1,0)</f>
        <v>19</v>
      </c>
      <c r="G24" s="67">
        <f>VLOOKUP($B24&amp;G$8,'Raw CDR data'!$A:$K,MATCH(MID(G$10,13,100)*1,'Raw CDR data'!$2:$2,0),0)</f>
        <v>0</v>
      </c>
      <c r="H24" s="67">
        <f>VLOOKUP($B24&amp;G$8,'Raw CDR data'!$A:$K,MATCH(MID(H$10,13,100)*1,'Raw CDR data'!$2:$2,0),0)</f>
        <v>0</v>
      </c>
      <c r="I24" s="68">
        <f>VLOOKUP($B24&amp;G$8,'Raw CDR data'!$A:$K,MATCH(MID(I$10,13,100)*1,'Raw CDR data'!$2:$2,0)+1,0)</f>
        <v>0</v>
      </c>
      <c r="J24" s="68">
        <f>VLOOKUP($B24&amp;G$8,'Raw CDR data'!$A:$K,MATCH(MID(J$10,13,100)*1,'Raw CDR data'!$2:$2,0)+1,0)</f>
        <v>0</v>
      </c>
      <c r="K24" s="67">
        <f>VLOOKUP($B24&amp;K$8,'Raw CDR data'!$A:$K,MATCH(MID(K$10,13,100)*1,'Raw CDR data'!$2:$2,0),0)</f>
        <v>0</v>
      </c>
      <c r="L24" s="67">
        <f>VLOOKUP($B24&amp;K$8,'Raw CDR data'!$A:$K,MATCH(MID(L$10,13,100)*1,'Raw CDR data'!$2:$2,0),0)</f>
        <v>0</v>
      </c>
      <c r="M24" s="68">
        <f>VLOOKUP($B24&amp;K$8,'Raw CDR data'!$A:$K,MATCH(MID(M$10,13,100)*1,'Raw CDR data'!$2:$2,0)+1,0)</f>
        <v>0</v>
      </c>
      <c r="N24" s="68">
        <f>VLOOKUP($B24&amp;K$8,'Raw CDR data'!$A:$K,MATCH(MID(N$10,13,100)*1,'Raw CDR data'!$2:$2,0)+1,0)</f>
        <v>0</v>
      </c>
      <c r="O24" s="67">
        <f>VLOOKUP($B24&amp;O$8,'Raw CDR data'!$A:$K,MATCH(MID(O$10,13,100)*1,'Raw CDR data'!$2:$2,0),0)</f>
        <v>0</v>
      </c>
      <c r="P24" s="67">
        <f>VLOOKUP($B24&amp;O$8,'Raw CDR data'!$A:$K,MATCH(MID(P$10,13,100)*1,'Raw CDR data'!$2:$2,0),0)</f>
        <v>0</v>
      </c>
      <c r="Q24" s="68">
        <f>VLOOKUP($B24&amp;O$8,'Raw CDR data'!$A:$K,MATCH(MID(Q$10,13,100)*1,'Raw CDR data'!$2:$2,0)+1,0)</f>
        <v>0</v>
      </c>
      <c r="R24" s="68">
        <f>VLOOKUP($B24&amp;O$8,'Raw CDR data'!$A:$K,MATCH(MID(R$10,13,100)*1,'Raw CDR data'!$2:$2,0)+1,0)</f>
        <v>0</v>
      </c>
      <c r="S24" s="67">
        <f>VLOOKUP($B24&amp;S$8,'Raw CDR data'!$A:$K,MATCH(MID(S$10,13,100)*1,'Raw CDR data'!$2:$2,0),0)</f>
        <v>0</v>
      </c>
      <c r="T24" s="67">
        <f>VLOOKUP($B24&amp;S$8,'Raw CDR data'!$A:$K,MATCH(MID(T$10,13,100)*1,'Raw CDR data'!$2:$2,0),0)</f>
        <v>0</v>
      </c>
      <c r="U24" s="68">
        <f>VLOOKUP($B24&amp;S$8,'Raw CDR data'!$A:$K,MATCH(MID(U$10,13,100)*1,'Raw CDR data'!$2:$2,0)+1,0)</f>
        <v>0</v>
      </c>
      <c r="V24" s="68">
        <f>VLOOKUP($B24&amp;S$8,'Raw CDR data'!$A:$K,MATCH(MID(V$10,13,100)*1,'Raw CDR data'!$2:$2,0)+1,0)</f>
        <v>0</v>
      </c>
      <c r="W24" s="67">
        <f>VLOOKUP($B24&amp;"Further Education College",'Raw CDR data'!$A:$K,MATCH(MID(W$10,13,100)*1,'Raw CDR data'!$2:$2,0),0)</f>
        <v>1</v>
      </c>
      <c r="X24" s="67">
        <f>VLOOKUP($B24&amp;"Further Education College",'Raw CDR data'!$A:$K,MATCH(MID(X$10,13,100)*1,'Raw CDR data'!$2:$2,0),0)</f>
        <v>1</v>
      </c>
      <c r="Y24" s="68">
        <f>VLOOKUP($B24&amp;"Further Education College",'Raw CDR data'!$A:$K,MATCH(MID(Y$10,13,100)*1,'Raw CDR data'!$2:$2,0)+1,0)</f>
        <v>40</v>
      </c>
      <c r="Z24" s="68">
        <f>VLOOKUP($B24&amp;"Further Education College",'Raw CDR data'!$A:$K,MATCH(MID(Z$10,13,100)*1,'Raw CDR data'!$2:$2,0)+1,0)</f>
        <v>40</v>
      </c>
      <c r="AA24" s="67">
        <f>VLOOKUP($B24&amp;AA$8,'Raw CDR data'!$A:$K,MATCH(MID(AA$10,13,100)*1,'Raw CDR data'!$2:$2,0),0)</f>
        <v>0</v>
      </c>
      <c r="AB24" s="67">
        <f>VLOOKUP($B24&amp;AA$8,'Raw CDR data'!$A:$K,MATCH(MID(AB$10,13,100)*1,'Raw CDR data'!$2:$2,0),0)</f>
        <v>0</v>
      </c>
      <c r="AC24" s="67">
        <f>VLOOKUP($B24&amp;AC$8,'Raw CDR data'!$A:$K,MATCH(MID(AC$10,13,100)*1,'Raw CDR data'!$2:$2,0),0)</f>
        <v>0</v>
      </c>
      <c r="AD24" s="67">
        <f>VLOOKUP($B24&amp;AC$8,'Raw CDR data'!$A:$K,MATCH(MID(AD$10,13,100)*1,'Raw CDR data'!$2:$2,0),0)</f>
        <v>0</v>
      </c>
      <c r="AE24" s="67">
        <f>VLOOKUP($B24&amp;AE$8,'Raw CDR data'!$A:$K,MATCH(MID(AE$10,13,100)*1,'Raw CDR data'!$2:$2,0),0)</f>
        <v>0</v>
      </c>
      <c r="AF24" s="67">
        <f>VLOOKUP($B24&amp;AE$8,'Raw CDR data'!$A:$K,MATCH(MID(AF$10,13,100)*1,'Raw CDR data'!$2:$2,0),0)</f>
        <v>0</v>
      </c>
      <c r="AG24" s="67">
        <f>VLOOKUP($B24&amp;"Local Authority Adoption Agency",'Raw CDR data'!$A:$K,MATCH(MID(AG$10,13,100)*1,'Raw CDR data'!$2:$2,0),0)</f>
        <v>1</v>
      </c>
      <c r="AH24" s="67">
        <f>VLOOKUP($B24&amp;"Local Authority Adoption Agency",'Raw CDR data'!$A:$K,MATCH(MID(AH$10,13,100)*1,'Raw CDR data'!$2:$2,0),0)</f>
        <v>1</v>
      </c>
      <c r="AI24" s="67">
        <f>VLOOKUP($B24&amp;AI$8,'Raw CDR data'!$A:$K,MATCH(MID(AI$10,13,100)*1,'Raw CDR data'!$2:$2,0),0)</f>
        <v>1</v>
      </c>
      <c r="AJ24" s="67">
        <f>VLOOKUP($B24&amp;AI$8,'Raw CDR data'!$A:$K,MATCH(MID(AJ$10,13,100)*1,'Raw CDR data'!$2:$2,0),0)</f>
        <v>1</v>
      </c>
      <c r="AK24" s="67">
        <f>VLOOKUP($B24&amp;"Local Authority Fostering Agency",'Raw CDR data'!$A:$K,MATCH(MID(AK$10,13,100)*1,'Raw CDR data'!$2:$2,0),0)</f>
        <v>1</v>
      </c>
      <c r="AL24" s="67">
        <f>VLOOKUP($B24&amp;"Local Authority Fostering Agency",'Raw CDR data'!$A:$K,MATCH(MID(AL$10,13,100)*1,'Raw CDR data'!$2:$2,0),0)</f>
        <v>1</v>
      </c>
      <c r="AM24" s="67">
        <f>VLOOKUP($B24&amp;AM$8,'Raw CDR data'!$A:$K,MATCH(MID(AM$10,13,100)*1,'Raw CDR data'!$2:$2,0),0)</f>
        <v>7</v>
      </c>
      <c r="AN24" s="67">
        <f>VLOOKUP($B24&amp;AM$8,'Raw CDR data'!$A:$K,MATCH(MID(AN$10,13,100)*1,'Raw CDR data'!$2:$2,0),0)</f>
        <v>7</v>
      </c>
      <c r="AO24" s="160"/>
      <c r="AP24" s="160"/>
    </row>
    <row r="25" spans="2:42" s="62" customFormat="1" ht="11.25">
      <c r="B25" s="71" t="s">
        <v>713</v>
      </c>
      <c r="C25" s="67">
        <f>VLOOKUP($B25&amp;C$8,'Raw CDR data'!$A:$K,MATCH(MID(C$10,13,100)*1,'Raw CDR data'!$2:$2,0),0)</f>
        <v>5</v>
      </c>
      <c r="D25" s="67">
        <f>VLOOKUP($B25&amp;C$8,'Raw CDR data'!$A:$K,MATCH(MID(D$10,13,100)*1,'Raw CDR data'!$2:$2,0),0)</f>
        <v>6</v>
      </c>
      <c r="E25" s="68">
        <f>VLOOKUP($B25&amp;C$8,'Raw CDR data'!$A:$K,MATCH(MID(E$10,13,100)*1,'Raw CDR data'!$2:$2,0)+1,0)</f>
        <v>33</v>
      </c>
      <c r="F25" s="68">
        <f>VLOOKUP($B25&amp;C$8,'Raw CDR data'!$A:$K,MATCH(MID(F$10,13,100)*1,'Raw CDR data'!$2:$2,0)+1,0)</f>
        <v>48</v>
      </c>
      <c r="G25" s="67">
        <f>VLOOKUP($B25&amp;G$8,'Raw CDR data'!$A:$K,MATCH(MID(G$10,13,100)*1,'Raw CDR data'!$2:$2,0),0)</f>
        <v>0</v>
      </c>
      <c r="H25" s="67">
        <f>VLOOKUP($B25&amp;G$8,'Raw CDR data'!$A:$K,MATCH(MID(H$10,13,100)*1,'Raw CDR data'!$2:$2,0),0)</f>
        <v>0</v>
      </c>
      <c r="I25" s="68">
        <f>VLOOKUP($B25&amp;G$8,'Raw CDR data'!$A:$K,MATCH(MID(I$10,13,100)*1,'Raw CDR data'!$2:$2,0)+1,0)</f>
        <v>0</v>
      </c>
      <c r="J25" s="68">
        <f>VLOOKUP($B25&amp;G$8,'Raw CDR data'!$A:$K,MATCH(MID(J$10,13,100)*1,'Raw CDR data'!$2:$2,0)+1,0)</f>
        <v>0</v>
      </c>
      <c r="K25" s="67">
        <f>VLOOKUP($B25&amp;K$8,'Raw CDR data'!$A:$K,MATCH(MID(K$10,13,100)*1,'Raw CDR data'!$2:$2,0),0)</f>
        <v>1</v>
      </c>
      <c r="L25" s="67">
        <f>VLOOKUP($B25&amp;K$8,'Raw CDR data'!$A:$K,MATCH(MID(L$10,13,100)*1,'Raw CDR data'!$2:$2,0),0)</f>
        <v>1</v>
      </c>
      <c r="M25" s="68">
        <f>VLOOKUP($B25&amp;K$8,'Raw CDR data'!$A:$K,MATCH(MID(M$10,13,100)*1,'Raw CDR data'!$2:$2,0)+1,0)</f>
        <v>12</v>
      </c>
      <c r="N25" s="68">
        <f>VLOOKUP($B25&amp;K$8,'Raw CDR data'!$A:$K,MATCH(MID(N$10,13,100)*1,'Raw CDR data'!$2:$2,0)+1,0)</f>
        <v>12</v>
      </c>
      <c r="O25" s="67">
        <f>VLOOKUP($B25&amp;O$8,'Raw CDR data'!$A:$K,MATCH(MID(O$10,13,100)*1,'Raw CDR data'!$2:$2,0),0)</f>
        <v>0</v>
      </c>
      <c r="P25" s="67">
        <f>VLOOKUP($B25&amp;O$8,'Raw CDR data'!$A:$K,MATCH(MID(P$10,13,100)*1,'Raw CDR data'!$2:$2,0),0)</f>
        <v>0</v>
      </c>
      <c r="Q25" s="68">
        <f>VLOOKUP($B25&amp;O$8,'Raw CDR data'!$A:$K,MATCH(MID(Q$10,13,100)*1,'Raw CDR data'!$2:$2,0)+1,0)</f>
        <v>0</v>
      </c>
      <c r="R25" s="68">
        <f>VLOOKUP($B25&amp;O$8,'Raw CDR data'!$A:$K,MATCH(MID(R$10,13,100)*1,'Raw CDR data'!$2:$2,0)+1,0)</f>
        <v>0</v>
      </c>
      <c r="S25" s="67">
        <f>VLOOKUP($B25&amp;S$8,'Raw CDR data'!$A:$K,MATCH(MID(S$10,13,100)*1,'Raw CDR data'!$2:$2,0),0)</f>
        <v>0</v>
      </c>
      <c r="T25" s="67">
        <f>VLOOKUP($B25&amp;S$8,'Raw CDR data'!$A:$K,MATCH(MID(T$10,13,100)*1,'Raw CDR data'!$2:$2,0),0)</f>
        <v>0</v>
      </c>
      <c r="U25" s="68">
        <f>VLOOKUP($B25&amp;S$8,'Raw CDR data'!$A:$K,MATCH(MID(U$10,13,100)*1,'Raw CDR data'!$2:$2,0)+1,0)</f>
        <v>0</v>
      </c>
      <c r="V25" s="68">
        <f>VLOOKUP($B25&amp;S$8,'Raw CDR data'!$A:$K,MATCH(MID(V$10,13,100)*1,'Raw CDR data'!$2:$2,0)+1,0)</f>
        <v>0</v>
      </c>
      <c r="W25" s="67">
        <f>VLOOKUP($B25&amp;"Further Education College",'Raw CDR data'!$A:$K,MATCH(MID(W$10,13,100)*1,'Raw CDR data'!$2:$2,0),0)</f>
        <v>0</v>
      </c>
      <c r="X25" s="67">
        <f>VLOOKUP($B25&amp;"Further Education College",'Raw CDR data'!$A:$K,MATCH(MID(X$10,13,100)*1,'Raw CDR data'!$2:$2,0),0)</f>
        <v>0</v>
      </c>
      <c r="Y25" s="68">
        <f>VLOOKUP($B25&amp;"Further Education College",'Raw CDR data'!$A:$K,MATCH(MID(Y$10,13,100)*1,'Raw CDR data'!$2:$2,0)+1,0)</f>
        <v>0</v>
      </c>
      <c r="Z25" s="68">
        <f>VLOOKUP($B25&amp;"Further Education College",'Raw CDR data'!$A:$K,MATCH(MID(Z$10,13,100)*1,'Raw CDR data'!$2:$2,0)+1,0)</f>
        <v>0</v>
      </c>
      <c r="AA25" s="67">
        <f>VLOOKUP($B25&amp;AA$8,'Raw CDR data'!$A:$K,MATCH(MID(AA$10,13,100)*1,'Raw CDR data'!$2:$2,0),0)</f>
        <v>0</v>
      </c>
      <c r="AB25" s="67">
        <f>VLOOKUP($B25&amp;AA$8,'Raw CDR data'!$A:$K,MATCH(MID(AB$10,13,100)*1,'Raw CDR data'!$2:$2,0),0)</f>
        <v>0</v>
      </c>
      <c r="AC25" s="67">
        <f>VLOOKUP($B25&amp;AC$8,'Raw CDR data'!$A:$K,MATCH(MID(AC$10,13,100)*1,'Raw CDR data'!$2:$2,0),0)</f>
        <v>1</v>
      </c>
      <c r="AD25" s="67">
        <f>VLOOKUP($B25&amp;AC$8,'Raw CDR data'!$A:$K,MATCH(MID(AD$10,13,100)*1,'Raw CDR data'!$2:$2,0),0)</f>
        <v>1</v>
      </c>
      <c r="AE25" s="67">
        <f>VLOOKUP($B25&amp;AE$8,'Raw CDR data'!$A:$K,MATCH(MID(AE$10,13,100)*1,'Raw CDR data'!$2:$2,0),0)</f>
        <v>0</v>
      </c>
      <c r="AF25" s="67">
        <f>VLOOKUP($B25&amp;AE$8,'Raw CDR data'!$A:$K,MATCH(MID(AF$10,13,100)*1,'Raw CDR data'!$2:$2,0),0)</f>
        <v>0</v>
      </c>
      <c r="AG25" s="67">
        <f>VLOOKUP($B25&amp;"Local Authority Adoption Agency",'Raw CDR data'!$A:$K,MATCH(MID(AG$10,13,100)*1,'Raw CDR data'!$2:$2,0),0)</f>
        <v>1</v>
      </c>
      <c r="AH25" s="67">
        <f>VLOOKUP($B25&amp;"Local Authority Adoption Agency",'Raw CDR data'!$A:$K,MATCH(MID(AH$10,13,100)*1,'Raw CDR data'!$2:$2,0),0)</f>
        <v>1</v>
      </c>
      <c r="AI25" s="67">
        <f>VLOOKUP($B25&amp;AI$8,'Raw CDR data'!$A:$K,MATCH(MID(AI$10,13,100)*1,'Raw CDR data'!$2:$2,0),0)</f>
        <v>1</v>
      </c>
      <c r="AJ25" s="67">
        <f>VLOOKUP($B25&amp;AI$8,'Raw CDR data'!$A:$K,MATCH(MID(AJ$10,13,100)*1,'Raw CDR data'!$2:$2,0),0)</f>
        <v>1</v>
      </c>
      <c r="AK25" s="67">
        <f>VLOOKUP($B25&amp;"Local Authority Fostering Agency",'Raw CDR data'!$A:$K,MATCH(MID(AK$10,13,100)*1,'Raw CDR data'!$2:$2,0),0)</f>
        <v>1</v>
      </c>
      <c r="AL25" s="67">
        <f>VLOOKUP($B25&amp;"Local Authority Fostering Agency",'Raw CDR data'!$A:$K,MATCH(MID(AL$10,13,100)*1,'Raw CDR data'!$2:$2,0),0)</f>
        <v>1</v>
      </c>
      <c r="AM25" s="67">
        <f>VLOOKUP($B25&amp;AM$8,'Raw CDR data'!$A:$K,MATCH(MID(AM$10,13,100)*1,'Raw CDR data'!$2:$2,0),0)</f>
        <v>10</v>
      </c>
      <c r="AN25" s="67">
        <f>VLOOKUP($B25&amp;AM$8,'Raw CDR data'!$A:$K,MATCH(MID(AN$10,13,100)*1,'Raw CDR data'!$2:$2,0),0)</f>
        <v>11</v>
      </c>
      <c r="AO25" s="160"/>
      <c r="AP25" s="160"/>
    </row>
    <row r="26" spans="2:42" s="62" customFormat="1" ht="11.25">
      <c r="B26" s="71" t="s">
        <v>1603</v>
      </c>
      <c r="C26" s="67">
        <f>VLOOKUP($B26&amp;C$8,'Raw CDR data'!$A:$K,MATCH(MID(C$10,13,100)*1,'Raw CDR data'!$2:$2,0),0)</f>
        <v>14</v>
      </c>
      <c r="D26" s="67">
        <f>VLOOKUP($B26&amp;C$8,'Raw CDR data'!$A:$K,MATCH(MID(D$10,13,100)*1,'Raw CDR data'!$2:$2,0),0)</f>
        <v>15</v>
      </c>
      <c r="E26" s="68">
        <f>VLOOKUP($B26&amp;C$8,'Raw CDR data'!$A:$K,MATCH(MID(E$10,13,100)*1,'Raw CDR data'!$2:$2,0)+1,0)</f>
        <v>86</v>
      </c>
      <c r="F26" s="68">
        <f>VLOOKUP($B26&amp;C$8,'Raw CDR data'!$A:$K,MATCH(MID(F$10,13,100)*1,'Raw CDR data'!$2:$2,0)+1,0)</f>
        <v>92</v>
      </c>
      <c r="G26" s="67">
        <f>VLOOKUP($B26&amp;G$8,'Raw CDR data'!$A:$K,MATCH(MID(G$10,13,100)*1,'Raw CDR data'!$2:$2,0),0)</f>
        <v>0</v>
      </c>
      <c r="H26" s="67">
        <f>VLOOKUP($B26&amp;G$8,'Raw CDR data'!$A:$K,MATCH(MID(H$10,13,100)*1,'Raw CDR data'!$2:$2,0),0)</f>
        <v>0</v>
      </c>
      <c r="I26" s="68">
        <f>VLOOKUP($B26&amp;G$8,'Raw CDR data'!$A:$K,MATCH(MID(I$10,13,100)*1,'Raw CDR data'!$2:$2,0)+1,0)</f>
        <v>0</v>
      </c>
      <c r="J26" s="68">
        <f>VLOOKUP($B26&amp;G$8,'Raw CDR data'!$A:$K,MATCH(MID(J$10,13,100)*1,'Raw CDR data'!$2:$2,0)+1,0)</f>
        <v>0</v>
      </c>
      <c r="K26" s="67">
        <f>VLOOKUP($B26&amp;K$8,'Raw CDR data'!$A:$K,MATCH(MID(K$10,13,100)*1,'Raw CDR data'!$2:$2,0),0)</f>
        <v>0</v>
      </c>
      <c r="L26" s="67">
        <f>VLOOKUP($B26&amp;K$8,'Raw CDR data'!$A:$K,MATCH(MID(L$10,13,100)*1,'Raw CDR data'!$2:$2,0),0)</f>
        <v>0</v>
      </c>
      <c r="M26" s="68">
        <f>VLOOKUP($B26&amp;K$8,'Raw CDR data'!$A:$K,MATCH(MID(M$10,13,100)*1,'Raw CDR data'!$2:$2,0)+1,0)</f>
        <v>0</v>
      </c>
      <c r="N26" s="68">
        <f>VLOOKUP($B26&amp;K$8,'Raw CDR data'!$A:$K,MATCH(MID(N$10,13,100)*1,'Raw CDR data'!$2:$2,0)+1,0)</f>
        <v>0</v>
      </c>
      <c r="O26" s="67">
        <f>VLOOKUP($B26&amp;O$8,'Raw CDR data'!$A:$K,MATCH(MID(O$10,13,100)*1,'Raw CDR data'!$2:$2,0),0)</f>
        <v>0</v>
      </c>
      <c r="P26" s="67">
        <f>VLOOKUP($B26&amp;O$8,'Raw CDR data'!$A:$K,MATCH(MID(P$10,13,100)*1,'Raw CDR data'!$2:$2,0),0)</f>
        <v>0</v>
      </c>
      <c r="Q26" s="68">
        <f>VLOOKUP($B26&amp;O$8,'Raw CDR data'!$A:$K,MATCH(MID(Q$10,13,100)*1,'Raw CDR data'!$2:$2,0)+1,0)</f>
        <v>0</v>
      </c>
      <c r="R26" s="68">
        <f>VLOOKUP($B26&amp;O$8,'Raw CDR data'!$A:$K,MATCH(MID(R$10,13,100)*1,'Raw CDR data'!$2:$2,0)+1,0)</f>
        <v>0</v>
      </c>
      <c r="S26" s="67">
        <f>VLOOKUP($B26&amp;S$8,'Raw CDR data'!$A:$K,MATCH(MID(S$10,13,100)*1,'Raw CDR data'!$2:$2,0),0)</f>
        <v>0</v>
      </c>
      <c r="T26" s="67">
        <f>VLOOKUP($B26&amp;S$8,'Raw CDR data'!$A:$K,MATCH(MID(T$10,13,100)*1,'Raw CDR data'!$2:$2,0),0)</f>
        <v>0</v>
      </c>
      <c r="U26" s="68">
        <f>VLOOKUP($B26&amp;S$8,'Raw CDR data'!$A:$K,MATCH(MID(U$10,13,100)*1,'Raw CDR data'!$2:$2,0)+1,0)</f>
        <v>0</v>
      </c>
      <c r="V26" s="68">
        <f>VLOOKUP($B26&amp;S$8,'Raw CDR data'!$A:$K,MATCH(MID(V$10,13,100)*1,'Raw CDR data'!$2:$2,0)+1,0)</f>
        <v>0</v>
      </c>
      <c r="W26" s="67">
        <f>VLOOKUP($B26&amp;"Further Education College",'Raw CDR data'!$A:$K,MATCH(MID(W$10,13,100)*1,'Raw CDR data'!$2:$2,0),0)</f>
        <v>0</v>
      </c>
      <c r="X26" s="67">
        <f>VLOOKUP($B26&amp;"Further Education College",'Raw CDR data'!$A:$K,MATCH(MID(X$10,13,100)*1,'Raw CDR data'!$2:$2,0),0)</f>
        <v>0</v>
      </c>
      <c r="Y26" s="68">
        <f>VLOOKUP($B26&amp;"Further Education College",'Raw CDR data'!$A:$K,MATCH(MID(Y$10,13,100)*1,'Raw CDR data'!$2:$2,0)+1,0)</f>
        <v>0</v>
      </c>
      <c r="Z26" s="68">
        <f>VLOOKUP($B26&amp;"Further Education College",'Raw CDR data'!$A:$K,MATCH(MID(Z$10,13,100)*1,'Raw CDR data'!$2:$2,0)+1,0)</f>
        <v>0</v>
      </c>
      <c r="AA26" s="67">
        <f>VLOOKUP($B26&amp;AA$8,'Raw CDR data'!$A:$K,MATCH(MID(AA$10,13,100)*1,'Raw CDR data'!$2:$2,0),0)</f>
        <v>0</v>
      </c>
      <c r="AB26" s="67">
        <f>VLOOKUP($B26&amp;AA$8,'Raw CDR data'!$A:$K,MATCH(MID(AB$10,13,100)*1,'Raw CDR data'!$2:$2,0),0)</f>
        <v>0</v>
      </c>
      <c r="AC26" s="67">
        <f>VLOOKUP($B26&amp;AC$8,'Raw CDR data'!$A:$K,MATCH(MID(AC$10,13,100)*1,'Raw CDR data'!$2:$2,0),0)</f>
        <v>0</v>
      </c>
      <c r="AD26" s="67">
        <f>VLOOKUP($B26&amp;AC$8,'Raw CDR data'!$A:$K,MATCH(MID(AD$10,13,100)*1,'Raw CDR data'!$2:$2,0),0)</f>
        <v>0</v>
      </c>
      <c r="AE26" s="67">
        <f>VLOOKUP($B26&amp;AE$8,'Raw CDR data'!$A:$K,MATCH(MID(AE$10,13,100)*1,'Raw CDR data'!$2:$2,0),0)</f>
        <v>0</v>
      </c>
      <c r="AF26" s="67">
        <f>VLOOKUP($B26&amp;AE$8,'Raw CDR data'!$A:$K,MATCH(MID(AF$10,13,100)*1,'Raw CDR data'!$2:$2,0),0)</f>
        <v>0</v>
      </c>
      <c r="AG26" s="67">
        <f>VLOOKUP($B26&amp;"Local Authority Adoption Agency",'Raw CDR data'!$A:$K,MATCH(MID(AG$10,13,100)*1,'Raw CDR data'!$2:$2,0),0)</f>
        <v>1</v>
      </c>
      <c r="AH26" s="67">
        <f>VLOOKUP($B26&amp;"Local Authority Adoption Agency",'Raw CDR data'!$A:$K,MATCH(MID(AH$10,13,100)*1,'Raw CDR data'!$2:$2,0),0)</f>
        <v>1</v>
      </c>
      <c r="AI26" s="67">
        <f>VLOOKUP($B26&amp;AI$8,'Raw CDR data'!$A:$K,MATCH(MID(AI$10,13,100)*1,'Raw CDR data'!$2:$2,0),0)</f>
        <v>0</v>
      </c>
      <c r="AJ26" s="67">
        <f>VLOOKUP($B26&amp;AI$8,'Raw CDR data'!$A:$K,MATCH(MID(AJ$10,13,100)*1,'Raw CDR data'!$2:$2,0),0)</f>
        <v>0</v>
      </c>
      <c r="AK26" s="67">
        <f>VLOOKUP($B26&amp;"Local Authority Fostering Agency",'Raw CDR data'!$A:$K,MATCH(MID(AK$10,13,100)*1,'Raw CDR data'!$2:$2,0),0)</f>
        <v>1</v>
      </c>
      <c r="AL26" s="67">
        <f>VLOOKUP($B26&amp;"Local Authority Fostering Agency",'Raw CDR data'!$A:$K,MATCH(MID(AL$10,13,100)*1,'Raw CDR data'!$2:$2,0),0)</f>
        <v>1</v>
      </c>
      <c r="AM26" s="67">
        <f>VLOOKUP($B26&amp;AM$8,'Raw CDR data'!$A:$K,MATCH(MID(AM$10,13,100)*1,'Raw CDR data'!$2:$2,0),0)</f>
        <v>16</v>
      </c>
      <c r="AN26" s="67">
        <f>VLOOKUP($B26&amp;AM$8,'Raw CDR data'!$A:$K,MATCH(MID(AN$10,13,100)*1,'Raw CDR data'!$2:$2,0),0)</f>
        <v>17</v>
      </c>
      <c r="AO26" s="160"/>
      <c r="AP26" s="160"/>
    </row>
    <row r="27" spans="2:42" s="62" customFormat="1" ht="11.25">
      <c r="B27" s="69"/>
      <c r="C27" s="67"/>
      <c r="D27" s="67"/>
      <c r="E27" s="68"/>
      <c r="F27" s="68"/>
      <c r="G27" s="67"/>
      <c r="H27" s="67"/>
      <c r="I27" s="68"/>
      <c r="J27" s="68"/>
      <c r="K27" s="67"/>
      <c r="L27" s="67"/>
      <c r="M27" s="68"/>
      <c r="N27" s="68"/>
      <c r="O27" s="67"/>
      <c r="P27" s="67"/>
      <c r="Q27" s="68"/>
      <c r="R27" s="68"/>
      <c r="S27" s="67"/>
      <c r="T27" s="67"/>
      <c r="U27" s="68"/>
      <c r="V27" s="68"/>
      <c r="W27" s="67"/>
      <c r="X27" s="67"/>
      <c r="Y27" s="68"/>
      <c r="Z27" s="68"/>
      <c r="AA27" s="67"/>
      <c r="AB27" s="67"/>
      <c r="AC27" s="67"/>
      <c r="AD27" s="67"/>
      <c r="AE27" s="67"/>
      <c r="AF27" s="67"/>
      <c r="AG27" s="67"/>
      <c r="AH27" s="67"/>
      <c r="AI27" s="67"/>
      <c r="AJ27" s="67"/>
      <c r="AK27" s="67"/>
      <c r="AL27" s="67"/>
      <c r="AM27" s="67"/>
      <c r="AN27" s="67"/>
    </row>
    <row r="28" spans="2:42" s="62" customFormat="1" ht="11.25">
      <c r="B28" s="70" t="s">
        <v>1073</v>
      </c>
      <c r="C28" s="67">
        <f>VLOOKUP($B28&amp;C$8,'Raw CDR data'!$A:$K,MATCH(MID(C$10,13,100)*1,'Raw CDR data'!$2:$2,0),0)</f>
        <v>511</v>
      </c>
      <c r="D28" s="67">
        <f>VLOOKUP($B28&amp;C$8,'Raw CDR data'!$A:$K,MATCH(MID(D$10,13,100)*1,'Raw CDR data'!$2:$2,0),0)</f>
        <v>513</v>
      </c>
      <c r="E28" s="68">
        <f>VLOOKUP($B28&amp;C$8,'Raw CDR data'!$A:$K,MATCH(MID(E$10,13,100)*1,'Raw CDR data'!$2:$2,0)+1,0)</f>
        <v>2484</v>
      </c>
      <c r="F28" s="68">
        <f>VLOOKUP($B28&amp;C$8,'Raw CDR data'!$A:$K,MATCH(MID(F$10,13,100)*1,'Raw CDR data'!$2:$2,0)+1,0)</f>
        <v>2498</v>
      </c>
      <c r="G28" s="67">
        <f>VLOOKUP($B28&amp;G$8,'Raw CDR data'!$A:$K,MATCH(MID(G$10,13,100)*1,'Raw CDR data'!$2:$2,0),0)</f>
        <v>3</v>
      </c>
      <c r="H28" s="67">
        <f>VLOOKUP($B28&amp;G$8,'Raw CDR data'!$A:$K,MATCH(MID(H$10,13,100)*1,'Raw CDR data'!$2:$2,0),0)</f>
        <v>3</v>
      </c>
      <c r="I28" s="68">
        <f>VLOOKUP($B28&amp;G$8,'Raw CDR data'!$A:$K,MATCH(MID(I$10,13,100)*1,'Raw CDR data'!$2:$2,0)+1,0)</f>
        <v>71</v>
      </c>
      <c r="J28" s="68">
        <f>VLOOKUP($B28&amp;G$8,'Raw CDR data'!$A:$K,MATCH(MID(J$10,13,100)*1,'Raw CDR data'!$2:$2,0)+1,0)</f>
        <v>61</v>
      </c>
      <c r="K28" s="67">
        <f>VLOOKUP($B28&amp;K$8,'Raw CDR data'!$A:$K,MATCH(MID(K$10,13,100)*1,'Raw CDR data'!$2:$2,0),0)</f>
        <v>20</v>
      </c>
      <c r="L28" s="67">
        <f>VLOOKUP($B28&amp;K$8,'Raw CDR data'!$A:$K,MATCH(MID(L$10,13,100)*1,'Raw CDR data'!$2:$2,0),0)</f>
        <v>20</v>
      </c>
      <c r="M28" s="68">
        <f>VLOOKUP($B28&amp;K$8,'Raw CDR data'!$A:$K,MATCH(MID(M$10,13,100)*1,'Raw CDR data'!$2:$2,0)+1,0)</f>
        <v>406</v>
      </c>
      <c r="N28" s="68">
        <f>VLOOKUP($B28&amp;K$8,'Raw CDR data'!$A:$K,MATCH(MID(N$10,13,100)*1,'Raw CDR data'!$2:$2,0)+1,0)</f>
        <v>374</v>
      </c>
      <c r="O28" s="67">
        <f>VLOOKUP($B28&amp;O$8,'Raw CDR data'!$A:$K,MATCH(MID(O$10,13,100)*1,'Raw CDR data'!$2:$2,0),0)</f>
        <v>2</v>
      </c>
      <c r="P28" s="67">
        <f>VLOOKUP($B28&amp;O$8,'Raw CDR data'!$A:$K,MATCH(MID(P$10,13,100)*1,'Raw CDR data'!$2:$2,0),0)</f>
        <v>4</v>
      </c>
      <c r="Q28" s="68">
        <f>VLOOKUP($B28&amp;O$8,'Raw CDR data'!$A:$K,MATCH(MID(Q$10,13,100)*1,'Raw CDR data'!$2:$2,0)+1,0)</f>
        <v>14.8</v>
      </c>
      <c r="R28" s="68">
        <f>VLOOKUP($B28&amp;O$8,'Raw CDR data'!$A:$K,MATCH(MID(R$10,13,100)*1,'Raw CDR data'!$2:$2,0)+1,0)</f>
        <v>28.483332999999998</v>
      </c>
      <c r="S28" s="67">
        <f>VLOOKUP($B28&amp;S$8,'Raw CDR data'!$A:$K,MATCH(MID(S$10,13,100)*1,'Raw CDR data'!$2:$2,0),0)</f>
        <v>25</v>
      </c>
      <c r="T28" s="67">
        <f>VLOOKUP($B28&amp;S$8,'Raw CDR data'!$A:$K,MATCH(MID(T$10,13,100)*1,'Raw CDR data'!$2:$2,0),0)</f>
        <v>25</v>
      </c>
      <c r="U28" s="68">
        <f>VLOOKUP($B28&amp;S$8,'Raw CDR data'!$A:$K,MATCH(MID(U$10,13,100)*1,'Raw CDR data'!$2:$2,0)+1,0)</f>
        <v>2870</v>
      </c>
      <c r="V28" s="68">
        <f>VLOOKUP($B28&amp;S$8,'Raw CDR data'!$A:$K,MATCH(MID(V$10,13,100)*1,'Raw CDR data'!$2:$2,0)+1,0)</f>
        <v>2870</v>
      </c>
      <c r="W28" s="67">
        <f>VLOOKUP($B28&amp;"Further Education College",'Raw CDR data'!$A:$K,MATCH(MID(W$10,13,100)*1,'Raw CDR data'!$2:$2,0),0)</f>
        <v>2</v>
      </c>
      <c r="X28" s="67">
        <f>VLOOKUP($B28&amp;"Further Education College",'Raw CDR data'!$A:$K,MATCH(MID(X$10,13,100)*1,'Raw CDR data'!$2:$2,0),0)</f>
        <v>2</v>
      </c>
      <c r="Y28" s="68">
        <f>VLOOKUP($B28&amp;"Further Education College",'Raw CDR data'!$A:$K,MATCH(MID(Y$10,13,100)*1,'Raw CDR data'!$2:$2,0)+1,0)</f>
        <v>453</v>
      </c>
      <c r="Z28" s="68">
        <f>VLOOKUP($B28&amp;"Further Education College",'Raw CDR data'!$A:$K,MATCH(MID(Z$10,13,100)*1,'Raw CDR data'!$2:$2,0)+1,0)</f>
        <v>453</v>
      </c>
      <c r="AA28" s="67">
        <f>VLOOKUP($B28&amp;AA$8,'Raw CDR data'!$A:$K,MATCH(MID(AA$10,13,100)*1,'Raw CDR data'!$2:$2,0),0)</f>
        <v>0</v>
      </c>
      <c r="AB28" s="67">
        <f>VLOOKUP($B28&amp;AA$8,'Raw CDR data'!$A:$K,MATCH(MID(AB$10,13,100)*1,'Raw CDR data'!$2:$2,0),0)</f>
        <v>0</v>
      </c>
      <c r="AC28" s="67">
        <f>VLOOKUP($B28&amp;AC$8,'Raw CDR data'!$A:$K,MATCH(MID(AC$10,13,100)*1,'Raw CDR data'!$2:$2,0),0)</f>
        <v>3</v>
      </c>
      <c r="AD28" s="67">
        <f>VLOOKUP($B28&amp;AC$8,'Raw CDR data'!$A:$K,MATCH(MID(AD$10,13,100)*1,'Raw CDR data'!$2:$2,0),0)</f>
        <v>3</v>
      </c>
      <c r="AE28" s="67">
        <f>VLOOKUP($B28&amp;AE$8,'Raw CDR data'!$A:$K,MATCH(MID(AE$10,13,100)*1,'Raw CDR data'!$2:$2,0),0)</f>
        <v>8</v>
      </c>
      <c r="AF28" s="67">
        <f>VLOOKUP($B28&amp;AE$8,'Raw CDR data'!$A:$K,MATCH(MID(AF$10,13,100)*1,'Raw CDR data'!$2:$2,0),0)</f>
        <v>8</v>
      </c>
      <c r="AG28" s="67">
        <f>VLOOKUP($B28&amp;"Local Authority Adoption Agency",'Raw CDR data'!$A:$K,MATCH(MID(AG$10,13,100)*1,'Raw CDR data'!$2:$2,0),0)</f>
        <v>23</v>
      </c>
      <c r="AH28" s="67">
        <f>VLOOKUP($B28&amp;"Local Authority Adoption Agency",'Raw CDR data'!$A:$K,MATCH(MID(AH$10,13,100)*1,'Raw CDR data'!$2:$2,0),0)</f>
        <v>23</v>
      </c>
      <c r="AI28" s="67">
        <f>VLOOKUP($B28&amp;AI$8,'Raw CDR data'!$A:$K,MATCH(MID(AI$10,13,100)*1,'Raw CDR data'!$2:$2,0),0)</f>
        <v>34</v>
      </c>
      <c r="AJ28" s="67">
        <f>VLOOKUP($B28&amp;AI$8,'Raw CDR data'!$A:$K,MATCH(MID(AJ$10,13,100)*1,'Raw CDR data'!$2:$2,0),0)</f>
        <v>34</v>
      </c>
      <c r="AK28" s="67">
        <f>VLOOKUP($B28&amp;"Local Authority Fostering Agency",'Raw CDR data'!$A:$K,MATCH(MID(AK$10,13,100)*1,'Raw CDR data'!$2:$2,0),0)</f>
        <v>23</v>
      </c>
      <c r="AL28" s="67">
        <f>VLOOKUP($B28&amp;"Local Authority Fostering Agency",'Raw CDR data'!$A:$K,MATCH(MID(AL$10,13,100)*1,'Raw CDR data'!$2:$2,0),0)</f>
        <v>23</v>
      </c>
      <c r="AM28" s="67">
        <f>VLOOKUP($B28&amp;AM$8,'Raw CDR data'!$A:$K,MATCH(MID(AM$10,13,100)*1,'Raw CDR data'!$2:$2,0),0)</f>
        <v>654</v>
      </c>
      <c r="AN28" s="67">
        <f>VLOOKUP($B28&amp;AM$8,'Raw CDR data'!$A:$K,MATCH(MID(AN$10,13,100)*1,'Raw CDR data'!$2:$2,0),0)</f>
        <v>658</v>
      </c>
      <c r="AO28" s="160"/>
      <c r="AP28" s="160"/>
    </row>
    <row r="29" spans="2:42" s="62" customFormat="1" ht="11.25">
      <c r="B29" s="71" t="s">
        <v>714</v>
      </c>
      <c r="C29" s="67">
        <f>VLOOKUP($B29&amp;C$8,'Raw CDR data'!$A:$K,MATCH(MID(C$10,13,100)*1,'Raw CDR data'!$2:$2,0),0)</f>
        <v>10</v>
      </c>
      <c r="D29" s="67">
        <f>VLOOKUP($B29&amp;C$8,'Raw CDR data'!$A:$K,MATCH(MID(D$10,13,100)*1,'Raw CDR data'!$2:$2,0),0)</f>
        <v>10</v>
      </c>
      <c r="E29" s="68">
        <f>VLOOKUP($B29&amp;C$8,'Raw CDR data'!$A:$K,MATCH(MID(E$10,13,100)*1,'Raw CDR data'!$2:$2,0)+1,0)</f>
        <v>39</v>
      </c>
      <c r="F29" s="68">
        <f>VLOOKUP($B29&amp;C$8,'Raw CDR data'!$A:$K,MATCH(MID(F$10,13,100)*1,'Raw CDR data'!$2:$2,0)+1,0)</f>
        <v>39</v>
      </c>
      <c r="G29" s="67">
        <f>VLOOKUP($B29&amp;G$8,'Raw CDR data'!$A:$K,MATCH(MID(G$10,13,100)*1,'Raw CDR data'!$2:$2,0),0)</f>
        <v>0</v>
      </c>
      <c r="H29" s="67">
        <f>VLOOKUP($B29&amp;G$8,'Raw CDR data'!$A:$K,MATCH(MID(H$10,13,100)*1,'Raw CDR data'!$2:$2,0),0)</f>
        <v>0</v>
      </c>
      <c r="I29" s="68">
        <f>VLOOKUP($B29&amp;G$8,'Raw CDR data'!$A:$K,MATCH(MID(I$10,13,100)*1,'Raw CDR data'!$2:$2,0)+1,0)</f>
        <v>0</v>
      </c>
      <c r="J29" s="68">
        <f>VLOOKUP($B29&amp;G$8,'Raw CDR data'!$A:$K,MATCH(MID(J$10,13,100)*1,'Raw CDR data'!$2:$2,0)+1,0)</f>
        <v>0</v>
      </c>
      <c r="K29" s="67">
        <f>VLOOKUP($B29&amp;K$8,'Raw CDR data'!$A:$K,MATCH(MID(K$10,13,100)*1,'Raw CDR data'!$2:$2,0),0)</f>
        <v>0</v>
      </c>
      <c r="L29" s="67">
        <f>VLOOKUP($B29&amp;K$8,'Raw CDR data'!$A:$K,MATCH(MID(L$10,13,100)*1,'Raw CDR data'!$2:$2,0),0)</f>
        <v>0</v>
      </c>
      <c r="M29" s="68">
        <f>VLOOKUP($B29&amp;K$8,'Raw CDR data'!$A:$K,MATCH(MID(M$10,13,100)*1,'Raw CDR data'!$2:$2,0)+1,0)</f>
        <v>0</v>
      </c>
      <c r="N29" s="68">
        <f>VLOOKUP($B29&amp;K$8,'Raw CDR data'!$A:$K,MATCH(MID(N$10,13,100)*1,'Raw CDR data'!$2:$2,0)+1,0)</f>
        <v>0</v>
      </c>
      <c r="O29" s="67">
        <f>VLOOKUP($B29&amp;O$8,'Raw CDR data'!$A:$K,MATCH(MID(O$10,13,100)*1,'Raw CDR data'!$2:$2,0),0)</f>
        <v>0</v>
      </c>
      <c r="P29" s="67">
        <f>VLOOKUP($B29&amp;O$8,'Raw CDR data'!$A:$K,MATCH(MID(P$10,13,100)*1,'Raw CDR data'!$2:$2,0),0)</f>
        <v>0</v>
      </c>
      <c r="Q29" s="68">
        <f>VLOOKUP($B29&amp;O$8,'Raw CDR data'!$A:$K,MATCH(MID(Q$10,13,100)*1,'Raw CDR data'!$2:$2,0)+1,0)</f>
        <v>0</v>
      </c>
      <c r="R29" s="68">
        <f>VLOOKUP($B29&amp;O$8,'Raw CDR data'!$A:$K,MATCH(MID(R$10,13,100)*1,'Raw CDR data'!$2:$2,0)+1,0)</f>
        <v>0</v>
      </c>
      <c r="S29" s="67">
        <f>VLOOKUP($B29&amp;S$8,'Raw CDR data'!$A:$K,MATCH(MID(S$10,13,100)*1,'Raw CDR data'!$2:$2,0),0)</f>
        <v>2</v>
      </c>
      <c r="T29" s="67">
        <f>VLOOKUP($B29&amp;S$8,'Raw CDR data'!$A:$K,MATCH(MID(T$10,13,100)*1,'Raw CDR data'!$2:$2,0),0)</f>
        <v>2</v>
      </c>
      <c r="U29" s="68">
        <f>VLOOKUP($B29&amp;S$8,'Raw CDR data'!$A:$K,MATCH(MID(U$10,13,100)*1,'Raw CDR data'!$2:$2,0)+1,0)</f>
        <v>161</v>
      </c>
      <c r="V29" s="68">
        <f>VLOOKUP($B29&amp;S$8,'Raw CDR data'!$A:$K,MATCH(MID(V$10,13,100)*1,'Raw CDR data'!$2:$2,0)+1,0)</f>
        <v>161</v>
      </c>
      <c r="W29" s="67">
        <f>VLOOKUP($B29&amp;"Further Education College",'Raw CDR data'!$A:$K,MATCH(MID(W$10,13,100)*1,'Raw CDR data'!$2:$2,0),0)</f>
        <v>0</v>
      </c>
      <c r="X29" s="67">
        <f>VLOOKUP($B29&amp;"Further Education College",'Raw CDR data'!$A:$K,MATCH(MID(X$10,13,100)*1,'Raw CDR data'!$2:$2,0),0)</f>
        <v>0</v>
      </c>
      <c r="Y29" s="68">
        <f>VLOOKUP($B29&amp;"Further Education College",'Raw CDR data'!$A:$K,MATCH(MID(Y$10,13,100)*1,'Raw CDR data'!$2:$2,0)+1,0)</f>
        <v>0</v>
      </c>
      <c r="Z29" s="68">
        <f>VLOOKUP($B29&amp;"Further Education College",'Raw CDR data'!$A:$K,MATCH(MID(Z$10,13,100)*1,'Raw CDR data'!$2:$2,0)+1,0)</f>
        <v>0</v>
      </c>
      <c r="AA29" s="67">
        <f>VLOOKUP($B29&amp;AA$8,'Raw CDR data'!$A:$K,MATCH(MID(AA$10,13,100)*1,'Raw CDR data'!$2:$2,0),0)</f>
        <v>0</v>
      </c>
      <c r="AB29" s="67">
        <f>VLOOKUP($B29&amp;AA$8,'Raw CDR data'!$A:$K,MATCH(MID(AB$10,13,100)*1,'Raw CDR data'!$2:$2,0),0)</f>
        <v>0</v>
      </c>
      <c r="AC29" s="67">
        <f>VLOOKUP($B29&amp;AC$8,'Raw CDR data'!$A:$K,MATCH(MID(AC$10,13,100)*1,'Raw CDR data'!$2:$2,0),0)</f>
        <v>0</v>
      </c>
      <c r="AD29" s="67">
        <f>VLOOKUP($B29&amp;AC$8,'Raw CDR data'!$A:$K,MATCH(MID(AD$10,13,100)*1,'Raw CDR data'!$2:$2,0),0)</f>
        <v>0</v>
      </c>
      <c r="AE29" s="67">
        <f>VLOOKUP($B29&amp;AE$8,'Raw CDR data'!$A:$K,MATCH(MID(AE$10,13,100)*1,'Raw CDR data'!$2:$2,0),0)</f>
        <v>1</v>
      </c>
      <c r="AF29" s="67">
        <f>VLOOKUP($B29&amp;AE$8,'Raw CDR data'!$A:$K,MATCH(MID(AF$10,13,100)*1,'Raw CDR data'!$2:$2,0),0)</f>
        <v>1</v>
      </c>
      <c r="AG29" s="67">
        <f>VLOOKUP($B29&amp;"Local Authority Adoption Agency",'Raw CDR data'!$A:$K,MATCH(MID(AG$10,13,100)*1,'Raw CDR data'!$2:$2,0),0)</f>
        <v>1</v>
      </c>
      <c r="AH29" s="67">
        <f>VLOOKUP($B29&amp;"Local Authority Adoption Agency",'Raw CDR data'!$A:$K,MATCH(MID(AH$10,13,100)*1,'Raw CDR data'!$2:$2,0),0)</f>
        <v>1</v>
      </c>
      <c r="AI29" s="67">
        <f>VLOOKUP($B29&amp;AI$8,'Raw CDR data'!$A:$K,MATCH(MID(AI$10,13,100)*1,'Raw CDR data'!$2:$2,0),0)</f>
        <v>0</v>
      </c>
      <c r="AJ29" s="67">
        <f>VLOOKUP($B29&amp;AI$8,'Raw CDR data'!$A:$K,MATCH(MID(AJ$10,13,100)*1,'Raw CDR data'!$2:$2,0),0)</f>
        <v>0</v>
      </c>
      <c r="AK29" s="67">
        <f>VLOOKUP($B29&amp;"Local Authority Fostering Agency",'Raw CDR data'!$A:$K,MATCH(MID(AK$10,13,100)*1,'Raw CDR data'!$2:$2,0),0)</f>
        <v>1</v>
      </c>
      <c r="AL29" s="67">
        <f>VLOOKUP($B29&amp;"Local Authority Fostering Agency",'Raw CDR data'!$A:$K,MATCH(MID(AL$10,13,100)*1,'Raw CDR data'!$2:$2,0),0)</f>
        <v>1</v>
      </c>
      <c r="AM29" s="67">
        <f>VLOOKUP($B29&amp;AM$8,'Raw CDR data'!$A:$K,MATCH(MID(AM$10,13,100)*1,'Raw CDR data'!$2:$2,0),0)</f>
        <v>15</v>
      </c>
      <c r="AN29" s="67">
        <f>VLOOKUP($B29&amp;AM$8,'Raw CDR data'!$A:$K,MATCH(MID(AN$10,13,100)*1,'Raw CDR data'!$2:$2,0),0)</f>
        <v>15</v>
      </c>
      <c r="AO29" s="160"/>
      <c r="AP29" s="160"/>
    </row>
    <row r="30" spans="2:42" s="62" customFormat="1" ht="11.25">
      <c r="B30" s="71" t="s">
        <v>952</v>
      </c>
      <c r="C30" s="67">
        <f>VLOOKUP($B30&amp;C$8,'Raw CDR data'!$A:$K,MATCH(MID(C$10,13,100)*1,'Raw CDR data'!$2:$2,0),0)</f>
        <v>15</v>
      </c>
      <c r="D30" s="67">
        <f>VLOOKUP($B30&amp;C$8,'Raw CDR data'!$A:$K,MATCH(MID(D$10,13,100)*1,'Raw CDR data'!$2:$2,0),0)</f>
        <v>15</v>
      </c>
      <c r="E30" s="68">
        <f>VLOOKUP($B30&amp;C$8,'Raw CDR data'!$A:$K,MATCH(MID(E$10,13,100)*1,'Raw CDR data'!$2:$2,0)+1,0)</f>
        <v>72</v>
      </c>
      <c r="F30" s="68">
        <f>VLOOKUP($B30&amp;C$8,'Raw CDR data'!$A:$K,MATCH(MID(F$10,13,100)*1,'Raw CDR data'!$2:$2,0)+1,0)</f>
        <v>72</v>
      </c>
      <c r="G30" s="67">
        <f>VLOOKUP($B30&amp;G$8,'Raw CDR data'!$A:$K,MATCH(MID(G$10,13,100)*1,'Raw CDR data'!$2:$2,0),0)</f>
        <v>0</v>
      </c>
      <c r="H30" s="67">
        <f>VLOOKUP($B30&amp;G$8,'Raw CDR data'!$A:$K,MATCH(MID(H$10,13,100)*1,'Raw CDR data'!$2:$2,0),0)</f>
        <v>0</v>
      </c>
      <c r="I30" s="68">
        <f>VLOOKUP($B30&amp;G$8,'Raw CDR data'!$A:$K,MATCH(MID(I$10,13,100)*1,'Raw CDR data'!$2:$2,0)+1,0)</f>
        <v>0</v>
      </c>
      <c r="J30" s="68">
        <f>VLOOKUP($B30&amp;G$8,'Raw CDR data'!$A:$K,MATCH(MID(J$10,13,100)*1,'Raw CDR data'!$2:$2,0)+1,0)</f>
        <v>0</v>
      </c>
      <c r="K30" s="67">
        <f>VLOOKUP($B30&amp;K$8,'Raw CDR data'!$A:$K,MATCH(MID(K$10,13,100)*1,'Raw CDR data'!$2:$2,0),0)</f>
        <v>0</v>
      </c>
      <c r="L30" s="67">
        <f>VLOOKUP($B30&amp;K$8,'Raw CDR data'!$A:$K,MATCH(MID(L$10,13,100)*1,'Raw CDR data'!$2:$2,0),0)</f>
        <v>0</v>
      </c>
      <c r="M30" s="68">
        <f>VLOOKUP($B30&amp;K$8,'Raw CDR data'!$A:$K,MATCH(MID(M$10,13,100)*1,'Raw CDR data'!$2:$2,0)+1,0)</f>
        <v>0</v>
      </c>
      <c r="N30" s="68">
        <f>VLOOKUP($B30&amp;K$8,'Raw CDR data'!$A:$K,MATCH(MID(N$10,13,100)*1,'Raw CDR data'!$2:$2,0)+1,0)</f>
        <v>0</v>
      </c>
      <c r="O30" s="67">
        <f>VLOOKUP($B30&amp;O$8,'Raw CDR data'!$A:$K,MATCH(MID(O$10,13,100)*1,'Raw CDR data'!$2:$2,0),0)</f>
        <v>0</v>
      </c>
      <c r="P30" s="67">
        <f>VLOOKUP($B30&amp;O$8,'Raw CDR data'!$A:$K,MATCH(MID(P$10,13,100)*1,'Raw CDR data'!$2:$2,0),0)</f>
        <v>0</v>
      </c>
      <c r="Q30" s="68">
        <f>VLOOKUP($B30&amp;O$8,'Raw CDR data'!$A:$K,MATCH(MID(Q$10,13,100)*1,'Raw CDR data'!$2:$2,0)+1,0)</f>
        <v>0</v>
      </c>
      <c r="R30" s="68">
        <f>VLOOKUP($B30&amp;O$8,'Raw CDR data'!$A:$K,MATCH(MID(R$10,13,100)*1,'Raw CDR data'!$2:$2,0)+1,0)</f>
        <v>0</v>
      </c>
      <c r="S30" s="67">
        <f>VLOOKUP($B30&amp;S$8,'Raw CDR data'!$A:$K,MATCH(MID(S$10,13,100)*1,'Raw CDR data'!$2:$2,0),0)</f>
        <v>0</v>
      </c>
      <c r="T30" s="67">
        <f>VLOOKUP($B30&amp;S$8,'Raw CDR data'!$A:$K,MATCH(MID(T$10,13,100)*1,'Raw CDR data'!$2:$2,0),0)</f>
        <v>0</v>
      </c>
      <c r="U30" s="68">
        <f>VLOOKUP($B30&amp;S$8,'Raw CDR data'!$A:$K,MATCH(MID(U$10,13,100)*1,'Raw CDR data'!$2:$2,0)+1,0)</f>
        <v>0</v>
      </c>
      <c r="V30" s="68">
        <f>VLOOKUP($B30&amp;S$8,'Raw CDR data'!$A:$K,MATCH(MID(V$10,13,100)*1,'Raw CDR data'!$2:$2,0)+1,0)</f>
        <v>0</v>
      </c>
      <c r="W30" s="67">
        <f>VLOOKUP($B30&amp;"Further Education College",'Raw CDR data'!$A:$K,MATCH(MID(W$10,13,100)*1,'Raw CDR data'!$2:$2,0),0)</f>
        <v>0</v>
      </c>
      <c r="X30" s="67">
        <f>VLOOKUP($B30&amp;"Further Education College",'Raw CDR data'!$A:$K,MATCH(MID(X$10,13,100)*1,'Raw CDR data'!$2:$2,0),0)</f>
        <v>0</v>
      </c>
      <c r="Y30" s="68">
        <f>VLOOKUP($B30&amp;"Further Education College",'Raw CDR data'!$A:$K,MATCH(MID(Y$10,13,100)*1,'Raw CDR data'!$2:$2,0)+1,0)</f>
        <v>0</v>
      </c>
      <c r="Z30" s="68">
        <f>VLOOKUP($B30&amp;"Further Education College",'Raw CDR data'!$A:$K,MATCH(MID(Z$10,13,100)*1,'Raw CDR data'!$2:$2,0)+1,0)</f>
        <v>0</v>
      </c>
      <c r="AA30" s="67">
        <f>VLOOKUP($B30&amp;AA$8,'Raw CDR data'!$A:$K,MATCH(MID(AA$10,13,100)*1,'Raw CDR data'!$2:$2,0),0)</f>
        <v>0</v>
      </c>
      <c r="AB30" s="67">
        <f>VLOOKUP($B30&amp;AA$8,'Raw CDR data'!$A:$K,MATCH(MID(AB$10,13,100)*1,'Raw CDR data'!$2:$2,0),0)</f>
        <v>0</v>
      </c>
      <c r="AC30" s="67">
        <f>VLOOKUP($B30&amp;AC$8,'Raw CDR data'!$A:$K,MATCH(MID(AC$10,13,100)*1,'Raw CDR data'!$2:$2,0),0)</f>
        <v>0</v>
      </c>
      <c r="AD30" s="67">
        <f>VLOOKUP($B30&amp;AC$8,'Raw CDR data'!$A:$K,MATCH(MID(AD$10,13,100)*1,'Raw CDR data'!$2:$2,0),0)</f>
        <v>0</v>
      </c>
      <c r="AE30" s="67">
        <f>VLOOKUP($B30&amp;AE$8,'Raw CDR data'!$A:$K,MATCH(MID(AE$10,13,100)*1,'Raw CDR data'!$2:$2,0),0)</f>
        <v>0</v>
      </c>
      <c r="AF30" s="67">
        <f>VLOOKUP($B30&amp;AE$8,'Raw CDR data'!$A:$K,MATCH(MID(AF$10,13,100)*1,'Raw CDR data'!$2:$2,0),0)</f>
        <v>0</v>
      </c>
      <c r="AG30" s="67">
        <f>VLOOKUP($B30&amp;"Local Authority Adoption Agency",'Raw CDR data'!$A:$K,MATCH(MID(AG$10,13,100)*1,'Raw CDR data'!$2:$2,0),0)</f>
        <v>1</v>
      </c>
      <c r="AH30" s="67">
        <f>VLOOKUP($B30&amp;"Local Authority Adoption Agency",'Raw CDR data'!$A:$K,MATCH(MID(AH$10,13,100)*1,'Raw CDR data'!$2:$2,0),0)</f>
        <v>1</v>
      </c>
      <c r="AI30" s="67">
        <f>VLOOKUP($B30&amp;AI$8,'Raw CDR data'!$A:$K,MATCH(MID(AI$10,13,100)*1,'Raw CDR data'!$2:$2,0),0)</f>
        <v>0</v>
      </c>
      <c r="AJ30" s="67">
        <f>VLOOKUP($B30&amp;AI$8,'Raw CDR data'!$A:$K,MATCH(MID(AJ$10,13,100)*1,'Raw CDR data'!$2:$2,0),0)</f>
        <v>0</v>
      </c>
      <c r="AK30" s="67">
        <f>VLOOKUP($B30&amp;"Local Authority Fostering Agency",'Raw CDR data'!$A:$K,MATCH(MID(AK$10,13,100)*1,'Raw CDR data'!$2:$2,0),0)</f>
        <v>1</v>
      </c>
      <c r="AL30" s="67">
        <f>VLOOKUP($B30&amp;"Local Authority Fostering Agency",'Raw CDR data'!$A:$K,MATCH(MID(AL$10,13,100)*1,'Raw CDR data'!$2:$2,0),0)</f>
        <v>1</v>
      </c>
      <c r="AM30" s="67">
        <f>VLOOKUP($B30&amp;AM$8,'Raw CDR data'!$A:$K,MATCH(MID(AM$10,13,100)*1,'Raw CDR data'!$2:$2,0),0)</f>
        <v>17</v>
      </c>
      <c r="AN30" s="67">
        <f>VLOOKUP($B30&amp;AM$8,'Raw CDR data'!$A:$K,MATCH(MID(AN$10,13,100)*1,'Raw CDR data'!$2:$2,0),0)</f>
        <v>17</v>
      </c>
      <c r="AO30" s="160"/>
      <c r="AP30" s="160"/>
    </row>
    <row r="31" spans="2:42" s="62" customFormat="1" ht="11.25">
      <c r="B31" s="71" t="s">
        <v>953</v>
      </c>
      <c r="C31" s="67">
        <f>VLOOKUP($B31&amp;C$8,'Raw CDR data'!$A:$K,MATCH(MID(C$10,13,100)*1,'Raw CDR data'!$2:$2,0),0)</f>
        <v>14</v>
      </c>
      <c r="D31" s="67">
        <f>VLOOKUP($B31&amp;C$8,'Raw CDR data'!$A:$K,MATCH(MID(D$10,13,100)*1,'Raw CDR data'!$2:$2,0),0)</f>
        <v>14</v>
      </c>
      <c r="E31" s="68">
        <f>VLOOKUP($B31&amp;C$8,'Raw CDR data'!$A:$K,MATCH(MID(E$10,13,100)*1,'Raw CDR data'!$2:$2,0)+1,0)</f>
        <v>62</v>
      </c>
      <c r="F31" s="68">
        <f>VLOOKUP($B31&amp;C$8,'Raw CDR data'!$A:$K,MATCH(MID(F$10,13,100)*1,'Raw CDR data'!$2:$2,0)+1,0)</f>
        <v>63</v>
      </c>
      <c r="G31" s="67">
        <f>VLOOKUP($B31&amp;G$8,'Raw CDR data'!$A:$K,MATCH(MID(G$10,13,100)*1,'Raw CDR data'!$2:$2,0),0)</f>
        <v>0</v>
      </c>
      <c r="H31" s="67">
        <f>VLOOKUP($B31&amp;G$8,'Raw CDR data'!$A:$K,MATCH(MID(H$10,13,100)*1,'Raw CDR data'!$2:$2,0),0)</f>
        <v>0</v>
      </c>
      <c r="I31" s="68">
        <f>VLOOKUP($B31&amp;G$8,'Raw CDR data'!$A:$K,MATCH(MID(I$10,13,100)*1,'Raw CDR data'!$2:$2,0)+1,0)</f>
        <v>0</v>
      </c>
      <c r="J31" s="68">
        <f>VLOOKUP($B31&amp;G$8,'Raw CDR data'!$A:$K,MATCH(MID(J$10,13,100)*1,'Raw CDR data'!$2:$2,0)+1,0)</f>
        <v>0</v>
      </c>
      <c r="K31" s="67">
        <f>VLOOKUP($B31&amp;K$8,'Raw CDR data'!$A:$K,MATCH(MID(K$10,13,100)*1,'Raw CDR data'!$2:$2,0),0)</f>
        <v>0</v>
      </c>
      <c r="L31" s="67">
        <f>VLOOKUP($B31&amp;K$8,'Raw CDR data'!$A:$K,MATCH(MID(L$10,13,100)*1,'Raw CDR data'!$2:$2,0),0)</f>
        <v>0</v>
      </c>
      <c r="M31" s="68">
        <f>VLOOKUP($B31&amp;K$8,'Raw CDR data'!$A:$K,MATCH(MID(M$10,13,100)*1,'Raw CDR data'!$2:$2,0)+1,0)</f>
        <v>0</v>
      </c>
      <c r="N31" s="68">
        <f>VLOOKUP($B31&amp;K$8,'Raw CDR data'!$A:$K,MATCH(MID(N$10,13,100)*1,'Raw CDR data'!$2:$2,0)+1,0)</f>
        <v>0</v>
      </c>
      <c r="O31" s="67">
        <f>VLOOKUP($B31&amp;O$8,'Raw CDR data'!$A:$K,MATCH(MID(O$10,13,100)*1,'Raw CDR data'!$2:$2,0),0)</f>
        <v>0</v>
      </c>
      <c r="P31" s="67">
        <f>VLOOKUP($B31&amp;O$8,'Raw CDR data'!$A:$K,MATCH(MID(P$10,13,100)*1,'Raw CDR data'!$2:$2,0),0)</f>
        <v>0</v>
      </c>
      <c r="Q31" s="68">
        <f>VLOOKUP($B31&amp;O$8,'Raw CDR data'!$A:$K,MATCH(MID(Q$10,13,100)*1,'Raw CDR data'!$2:$2,0)+1,0)</f>
        <v>0</v>
      </c>
      <c r="R31" s="68">
        <f>VLOOKUP($B31&amp;O$8,'Raw CDR data'!$A:$K,MATCH(MID(R$10,13,100)*1,'Raw CDR data'!$2:$2,0)+1,0)</f>
        <v>0</v>
      </c>
      <c r="S31" s="67">
        <f>VLOOKUP($B31&amp;S$8,'Raw CDR data'!$A:$K,MATCH(MID(S$10,13,100)*1,'Raw CDR data'!$2:$2,0),0)</f>
        <v>1</v>
      </c>
      <c r="T31" s="67">
        <f>VLOOKUP($B31&amp;S$8,'Raw CDR data'!$A:$K,MATCH(MID(T$10,13,100)*1,'Raw CDR data'!$2:$2,0),0)</f>
        <v>1</v>
      </c>
      <c r="U31" s="68">
        <f>VLOOKUP($B31&amp;S$8,'Raw CDR data'!$A:$K,MATCH(MID(U$10,13,100)*1,'Raw CDR data'!$2:$2,0)+1,0)</f>
        <v>61</v>
      </c>
      <c r="V31" s="68">
        <f>VLOOKUP($B31&amp;S$8,'Raw CDR data'!$A:$K,MATCH(MID(V$10,13,100)*1,'Raw CDR data'!$2:$2,0)+1,0)</f>
        <v>61</v>
      </c>
      <c r="W31" s="67">
        <f>VLOOKUP($B31&amp;"Further Education College",'Raw CDR data'!$A:$K,MATCH(MID(W$10,13,100)*1,'Raw CDR data'!$2:$2,0),0)</f>
        <v>0</v>
      </c>
      <c r="X31" s="67">
        <f>VLOOKUP($B31&amp;"Further Education College",'Raw CDR data'!$A:$K,MATCH(MID(X$10,13,100)*1,'Raw CDR data'!$2:$2,0),0)</f>
        <v>0</v>
      </c>
      <c r="Y31" s="68">
        <f>VLOOKUP($B31&amp;"Further Education College",'Raw CDR data'!$A:$K,MATCH(MID(Y$10,13,100)*1,'Raw CDR data'!$2:$2,0)+1,0)</f>
        <v>0</v>
      </c>
      <c r="Z31" s="68">
        <f>VLOOKUP($B31&amp;"Further Education College",'Raw CDR data'!$A:$K,MATCH(MID(Z$10,13,100)*1,'Raw CDR data'!$2:$2,0)+1,0)</f>
        <v>0</v>
      </c>
      <c r="AA31" s="67">
        <f>VLOOKUP($B31&amp;AA$8,'Raw CDR data'!$A:$K,MATCH(MID(AA$10,13,100)*1,'Raw CDR data'!$2:$2,0),0)</f>
        <v>0</v>
      </c>
      <c r="AB31" s="67">
        <f>VLOOKUP($B31&amp;AA$8,'Raw CDR data'!$A:$K,MATCH(MID(AB$10,13,100)*1,'Raw CDR data'!$2:$2,0),0)</f>
        <v>0</v>
      </c>
      <c r="AC31" s="67">
        <f>VLOOKUP($B31&amp;AC$8,'Raw CDR data'!$A:$K,MATCH(MID(AC$10,13,100)*1,'Raw CDR data'!$2:$2,0),0)</f>
        <v>0</v>
      </c>
      <c r="AD31" s="67">
        <f>VLOOKUP($B31&amp;AC$8,'Raw CDR data'!$A:$K,MATCH(MID(AD$10,13,100)*1,'Raw CDR data'!$2:$2,0),0)</f>
        <v>0</v>
      </c>
      <c r="AE31" s="67">
        <f>VLOOKUP($B31&amp;AE$8,'Raw CDR data'!$A:$K,MATCH(MID(AE$10,13,100)*1,'Raw CDR data'!$2:$2,0),0)</f>
        <v>1</v>
      </c>
      <c r="AF31" s="67">
        <f>VLOOKUP($B31&amp;AE$8,'Raw CDR data'!$A:$K,MATCH(MID(AF$10,13,100)*1,'Raw CDR data'!$2:$2,0),0)</f>
        <v>1</v>
      </c>
      <c r="AG31" s="67">
        <f>VLOOKUP($B31&amp;"Local Authority Adoption Agency",'Raw CDR data'!$A:$K,MATCH(MID(AG$10,13,100)*1,'Raw CDR data'!$2:$2,0),0)</f>
        <v>1</v>
      </c>
      <c r="AH31" s="67">
        <f>VLOOKUP($B31&amp;"Local Authority Adoption Agency",'Raw CDR data'!$A:$K,MATCH(MID(AH$10,13,100)*1,'Raw CDR data'!$2:$2,0),0)</f>
        <v>1</v>
      </c>
      <c r="AI31" s="67">
        <f>VLOOKUP($B31&amp;AI$8,'Raw CDR data'!$A:$K,MATCH(MID(AI$10,13,100)*1,'Raw CDR data'!$2:$2,0),0)</f>
        <v>4</v>
      </c>
      <c r="AJ31" s="67">
        <f>VLOOKUP($B31&amp;AI$8,'Raw CDR data'!$A:$K,MATCH(MID(AJ$10,13,100)*1,'Raw CDR data'!$2:$2,0),0)</f>
        <v>3</v>
      </c>
      <c r="AK31" s="67">
        <f>VLOOKUP($B31&amp;"Local Authority Fostering Agency",'Raw CDR data'!$A:$K,MATCH(MID(AK$10,13,100)*1,'Raw CDR data'!$2:$2,0),0)</f>
        <v>1</v>
      </c>
      <c r="AL31" s="67">
        <f>VLOOKUP($B31&amp;"Local Authority Fostering Agency",'Raw CDR data'!$A:$K,MATCH(MID(AL$10,13,100)*1,'Raw CDR data'!$2:$2,0),0)</f>
        <v>1</v>
      </c>
      <c r="AM31" s="67">
        <f>VLOOKUP($B31&amp;AM$8,'Raw CDR data'!$A:$K,MATCH(MID(AM$10,13,100)*1,'Raw CDR data'!$2:$2,0),0)</f>
        <v>22</v>
      </c>
      <c r="AN31" s="67">
        <f>VLOOKUP($B31&amp;AM$8,'Raw CDR data'!$A:$K,MATCH(MID(AN$10,13,100)*1,'Raw CDR data'!$2:$2,0),0)</f>
        <v>21</v>
      </c>
      <c r="AO31" s="160"/>
      <c r="AP31" s="160"/>
    </row>
    <row r="32" spans="2:42" s="62" customFormat="1" ht="11.25">
      <c r="B32" s="71" t="s">
        <v>959</v>
      </c>
      <c r="C32" s="67">
        <f>VLOOKUP($B32&amp;C$8,'Raw CDR data'!$A:$K,MATCH(MID(C$10,13,100)*1,'Raw CDR data'!$2:$2,0),0)</f>
        <v>7</v>
      </c>
      <c r="D32" s="67">
        <f>VLOOKUP($B32&amp;C$8,'Raw CDR data'!$A:$K,MATCH(MID(D$10,13,100)*1,'Raw CDR data'!$2:$2,0),0)</f>
        <v>7</v>
      </c>
      <c r="E32" s="68">
        <f>VLOOKUP($B32&amp;C$8,'Raw CDR data'!$A:$K,MATCH(MID(E$10,13,100)*1,'Raw CDR data'!$2:$2,0)+1,0)</f>
        <v>24</v>
      </c>
      <c r="F32" s="68">
        <f>VLOOKUP($B32&amp;C$8,'Raw CDR data'!$A:$K,MATCH(MID(F$10,13,100)*1,'Raw CDR data'!$2:$2,0)+1,0)</f>
        <v>25</v>
      </c>
      <c r="G32" s="67">
        <f>VLOOKUP($B32&amp;G$8,'Raw CDR data'!$A:$K,MATCH(MID(G$10,13,100)*1,'Raw CDR data'!$2:$2,0),0)</f>
        <v>0</v>
      </c>
      <c r="H32" s="67">
        <f>VLOOKUP($B32&amp;G$8,'Raw CDR data'!$A:$K,MATCH(MID(H$10,13,100)*1,'Raw CDR data'!$2:$2,0),0)</f>
        <v>0</v>
      </c>
      <c r="I32" s="68">
        <f>VLOOKUP($B32&amp;G$8,'Raw CDR data'!$A:$K,MATCH(MID(I$10,13,100)*1,'Raw CDR data'!$2:$2,0)+1,0)</f>
        <v>0</v>
      </c>
      <c r="J32" s="68">
        <f>VLOOKUP($B32&amp;G$8,'Raw CDR data'!$A:$K,MATCH(MID(J$10,13,100)*1,'Raw CDR data'!$2:$2,0)+1,0)</f>
        <v>0</v>
      </c>
      <c r="K32" s="67">
        <f>VLOOKUP($B32&amp;K$8,'Raw CDR data'!$A:$K,MATCH(MID(K$10,13,100)*1,'Raw CDR data'!$2:$2,0),0)</f>
        <v>0</v>
      </c>
      <c r="L32" s="67">
        <f>VLOOKUP($B32&amp;K$8,'Raw CDR data'!$A:$K,MATCH(MID(L$10,13,100)*1,'Raw CDR data'!$2:$2,0),0)</f>
        <v>0</v>
      </c>
      <c r="M32" s="68">
        <f>VLOOKUP($B32&amp;K$8,'Raw CDR data'!$A:$K,MATCH(MID(M$10,13,100)*1,'Raw CDR data'!$2:$2,0)+1,0)</f>
        <v>0</v>
      </c>
      <c r="N32" s="68">
        <f>VLOOKUP($B32&amp;K$8,'Raw CDR data'!$A:$K,MATCH(MID(N$10,13,100)*1,'Raw CDR data'!$2:$2,0)+1,0)</f>
        <v>0</v>
      </c>
      <c r="O32" s="67">
        <f>VLOOKUP($B32&amp;O$8,'Raw CDR data'!$A:$K,MATCH(MID(O$10,13,100)*1,'Raw CDR data'!$2:$2,0),0)</f>
        <v>0</v>
      </c>
      <c r="P32" s="67">
        <f>VLOOKUP($B32&amp;O$8,'Raw CDR data'!$A:$K,MATCH(MID(P$10,13,100)*1,'Raw CDR data'!$2:$2,0),0)</f>
        <v>0</v>
      </c>
      <c r="Q32" s="68">
        <f>VLOOKUP($B32&amp;O$8,'Raw CDR data'!$A:$K,MATCH(MID(Q$10,13,100)*1,'Raw CDR data'!$2:$2,0)+1,0)</f>
        <v>0</v>
      </c>
      <c r="R32" s="68">
        <f>VLOOKUP($B32&amp;O$8,'Raw CDR data'!$A:$K,MATCH(MID(R$10,13,100)*1,'Raw CDR data'!$2:$2,0)+1,0)</f>
        <v>0</v>
      </c>
      <c r="S32" s="67">
        <f>VLOOKUP($B32&amp;S$8,'Raw CDR data'!$A:$K,MATCH(MID(S$10,13,100)*1,'Raw CDR data'!$2:$2,0),0)</f>
        <v>1</v>
      </c>
      <c r="T32" s="67">
        <f>VLOOKUP($B32&amp;S$8,'Raw CDR data'!$A:$K,MATCH(MID(T$10,13,100)*1,'Raw CDR data'!$2:$2,0),0)</f>
        <v>1</v>
      </c>
      <c r="U32" s="68">
        <f>VLOOKUP($B32&amp;S$8,'Raw CDR data'!$A:$K,MATCH(MID(U$10,13,100)*1,'Raw CDR data'!$2:$2,0)+1,0)</f>
        <v>101</v>
      </c>
      <c r="V32" s="68">
        <f>VLOOKUP($B32&amp;S$8,'Raw CDR data'!$A:$K,MATCH(MID(V$10,13,100)*1,'Raw CDR data'!$2:$2,0)+1,0)</f>
        <v>101</v>
      </c>
      <c r="W32" s="67">
        <f>VLOOKUP($B32&amp;"Further Education College",'Raw CDR data'!$A:$K,MATCH(MID(W$10,13,100)*1,'Raw CDR data'!$2:$2,0),0)</f>
        <v>0</v>
      </c>
      <c r="X32" s="67">
        <f>VLOOKUP($B32&amp;"Further Education College",'Raw CDR data'!$A:$K,MATCH(MID(X$10,13,100)*1,'Raw CDR data'!$2:$2,0),0)</f>
        <v>0</v>
      </c>
      <c r="Y32" s="68">
        <f>VLOOKUP($B32&amp;"Further Education College",'Raw CDR data'!$A:$K,MATCH(MID(Y$10,13,100)*1,'Raw CDR data'!$2:$2,0)+1,0)</f>
        <v>0</v>
      </c>
      <c r="Z32" s="68">
        <f>VLOOKUP($B32&amp;"Further Education College",'Raw CDR data'!$A:$K,MATCH(MID(Z$10,13,100)*1,'Raw CDR data'!$2:$2,0)+1,0)</f>
        <v>0</v>
      </c>
      <c r="AA32" s="67">
        <f>VLOOKUP($B32&amp;AA$8,'Raw CDR data'!$A:$K,MATCH(MID(AA$10,13,100)*1,'Raw CDR data'!$2:$2,0),0)</f>
        <v>0</v>
      </c>
      <c r="AB32" s="67">
        <f>VLOOKUP($B32&amp;AA$8,'Raw CDR data'!$A:$K,MATCH(MID(AB$10,13,100)*1,'Raw CDR data'!$2:$2,0),0)</f>
        <v>0</v>
      </c>
      <c r="AC32" s="67">
        <f>VLOOKUP($B32&amp;AC$8,'Raw CDR data'!$A:$K,MATCH(MID(AC$10,13,100)*1,'Raw CDR data'!$2:$2,0),0)</f>
        <v>0</v>
      </c>
      <c r="AD32" s="67">
        <f>VLOOKUP($B32&amp;AC$8,'Raw CDR data'!$A:$K,MATCH(MID(AD$10,13,100)*1,'Raw CDR data'!$2:$2,0),0)</f>
        <v>0</v>
      </c>
      <c r="AE32" s="67">
        <f>VLOOKUP($B32&amp;AE$8,'Raw CDR data'!$A:$K,MATCH(MID(AE$10,13,100)*1,'Raw CDR data'!$2:$2,0),0)</f>
        <v>0</v>
      </c>
      <c r="AF32" s="67">
        <f>VLOOKUP($B32&amp;AE$8,'Raw CDR data'!$A:$K,MATCH(MID(AF$10,13,100)*1,'Raw CDR data'!$2:$2,0),0)</f>
        <v>0</v>
      </c>
      <c r="AG32" s="67">
        <f>VLOOKUP($B32&amp;"Local Authority Adoption Agency",'Raw CDR data'!$A:$K,MATCH(MID(AG$10,13,100)*1,'Raw CDR data'!$2:$2,0),0)</f>
        <v>1</v>
      </c>
      <c r="AH32" s="67">
        <f>VLOOKUP($B32&amp;"Local Authority Adoption Agency",'Raw CDR data'!$A:$K,MATCH(MID(AH$10,13,100)*1,'Raw CDR data'!$2:$2,0),0)</f>
        <v>1</v>
      </c>
      <c r="AI32" s="67">
        <f>VLOOKUP($B32&amp;AI$8,'Raw CDR data'!$A:$K,MATCH(MID(AI$10,13,100)*1,'Raw CDR data'!$2:$2,0),0)</f>
        <v>1</v>
      </c>
      <c r="AJ32" s="67">
        <f>VLOOKUP($B32&amp;AI$8,'Raw CDR data'!$A:$K,MATCH(MID(AJ$10,13,100)*1,'Raw CDR data'!$2:$2,0),0)</f>
        <v>1</v>
      </c>
      <c r="AK32" s="67">
        <f>VLOOKUP($B32&amp;"Local Authority Fostering Agency",'Raw CDR data'!$A:$K,MATCH(MID(AK$10,13,100)*1,'Raw CDR data'!$2:$2,0),0)</f>
        <v>1</v>
      </c>
      <c r="AL32" s="67">
        <f>VLOOKUP($B32&amp;"Local Authority Fostering Agency",'Raw CDR data'!$A:$K,MATCH(MID(AL$10,13,100)*1,'Raw CDR data'!$2:$2,0),0)</f>
        <v>1</v>
      </c>
      <c r="AM32" s="67">
        <f>VLOOKUP($B32&amp;AM$8,'Raw CDR data'!$A:$K,MATCH(MID(AM$10,13,100)*1,'Raw CDR data'!$2:$2,0),0)</f>
        <v>11</v>
      </c>
      <c r="AN32" s="67">
        <f>VLOOKUP($B32&amp;AM$8,'Raw CDR data'!$A:$K,MATCH(MID(AN$10,13,100)*1,'Raw CDR data'!$2:$2,0),0)</f>
        <v>11</v>
      </c>
      <c r="AO32" s="160"/>
      <c r="AP32" s="160"/>
    </row>
    <row r="33" spans="2:42" s="62" customFormat="1" ht="11.25">
      <c r="B33" s="71" t="s">
        <v>705</v>
      </c>
      <c r="C33" s="67">
        <f>VLOOKUP($B33&amp;C$8,'Raw CDR data'!$A:$K,MATCH(MID(C$10,13,100)*1,'Raw CDR data'!$2:$2,0),0)</f>
        <v>9</v>
      </c>
      <c r="D33" s="67">
        <f>VLOOKUP($B33&amp;C$8,'Raw CDR data'!$A:$K,MATCH(MID(D$10,13,100)*1,'Raw CDR data'!$2:$2,0),0)</f>
        <v>9</v>
      </c>
      <c r="E33" s="68">
        <f>VLOOKUP($B33&amp;C$8,'Raw CDR data'!$A:$K,MATCH(MID(E$10,13,100)*1,'Raw CDR data'!$2:$2,0)+1,0)</f>
        <v>77</v>
      </c>
      <c r="F33" s="68">
        <f>VLOOKUP($B33&amp;C$8,'Raw CDR data'!$A:$K,MATCH(MID(F$10,13,100)*1,'Raw CDR data'!$2:$2,0)+1,0)</f>
        <v>77</v>
      </c>
      <c r="G33" s="67">
        <f>VLOOKUP($B33&amp;G$8,'Raw CDR data'!$A:$K,MATCH(MID(G$10,13,100)*1,'Raw CDR data'!$2:$2,0),0)</f>
        <v>0</v>
      </c>
      <c r="H33" s="67">
        <f>VLOOKUP($B33&amp;G$8,'Raw CDR data'!$A:$K,MATCH(MID(H$10,13,100)*1,'Raw CDR data'!$2:$2,0),0)</f>
        <v>0</v>
      </c>
      <c r="I33" s="68">
        <f>VLOOKUP($B33&amp;G$8,'Raw CDR data'!$A:$K,MATCH(MID(I$10,13,100)*1,'Raw CDR data'!$2:$2,0)+1,0)</f>
        <v>0</v>
      </c>
      <c r="J33" s="68">
        <f>VLOOKUP($B33&amp;G$8,'Raw CDR data'!$A:$K,MATCH(MID(J$10,13,100)*1,'Raw CDR data'!$2:$2,0)+1,0)</f>
        <v>0</v>
      </c>
      <c r="K33" s="67">
        <f>VLOOKUP($B33&amp;K$8,'Raw CDR data'!$A:$K,MATCH(MID(K$10,13,100)*1,'Raw CDR data'!$2:$2,0),0)</f>
        <v>1</v>
      </c>
      <c r="L33" s="67">
        <f>VLOOKUP($B33&amp;K$8,'Raw CDR data'!$A:$K,MATCH(MID(L$10,13,100)*1,'Raw CDR data'!$2:$2,0),0)</f>
        <v>1</v>
      </c>
      <c r="M33" s="68">
        <f>VLOOKUP($B33&amp;K$8,'Raw CDR data'!$A:$K,MATCH(MID(M$10,13,100)*1,'Raw CDR data'!$2:$2,0)+1,0)</f>
        <v>28</v>
      </c>
      <c r="N33" s="68">
        <f>VLOOKUP($B33&amp;K$8,'Raw CDR data'!$A:$K,MATCH(MID(N$10,13,100)*1,'Raw CDR data'!$2:$2,0)+1,0)</f>
        <v>28</v>
      </c>
      <c r="O33" s="67">
        <f>VLOOKUP($B33&amp;O$8,'Raw CDR data'!$A:$K,MATCH(MID(O$10,13,100)*1,'Raw CDR data'!$2:$2,0),0)</f>
        <v>0</v>
      </c>
      <c r="P33" s="67">
        <f>VLOOKUP($B33&amp;O$8,'Raw CDR data'!$A:$K,MATCH(MID(P$10,13,100)*1,'Raw CDR data'!$2:$2,0),0)</f>
        <v>0</v>
      </c>
      <c r="Q33" s="68">
        <f>VLOOKUP($B33&amp;O$8,'Raw CDR data'!$A:$K,MATCH(MID(Q$10,13,100)*1,'Raw CDR data'!$2:$2,0)+1,0)</f>
        <v>0</v>
      </c>
      <c r="R33" s="68">
        <f>VLOOKUP($B33&amp;O$8,'Raw CDR data'!$A:$K,MATCH(MID(R$10,13,100)*1,'Raw CDR data'!$2:$2,0)+1,0)</f>
        <v>0</v>
      </c>
      <c r="S33" s="67">
        <f>VLOOKUP($B33&amp;S$8,'Raw CDR data'!$A:$K,MATCH(MID(S$10,13,100)*1,'Raw CDR data'!$2:$2,0),0)</f>
        <v>1</v>
      </c>
      <c r="T33" s="67">
        <f>VLOOKUP($B33&amp;S$8,'Raw CDR data'!$A:$K,MATCH(MID(T$10,13,100)*1,'Raw CDR data'!$2:$2,0),0)</f>
        <v>1</v>
      </c>
      <c r="U33" s="68">
        <f>VLOOKUP($B33&amp;S$8,'Raw CDR data'!$A:$K,MATCH(MID(U$10,13,100)*1,'Raw CDR data'!$2:$2,0)+1,0)</f>
        <v>15</v>
      </c>
      <c r="V33" s="68">
        <f>VLOOKUP($B33&amp;S$8,'Raw CDR data'!$A:$K,MATCH(MID(V$10,13,100)*1,'Raw CDR data'!$2:$2,0)+1,0)</f>
        <v>15</v>
      </c>
      <c r="W33" s="67">
        <f>VLOOKUP($B33&amp;"Further Education College",'Raw CDR data'!$A:$K,MATCH(MID(W$10,13,100)*1,'Raw CDR data'!$2:$2,0),0)</f>
        <v>1</v>
      </c>
      <c r="X33" s="67">
        <f>VLOOKUP($B33&amp;"Further Education College",'Raw CDR data'!$A:$K,MATCH(MID(X$10,13,100)*1,'Raw CDR data'!$2:$2,0),0)</f>
        <v>1</v>
      </c>
      <c r="Y33" s="68">
        <f>VLOOKUP($B33&amp;"Further Education College",'Raw CDR data'!$A:$K,MATCH(MID(Y$10,13,100)*1,'Raw CDR data'!$2:$2,0)+1,0)</f>
        <v>153</v>
      </c>
      <c r="Z33" s="68">
        <f>VLOOKUP($B33&amp;"Further Education College",'Raw CDR data'!$A:$K,MATCH(MID(Z$10,13,100)*1,'Raw CDR data'!$2:$2,0)+1,0)</f>
        <v>153</v>
      </c>
      <c r="AA33" s="67">
        <f>VLOOKUP($B33&amp;AA$8,'Raw CDR data'!$A:$K,MATCH(MID(AA$10,13,100)*1,'Raw CDR data'!$2:$2,0),0)</f>
        <v>0</v>
      </c>
      <c r="AB33" s="67">
        <f>VLOOKUP($B33&amp;AA$8,'Raw CDR data'!$A:$K,MATCH(MID(AB$10,13,100)*1,'Raw CDR data'!$2:$2,0),0)</f>
        <v>0</v>
      </c>
      <c r="AC33" s="67">
        <f>VLOOKUP($B33&amp;AC$8,'Raw CDR data'!$A:$K,MATCH(MID(AC$10,13,100)*1,'Raw CDR data'!$2:$2,0),0)</f>
        <v>0</v>
      </c>
      <c r="AD33" s="67">
        <f>VLOOKUP($B33&amp;AC$8,'Raw CDR data'!$A:$K,MATCH(MID(AD$10,13,100)*1,'Raw CDR data'!$2:$2,0),0)</f>
        <v>0</v>
      </c>
      <c r="AE33" s="67">
        <f>VLOOKUP($B33&amp;AE$8,'Raw CDR data'!$A:$K,MATCH(MID(AE$10,13,100)*1,'Raw CDR data'!$2:$2,0),0)</f>
        <v>0</v>
      </c>
      <c r="AF33" s="67">
        <f>VLOOKUP($B33&amp;AE$8,'Raw CDR data'!$A:$K,MATCH(MID(AF$10,13,100)*1,'Raw CDR data'!$2:$2,0),0)</f>
        <v>0</v>
      </c>
      <c r="AG33" s="67">
        <f>VLOOKUP($B33&amp;"Local Authority Adoption Agency",'Raw CDR data'!$A:$K,MATCH(MID(AG$10,13,100)*1,'Raw CDR data'!$2:$2,0),0)</f>
        <v>1</v>
      </c>
      <c r="AH33" s="67">
        <f>VLOOKUP($B33&amp;"Local Authority Adoption Agency",'Raw CDR data'!$A:$K,MATCH(MID(AH$10,13,100)*1,'Raw CDR data'!$2:$2,0),0)</f>
        <v>1</v>
      </c>
      <c r="AI33" s="67">
        <f>VLOOKUP($B33&amp;AI$8,'Raw CDR data'!$A:$K,MATCH(MID(AI$10,13,100)*1,'Raw CDR data'!$2:$2,0),0)</f>
        <v>2</v>
      </c>
      <c r="AJ33" s="67">
        <f>VLOOKUP($B33&amp;AI$8,'Raw CDR data'!$A:$K,MATCH(MID(AJ$10,13,100)*1,'Raw CDR data'!$2:$2,0),0)</f>
        <v>2</v>
      </c>
      <c r="AK33" s="67">
        <f>VLOOKUP($B33&amp;"Local Authority Fostering Agency",'Raw CDR data'!$A:$K,MATCH(MID(AK$10,13,100)*1,'Raw CDR data'!$2:$2,0),0)</f>
        <v>1</v>
      </c>
      <c r="AL33" s="67">
        <f>VLOOKUP($B33&amp;"Local Authority Fostering Agency",'Raw CDR data'!$A:$K,MATCH(MID(AL$10,13,100)*1,'Raw CDR data'!$2:$2,0),0)</f>
        <v>1</v>
      </c>
      <c r="AM33" s="67">
        <f>VLOOKUP($B33&amp;AM$8,'Raw CDR data'!$A:$K,MATCH(MID(AM$10,13,100)*1,'Raw CDR data'!$2:$2,0),0)</f>
        <v>16</v>
      </c>
      <c r="AN33" s="67">
        <f>VLOOKUP($B33&amp;AM$8,'Raw CDR data'!$A:$K,MATCH(MID(AN$10,13,100)*1,'Raw CDR data'!$2:$2,0),0)</f>
        <v>16</v>
      </c>
      <c r="AO33" s="160"/>
      <c r="AP33" s="160"/>
    </row>
    <row r="34" spans="2:42" s="62" customFormat="1" ht="11.25">
      <c r="B34" s="71" t="s">
        <v>706</v>
      </c>
      <c r="C34" s="67">
        <f>VLOOKUP($B34&amp;C$8,'Raw CDR data'!$A:$K,MATCH(MID(C$10,13,100)*1,'Raw CDR data'!$2:$2,0),0)</f>
        <v>10</v>
      </c>
      <c r="D34" s="67">
        <f>VLOOKUP($B34&amp;C$8,'Raw CDR data'!$A:$K,MATCH(MID(D$10,13,100)*1,'Raw CDR data'!$2:$2,0),0)</f>
        <v>10</v>
      </c>
      <c r="E34" s="68">
        <f>VLOOKUP($B34&amp;C$8,'Raw CDR data'!$A:$K,MATCH(MID(E$10,13,100)*1,'Raw CDR data'!$2:$2,0)+1,0)</f>
        <v>54</v>
      </c>
      <c r="F34" s="68">
        <f>VLOOKUP($B34&amp;C$8,'Raw CDR data'!$A:$K,MATCH(MID(F$10,13,100)*1,'Raw CDR data'!$2:$2,0)+1,0)</f>
        <v>54</v>
      </c>
      <c r="G34" s="67">
        <f>VLOOKUP($B34&amp;G$8,'Raw CDR data'!$A:$K,MATCH(MID(G$10,13,100)*1,'Raw CDR data'!$2:$2,0),0)</f>
        <v>0</v>
      </c>
      <c r="H34" s="67">
        <f>VLOOKUP($B34&amp;G$8,'Raw CDR data'!$A:$K,MATCH(MID(H$10,13,100)*1,'Raw CDR data'!$2:$2,0),0)</f>
        <v>0</v>
      </c>
      <c r="I34" s="68">
        <f>VLOOKUP($B34&amp;G$8,'Raw CDR data'!$A:$K,MATCH(MID(I$10,13,100)*1,'Raw CDR data'!$2:$2,0)+1,0)</f>
        <v>0</v>
      </c>
      <c r="J34" s="68">
        <f>VLOOKUP($B34&amp;G$8,'Raw CDR data'!$A:$K,MATCH(MID(J$10,13,100)*1,'Raw CDR data'!$2:$2,0)+1,0)</f>
        <v>0</v>
      </c>
      <c r="K34" s="67">
        <f>VLOOKUP($B34&amp;K$8,'Raw CDR data'!$A:$K,MATCH(MID(K$10,13,100)*1,'Raw CDR data'!$2:$2,0),0)</f>
        <v>4</v>
      </c>
      <c r="L34" s="67">
        <f>VLOOKUP($B34&amp;K$8,'Raw CDR data'!$A:$K,MATCH(MID(L$10,13,100)*1,'Raw CDR data'!$2:$2,0),0)</f>
        <v>4</v>
      </c>
      <c r="M34" s="68">
        <f>VLOOKUP($B34&amp;K$8,'Raw CDR data'!$A:$K,MATCH(MID(M$10,13,100)*1,'Raw CDR data'!$2:$2,0)+1,0)</f>
        <v>123</v>
      </c>
      <c r="N34" s="68">
        <f>VLOOKUP($B34&amp;K$8,'Raw CDR data'!$A:$K,MATCH(MID(N$10,13,100)*1,'Raw CDR data'!$2:$2,0)+1,0)</f>
        <v>99</v>
      </c>
      <c r="O34" s="67">
        <f>VLOOKUP($B34&amp;O$8,'Raw CDR data'!$A:$K,MATCH(MID(O$10,13,100)*1,'Raw CDR data'!$2:$2,0),0)</f>
        <v>0</v>
      </c>
      <c r="P34" s="67">
        <f>VLOOKUP($B34&amp;O$8,'Raw CDR data'!$A:$K,MATCH(MID(P$10,13,100)*1,'Raw CDR data'!$2:$2,0),0)</f>
        <v>0</v>
      </c>
      <c r="Q34" s="68">
        <f>VLOOKUP($B34&amp;O$8,'Raw CDR data'!$A:$K,MATCH(MID(Q$10,13,100)*1,'Raw CDR data'!$2:$2,0)+1,0)</f>
        <v>0</v>
      </c>
      <c r="R34" s="68">
        <f>VLOOKUP($B34&amp;O$8,'Raw CDR data'!$A:$K,MATCH(MID(R$10,13,100)*1,'Raw CDR data'!$2:$2,0)+1,0)</f>
        <v>0</v>
      </c>
      <c r="S34" s="67">
        <f>VLOOKUP($B34&amp;S$8,'Raw CDR data'!$A:$K,MATCH(MID(S$10,13,100)*1,'Raw CDR data'!$2:$2,0),0)</f>
        <v>1</v>
      </c>
      <c r="T34" s="67">
        <f>VLOOKUP($B34&amp;S$8,'Raw CDR data'!$A:$K,MATCH(MID(T$10,13,100)*1,'Raw CDR data'!$2:$2,0),0)</f>
        <v>1</v>
      </c>
      <c r="U34" s="68">
        <f>VLOOKUP($B34&amp;S$8,'Raw CDR data'!$A:$K,MATCH(MID(U$10,13,100)*1,'Raw CDR data'!$2:$2,0)+1,0)</f>
        <v>90</v>
      </c>
      <c r="V34" s="68">
        <f>VLOOKUP($B34&amp;S$8,'Raw CDR data'!$A:$K,MATCH(MID(V$10,13,100)*1,'Raw CDR data'!$2:$2,0)+1,0)</f>
        <v>90</v>
      </c>
      <c r="W34" s="67">
        <f>VLOOKUP($B34&amp;"Further Education College",'Raw CDR data'!$A:$K,MATCH(MID(W$10,13,100)*1,'Raw CDR data'!$2:$2,0),0)</f>
        <v>0</v>
      </c>
      <c r="X34" s="67">
        <f>VLOOKUP($B34&amp;"Further Education College",'Raw CDR data'!$A:$K,MATCH(MID(X$10,13,100)*1,'Raw CDR data'!$2:$2,0),0)</f>
        <v>0</v>
      </c>
      <c r="Y34" s="68">
        <f>VLOOKUP($B34&amp;"Further Education College",'Raw CDR data'!$A:$K,MATCH(MID(Y$10,13,100)*1,'Raw CDR data'!$2:$2,0)+1,0)</f>
        <v>0</v>
      </c>
      <c r="Z34" s="68">
        <f>VLOOKUP($B34&amp;"Further Education College",'Raw CDR data'!$A:$K,MATCH(MID(Z$10,13,100)*1,'Raw CDR data'!$2:$2,0)+1,0)</f>
        <v>0</v>
      </c>
      <c r="AA34" s="67">
        <f>VLOOKUP($B34&amp;AA$8,'Raw CDR data'!$A:$K,MATCH(MID(AA$10,13,100)*1,'Raw CDR data'!$2:$2,0),0)</f>
        <v>0</v>
      </c>
      <c r="AB34" s="67">
        <f>VLOOKUP($B34&amp;AA$8,'Raw CDR data'!$A:$K,MATCH(MID(AB$10,13,100)*1,'Raw CDR data'!$2:$2,0),0)</f>
        <v>0</v>
      </c>
      <c r="AC34" s="67">
        <f>VLOOKUP($B34&amp;AC$8,'Raw CDR data'!$A:$K,MATCH(MID(AC$10,13,100)*1,'Raw CDR data'!$2:$2,0),0)</f>
        <v>0</v>
      </c>
      <c r="AD34" s="67">
        <f>VLOOKUP($B34&amp;AC$8,'Raw CDR data'!$A:$K,MATCH(MID(AD$10,13,100)*1,'Raw CDR data'!$2:$2,0),0)</f>
        <v>0</v>
      </c>
      <c r="AE34" s="67">
        <f>VLOOKUP($B34&amp;AE$8,'Raw CDR data'!$A:$K,MATCH(MID(AE$10,13,100)*1,'Raw CDR data'!$2:$2,0),0)</f>
        <v>1</v>
      </c>
      <c r="AF34" s="67">
        <f>VLOOKUP($B34&amp;AE$8,'Raw CDR data'!$A:$K,MATCH(MID(AF$10,13,100)*1,'Raw CDR data'!$2:$2,0),0)</f>
        <v>1</v>
      </c>
      <c r="AG34" s="67">
        <f>VLOOKUP($B34&amp;"Local Authority Adoption Agency",'Raw CDR data'!$A:$K,MATCH(MID(AG$10,13,100)*1,'Raw CDR data'!$2:$2,0),0)</f>
        <v>1</v>
      </c>
      <c r="AH34" s="67">
        <f>VLOOKUP($B34&amp;"Local Authority Adoption Agency",'Raw CDR data'!$A:$K,MATCH(MID(AH$10,13,100)*1,'Raw CDR data'!$2:$2,0),0)</f>
        <v>1</v>
      </c>
      <c r="AI34" s="67">
        <f>VLOOKUP($B34&amp;AI$8,'Raw CDR data'!$A:$K,MATCH(MID(AI$10,13,100)*1,'Raw CDR data'!$2:$2,0),0)</f>
        <v>1</v>
      </c>
      <c r="AJ34" s="67">
        <f>VLOOKUP($B34&amp;AI$8,'Raw CDR data'!$A:$K,MATCH(MID(AJ$10,13,100)*1,'Raw CDR data'!$2:$2,0),0)</f>
        <v>1</v>
      </c>
      <c r="AK34" s="67">
        <f>VLOOKUP($B34&amp;"Local Authority Fostering Agency",'Raw CDR data'!$A:$K,MATCH(MID(AK$10,13,100)*1,'Raw CDR data'!$2:$2,0),0)</f>
        <v>1</v>
      </c>
      <c r="AL34" s="67">
        <f>VLOOKUP($B34&amp;"Local Authority Fostering Agency",'Raw CDR data'!$A:$K,MATCH(MID(AL$10,13,100)*1,'Raw CDR data'!$2:$2,0),0)</f>
        <v>1</v>
      </c>
      <c r="AM34" s="67">
        <f>VLOOKUP($B34&amp;AM$8,'Raw CDR data'!$A:$K,MATCH(MID(AM$10,13,100)*1,'Raw CDR data'!$2:$2,0),0)</f>
        <v>19</v>
      </c>
      <c r="AN34" s="67">
        <f>VLOOKUP($B34&amp;AM$8,'Raw CDR data'!$A:$K,MATCH(MID(AN$10,13,100)*1,'Raw CDR data'!$2:$2,0),0)</f>
        <v>19</v>
      </c>
      <c r="AO34" s="160"/>
      <c r="AP34" s="160"/>
    </row>
    <row r="35" spans="2:42" s="62" customFormat="1" ht="11.25">
      <c r="B35" s="71" t="s">
        <v>965</v>
      </c>
      <c r="C35" s="67">
        <f>VLOOKUP($B35&amp;C$8,'Raw CDR data'!$A:$K,MATCH(MID(C$10,13,100)*1,'Raw CDR data'!$2:$2,0),0)</f>
        <v>25</v>
      </c>
      <c r="D35" s="67">
        <f>VLOOKUP($B35&amp;C$8,'Raw CDR data'!$A:$K,MATCH(MID(D$10,13,100)*1,'Raw CDR data'!$2:$2,0),0)</f>
        <v>25</v>
      </c>
      <c r="E35" s="68">
        <f>VLOOKUP($B35&amp;C$8,'Raw CDR data'!$A:$K,MATCH(MID(E$10,13,100)*1,'Raw CDR data'!$2:$2,0)+1,0)</f>
        <v>363</v>
      </c>
      <c r="F35" s="68">
        <f>VLOOKUP($B35&amp;C$8,'Raw CDR data'!$A:$K,MATCH(MID(F$10,13,100)*1,'Raw CDR data'!$2:$2,0)+1,0)</f>
        <v>370</v>
      </c>
      <c r="G35" s="67">
        <f>VLOOKUP($B35&amp;G$8,'Raw CDR data'!$A:$K,MATCH(MID(G$10,13,100)*1,'Raw CDR data'!$2:$2,0),0)</f>
        <v>0</v>
      </c>
      <c r="H35" s="67">
        <f>VLOOKUP($B35&amp;G$8,'Raw CDR data'!$A:$K,MATCH(MID(H$10,13,100)*1,'Raw CDR data'!$2:$2,0),0)</f>
        <v>0</v>
      </c>
      <c r="I35" s="68">
        <f>VLOOKUP($B35&amp;G$8,'Raw CDR data'!$A:$K,MATCH(MID(I$10,13,100)*1,'Raw CDR data'!$2:$2,0)+1,0)</f>
        <v>0</v>
      </c>
      <c r="J35" s="68">
        <f>VLOOKUP($B35&amp;G$8,'Raw CDR data'!$A:$K,MATCH(MID(J$10,13,100)*1,'Raw CDR data'!$2:$2,0)+1,0)</f>
        <v>0</v>
      </c>
      <c r="K35" s="67">
        <f>VLOOKUP($B35&amp;K$8,'Raw CDR data'!$A:$K,MATCH(MID(K$10,13,100)*1,'Raw CDR data'!$2:$2,0),0)</f>
        <v>3</v>
      </c>
      <c r="L35" s="67">
        <f>VLOOKUP($B35&amp;K$8,'Raw CDR data'!$A:$K,MATCH(MID(L$10,13,100)*1,'Raw CDR data'!$2:$2,0),0)</f>
        <v>3</v>
      </c>
      <c r="M35" s="68">
        <f>VLOOKUP($B35&amp;K$8,'Raw CDR data'!$A:$K,MATCH(MID(M$10,13,100)*1,'Raw CDR data'!$2:$2,0)+1,0)</f>
        <v>84</v>
      </c>
      <c r="N35" s="68">
        <f>VLOOKUP($B35&amp;K$8,'Raw CDR data'!$A:$K,MATCH(MID(N$10,13,100)*1,'Raw CDR data'!$2:$2,0)+1,0)</f>
        <v>84</v>
      </c>
      <c r="O35" s="67">
        <f>VLOOKUP($B35&amp;O$8,'Raw CDR data'!$A:$K,MATCH(MID(O$10,13,100)*1,'Raw CDR data'!$2:$2,0),0)</f>
        <v>0</v>
      </c>
      <c r="P35" s="67">
        <f>VLOOKUP($B35&amp;O$8,'Raw CDR data'!$A:$K,MATCH(MID(P$10,13,100)*1,'Raw CDR data'!$2:$2,0),0)</f>
        <v>0</v>
      </c>
      <c r="Q35" s="68">
        <f>VLOOKUP($B35&amp;O$8,'Raw CDR data'!$A:$K,MATCH(MID(Q$10,13,100)*1,'Raw CDR data'!$2:$2,0)+1,0)</f>
        <v>0</v>
      </c>
      <c r="R35" s="68">
        <f>VLOOKUP($B35&amp;O$8,'Raw CDR data'!$A:$K,MATCH(MID(R$10,13,100)*1,'Raw CDR data'!$2:$2,0)+1,0)</f>
        <v>0</v>
      </c>
      <c r="S35" s="67">
        <f>VLOOKUP($B35&amp;S$8,'Raw CDR data'!$A:$K,MATCH(MID(S$10,13,100)*1,'Raw CDR data'!$2:$2,0),0)</f>
        <v>8</v>
      </c>
      <c r="T35" s="67">
        <f>VLOOKUP($B35&amp;S$8,'Raw CDR data'!$A:$K,MATCH(MID(T$10,13,100)*1,'Raw CDR data'!$2:$2,0),0)</f>
        <v>8</v>
      </c>
      <c r="U35" s="68">
        <f>VLOOKUP($B35&amp;S$8,'Raw CDR data'!$A:$K,MATCH(MID(U$10,13,100)*1,'Raw CDR data'!$2:$2,0)+1,0)</f>
        <v>1080</v>
      </c>
      <c r="V35" s="68">
        <f>VLOOKUP($B35&amp;S$8,'Raw CDR data'!$A:$K,MATCH(MID(V$10,13,100)*1,'Raw CDR data'!$2:$2,0)+1,0)</f>
        <v>1080</v>
      </c>
      <c r="W35" s="67">
        <f>VLOOKUP($B35&amp;"Further Education College",'Raw CDR data'!$A:$K,MATCH(MID(W$10,13,100)*1,'Raw CDR data'!$2:$2,0),0)</f>
        <v>0</v>
      </c>
      <c r="X35" s="67">
        <f>VLOOKUP($B35&amp;"Further Education College",'Raw CDR data'!$A:$K,MATCH(MID(X$10,13,100)*1,'Raw CDR data'!$2:$2,0),0)</f>
        <v>0</v>
      </c>
      <c r="Y35" s="68">
        <f>VLOOKUP($B35&amp;"Further Education College",'Raw CDR data'!$A:$K,MATCH(MID(Y$10,13,100)*1,'Raw CDR data'!$2:$2,0)+1,0)</f>
        <v>0</v>
      </c>
      <c r="Z35" s="68">
        <f>VLOOKUP($B35&amp;"Further Education College",'Raw CDR data'!$A:$K,MATCH(MID(Z$10,13,100)*1,'Raw CDR data'!$2:$2,0)+1,0)</f>
        <v>0</v>
      </c>
      <c r="AA35" s="67">
        <f>VLOOKUP($B35&amp;AA$8,'Raw CDR data'!$A:$K,MATCH(MID(AA$10,13,100)*1,'Raw CDR data'!$2:$2,0),0)</f>
        <v>0</v>
      </c>
      <c r="AB35" s="67">
        <f>VLOOKUP($B35&amp;AA$8,'Raw CDR data'!$A:$K,MATCH(MID(AB$10,13,100)*1,'Raw CDR data'!$2:$2,0),0)</f>
        <v>0</v>
      </c>
      <c r="AC35" s="67">
        <f>VLOOKUP($B35&amp;AC$8,'Raw CDR data'!$A:$K,MATCH(MID(AC$10,13,100)*1,'Raw CDR data'!$2:$2,0),0)</f>
        <v>1</v>
      </c>
      <c r="AD35" s="67">
        <f>VLOOKUP($B35&amp;AC$8,'Raw CDR data'!$A:$K,MATCH(MID(AD$10,13,100)*1,'Raw CDR data'!$2:$2,0),0)</f>
        <v>1</v>
      </c>
      <c r="AE35" s="67">
        <f>VLOOKUP($B35&amp;AE$8,'Raw CDR data'!$A:$K,MATCH(MID(AE$10,13,100)*1,'Raw CDR data'!$2:$2,0),0)</f>
        <v>0</v>
      </c>
      <c r="AF35" s="67">
        <f>VLOOKUP($B35&amp;AE$8,'Raw CDR data'!$A:$K,MATCH(MID(AF$10,13,100)*1,'Raw CDR data'!$2:$2,0),0)</f>
        <v>0</v>
      </c>
      <c r="AG35" s="67">
        <f>VLOOKUP($B35&amp;"Local Authority Adoption Agency",'Raw CDR data'!$A:$K,MATCH(MID(AG$10,13,100)*1,'Raw CDR data'!$2:$2,0),0)</f>
        <v>1</v>
      </c>
      <c r="AH35" s="67">
        <f>VLOOKUP($B35&amp;"Local Authority Adoption Agency",'Raw CDR data'!$A:$K,MATCH(MID(AH$10,13,100)*1,'Raw CDR data'!$2:$2,0),0)</f>
        <v>1</v>
      </c>
      <c r="AI35" s="67">
        <f>VLOOKUP($B35&amp;AI$8,'Raw CDR data'!$A:$K,MATCH(MID(AI$10,13,100)*1,'Raw CDR data'!$2:$2,0),0)</f>
        <v>1</v>
      </c>
      <c r="AJ35" s="67">
        <f>VLOOKUP($B35&amp;AI$8,'Raw CDR data'!$A:$K,MATCH(MID(AJ$10,13,100)*1,'Raw CDR data'!$2:$2,0),0)</f>
        <v>1</v>
      </c>
      <c r="AK35" s="67">
        <f>VLOOKUP($B35&amp;"Local Authority Fostering Agency",'Raw CDR data'!$A:$K,MATCH(MID(AK$10,13,100)*1,'Raw CDR data'!$2:$2,0),0)</f>
        <v>1</v>
      </c>
      <c r="AL35" s="67">
        <f>VLOOKUP($B35&amp;"Local Authority Fostering Agency",'Raw CDR data'!$A:$K,MATCH(MID(AL$10,13,100)*1,'Raw CDR data'!$2:$2,0),0)</f>
        <v>1</v>
      </c>
      <c r="AM35" s="67">
        <f>VLOOKUP($B35&amp;AM$8,'Raw CDR data'!$A:$K,MATCH(MID(AM$10,13,100)*1,'Raw CDR data'!$2:$2,0),0)</f>
        <v>40</v>
      </c>
      <c r="AN35" s="67">
        <f>VLOOKUP($B35&amp;AM$8,'Raw CDR data'!$A:$K,MATCH(MID(AN$10,13,100)*1,'Raw CDR data'!$2:$2,0),0)</f>
        <v>40</v>
      </c>
      <c r="AO35" s="160"/>
      <c r="AP35" s="160"/>
    </row>
    <row r="36" spans="2:42" s="62" customFormat="1" ht="11.25">
      <c r="B36" s="71" t="s">
        <v>1550</v>
      </c>
      <c r="C36" s="67">
        <f>VLOOKUP($B36&amp;C$8,'Raw CDR data'!$A:$K,MATCH(MID(C$10,13,100)*1,'Raw CDR data'!$2:$2,0),0)</f>
        <v>16</v>
      </c>
      <c r="D36" s="67">
        <f>VLOOKUP($B36&amp;C$8,'Raw CDR data'!$A:$K,MATCH(MID(D$10,13,100)*1,'Raw CDR data'!$2:$2,0),0)</f>
        <v>16</v>
      </c>
      <c r="E36" s="68">
        <f>VLOOKUP($B36&amp;C$8,'Raw CDR data'!$A:$K,MATCH(MID(E$10,13,100)*1,'Raw CDR data'!$2:$2,0)+1,0)</f>
        <v>41</v>
      </c>
      <c r="F36" s="68">
        <f>VLOOKUP($B36&amp;C$8,'Raw CDR data'!$A:$K,MATCH(MID(F$10,13,100)*1,'Raw CDR data'!$2:$2,0)+1,0)</f>
        <v>41</v>
      </c>
      <c r="G36" s="67">
        <f>VLOOKUP($B36&amp;G$8,'Raw CDR data'!$A:$K,MATCH(MID(G$10,13,100)*1,'Raw CDR data'!$2:$2,0),0)</f>
        <v>0</v>
      </c>
      <c r="H36" s="67">
        <f>VLOOKUP($B36&amp;G$8,'Raw CDR data'!$A:$K,MATCH(MID(H$10,13,100)*1,'Raw CDR data'!$2:$2,0),0)</f>
        <v>0</v>
      </c>
      <c r="I36" s="68">
        <f>VLOOKUP($B36&amp;G$8,'Raw CDR data'!$A:$K,MATCH(MID(I$10,13,100)*1,'Raw CDR data'!$2:$2,0)+1,0)</f>
        <v>0</v>
      </c>
      <c r="J36" s="68">
        <f>VLOOKUP($B36&amp;G$8,'Raw CDR data'!$A:$K,MATCH(MID(J$10,13,100)*1,'Raw CDR data'!$2:$2,0)+1,0)</f>
        <v>0</v>
      </c>
      <c r="K36" s="67">
        <f>VLOOKUP($B36&amp;K$8,'Raw CDR data'!$A:$K,MATCH(MID(K$10,13,100)*1,'Raw CDR data'!$2:$2,0),0)</f>
        <v>0</v>
      </c>
      <c r="L36" s="67">
        <f>VLOOKUP($B36&amp;K$8,'Raw CDR data'!$A:$K,MATCH(MID(L$10,13,100)*1,'Raw CDR data'!$2:$2,0),0)</f>
        <v>0</v>
      </c>
      <c r="M36" s="68">
        <f>VLOOKUP($B36&amp;K$8,'Raw CDR data'!$A:$K,MATCH(MID(M$10,13,100)*1,'Raw CDR data'!$2:$2,0)+1,0)</f>
        <v>0</v>
      </c>
      <c r="N36" s="68">
        <f>VLOOKUP($B36&amp;K$8,'Raw CDR data'!$A:$K,MATCH(MID(N$10,13,100)*1,'Raw CDR data'!$2:$2,0)+1,0)</f>
        <v>0</v>
      </c>
      <c r="O36" s="67">
        <f>VLOOKUP($B36&amp;O$8,'Raw CDR data'!$A:$K,MATCH(MID(O$10,13,100)*1,'Raw CDR data'!$2:$2,0),0)</f>
        <v>0</v>
      </c>
      <c r="P36" s="67">
        <f>VLOOKUP($B36&amp;O$8,'Raw CDR data'!$A:$K,MATCH(MID(P$10,13,100)*1,'Raw CDR data'!$2:$2,0),0)</f>
        <v>0</v>
      </c>
      <c r="Q36" s="68">
        <f>VLOOKUP($B36&amp;O$8,'Raw CDR data'!$A:$K,MATCH(MID(Q$10,13,100)*1,'Raw CDR data'!$2:$2,0)+1,0)</f>
        <v>0</v>
      </c>
      <c r="R36" s="68">
        <f>VLOOKUP($B36&amp;O$8,'Raw CDR data'!$A:$K,MATCH(MID(R$10,13,100)*1,'Raw CDR data'!$2:$2,0)+1,0)</f>
        <v>0</v>
      </c>
      <c r="S36" s="67">
        <f>VLOOKUP($B36&amp;S$8,'Raw CDR data'!$A:$K,MATCH(MID(S$10,13,100)*1,'Raw CDR data'!$2:$2,0),0)</f>
        <v>0</v>
      </c>
      <c r="T36" s="67">
        <f>VLOOKUP($B36&amp;S$8,'Raw CDR data'!$A:$K,MATCH(MID(T$10,13,100)*1,'Raw CDR data'!$2:$2,0),0)</f>
        <v>0</v>
      </c>
      <c r="U36" s="68">
        <f>VLOOKUP($B36&amp;S$8,'Raw CDR data'!$A:$K,MATCH(MID(U$10,13,100)*1,'Raw CDR data'!$2:$2,0)+1,0)</f>
        <v>0</v>
      </c>
      <c r="V36" s="68">
        <f>VLOOKUP($B36&amp;S$8,'Raw CDR data'!$A:$K,MATCH(MID(V$10,13,100)*1,'Raw CDR data'!$2:$2,0)+1,0)</f>
        <v>0</v>
      </c>
      <c r="W36" s="67">
        <f>VLOOKUP($B36&amp;"Further Education College",'Raw CDR data'!$A:$K,MATCH(MID(W$10,13,100)*1,'Raw CDR data'!$2:$2,0),0)</f>
        <v>0</v>
      </c>
      <c r="X36" s="67">
        <f>VLOOKUP($B36&amp;"Further Education College",'Raw CDR data'!$A:$K,MATCH(MID(X$10,13,100)*1,'Raw CDR data'!$2:$2,0),0)</f>
        <v>0</v>
      </c>
      <c r="Y36" s="68">
        <f>VLOOKUP($B36&amp;"Further Education College",'Raw CDR data'!$A:$K,MATCH(MID(Y$10,13,100)*1,'Raw CDR data'!$2:$2,0)+1,0)</f>
        <v>0</v>
      </c>
      <c r="Z36" s="68">
        <f>VLOOKUP($B36&amp;"Further Education College",'Raw CDR data'!$A:$K,MATCH(MID(Z$10,13,100)*1,'Raw CDR data'!$2:$2,0)+1,0)</f>
        <v>0</v>
      </c>
      <c r="AA36" s="67">
        <f>VLOOKUP($B36&amp;AA$8,'Raw CDR data'!$A:$K,MATCH(MID(AA$10,13,100)*1,'Raw CDR data'!$2:$2,0),0)</f>
        <v>0</v>
      </c>
      <c r="AB36" s="67">
        <f>VLOOKUP($B36&amp;AA$8,'Raw CDR data'!$A:$K,MATCH(MID(AB$10,13,100)*1,'Raw CDR data'!$2:$2,0),0)</f>
        <v>0</v>
      </c>
      <c r="AC36" s="67">
        <f>VLOOKUP($B36&amp;AC$8,'Raw CDR data'!$A:$K,MATCH(MID(AC$10,13,100)*1,'Raw CDR data'!$2:$2,0),0)</f>
        <v>0</v>
      </c>
      <c r="AD36" s="67">
        <f>VLOOKUP($B36&amp;AC$8,'Raw CDR data'!$A:$K,MATCH(MID(AD$10,13,100)*1,'Raw CDR data'!$2:$2,0),0)</f>
        <v>0</v>
      </c>
      <c r="AE36" s="67">
        <f>VLOOKUP($B36&amp;AE$8,'Raw CDR data'!$A:$K,MATCH(MID(AE$10,13,100)*1,'Raw CDR data'!$2:$2,0),0)</f>
        <v>0</v>
      </c>
      <c r="AF36" s="67">
        <f>VLOOKUP($B36&amp;AE$8,'Raw CDR data'!$A:$K,MATCH(MID(AF$10,13,100)*1,'Raw CDR data'!$2:$2,0),0)</f>
        <v>0</v>
      </c>
      <c r="AG36" s="67">
        <f>VLOOKUP($B36&amp;"Local Authority Adoption Agency",'Raw CDR data'!$A:$K,MATCH(MID(AG$10,13,100)*1,'Raw CDR data'!$2:$2,0),0)</f>
        <v>1</v>
      </c>
      <c r="AH36" s="67">
        <f>VLOOKUP($B36&amp;"Local Authority Adoption Agency",'Raw CDR data'!$A:$K,MATCH(MID(AH$10,13,100)*1,'Raw CDR data'!$2:$2,0),0)</f>
        <v>1</v>
      </c>
      <c r="AI36" s="67">
        <f>VLOOKUP($B36&amp;AI$8,'Raw CDR data'!$A:$K,MATCH(MID(AI$10,13,100)*1,'Raw CDR data'!$2:$2,0),0)</f>
        <v>0</v>
      </c>
      <c r="AJ36" s="67">
        <f>VLOOKUP($B36&amp;AI$8,'Raw CDR data'!$A:$K,MATCH(MID(AJ$10,13,100)*1,'Raw CDR data'!$2:$2,0),0)</f>
        <v>0</v>
      </c>
      <c r="AK36" s="67">
        <f>VLOOKUP($B36&amp;"Local Authority Fostering Agency",'Raw CDR data'!$A:$K,MATCH(MID(AK$10,13,100)*1,'Raw CDR data'!$2:$2,0),0)</f>
        <v>1</v>
      </c>
      <c r="AL36" s="67">
        <f>VLOOKUP($B36&amp;"Local Authority Fostering Agency",'Raw CDR data'!$A:$K,MATCH(MID(AL$10,13,100)*1,'Raw CDR data'!$2:$2,0),0)</f>
        <v>1</v>
      </c>
      <c r="AM36" s="67">
        <f>VLOOKUP($B36&amp;AM$8,'Raw CDR data'!$A:$K,MATCH(MID(AM$10,13,100)*1,'Raw CDR data'!$2:$2,0),0)</f>
        <v>18</v>
      </c>
      <c r="AN36" s="67">
        <f>VLOOKUP($B36&amp;AM$8,'Raw CDR data'!$A:$K,MATCH(MID(AN$10,13,100)*1,'Raw CDR data'!$2:$2,0),0)</f>
        <v>18</v>
      </c>
      <c r="AO36" s="160"/>
      <c r="AP36" s="160"/>
    </row>
    <row r="37" spans="2:42" s="62" customFormat="1" ht="11.25">
      <c r="B37" s="71" t="s">
        <v>1563</v>
      </c>
      <c r="C37" s="67">
        <f>VLOOKUP($B37&amp;C$8,'Raw CDR data'!$A:$K,MATCH(MID(C$10,13,100)*1,'Raw CDR data'!$2:$2,0),0)</f>
        <v>10</v>
      </c>
      <c r="D37" s="67">
        <f>VLOOKUP($B37&amp;C$8,'Raw CDR data'!$A:$K,MATCH(MID(D$10,13,100)*1,'Raw CDR data'!$2:$2,0),0)</f>
        <v>11</v>
      </c>
      <c r="E37" s="68">
        <f>VLOOKUP($B37&amp;C$8,'Raw CDR data'!$A:$K,MATCH(MID(E$10,13,100)*1,'Raw CDR data'!$2:$2,0)+1,0)</f>
        <v>34</v>
      </c>
      <c r="F37" s="68">
        <f>VLOOKUP($B37&amp;C$8,'Raw CDR data'!$A:$K,MATCH(MID(F$10,13,100)*1,'Raw CDR data'!$2:$2,0)+1,0)</f>
        <v>37</v>
      </c>
      <c r="G37" s="67">
        <f>VLOOKUP($B37&amp;G$8,'Raw CDR data'!$A:$K,MATCH(MID(G$10,13,100)*1,'Raw CDR data'!$2:$2,0),0)</f>
        <v>0</v>
      </c>
      <c r="H37" s="67">
        <f>VLOOKUP($B37&amp;G$8,'Raw CDR data'!$A:$K,MATCH(MID(H$10,13,100)*1,'Raw CDR data'!$2:$2,0),0)</f>
        <v>0</v>
      </c>
      <c r="I37" s="68">
        <f>VLOOKUP($B37&amp;G$8,'Raw CDR data'!$A:$K,MATCH(MID(I$10,13,100)*1,'Raw CDR data'!$2:$2,0)+1,0)</f>
        <v>0</v>
      </c>
      <c r="J37" s="68">
        <f>VLOOKUP($B37&amp;G$8,'Raw CDR data'!$A:$K,MATCH(MID(J$10,13,100)*1,'Raw CDR data'!$2:$2,0)+1,0)</f>
        <v>0</v>
      </c>
      <c r="K37" s="67">
        <f>VLOOKUP($B37&amp;K$8,'Raw CDR data'!$A:$K,MATCH(MID(K$10,13,100)*1,'Raw CDR data'!$2:$2,0),0)</f>
        <v>0</v>
      </c>
      <c r="L37" s="67">
        <f>VLOOKUP($B37&amp;K$8,'Raw CDR data'!$A:$K,MATCH(MID(L$10,13,100)*1,'Raw CDR data'!$2:$2,0),0)</f>
        <v>0</v>
      </c>
      <c r="M37" s="68">
        <f>VLOOKUP($B37&amp;K$8,'Raw CDR data'!$A:$K,MATCH(MID(M$10,13,100)*1,'Raw CDR data'!$2:$2,0)+1,0)</f>
        <v>0</v>
      </c>
      <c r="N37" s="68">
        <f>VLOOKUP($B37&amp;K$8,'Raw CDR data'!$A:$K,MATCH(MID(N$10,13,100)*1,'Raw CDR data'!$2:$2,0)+1,0)</f>
        <v>0</v>
      </c>
      <c r="O37" s="67">
        <f>VLOOKUP($B37&amp;O$8,'Raw CDR data'!$A:$K,MATCH(MID(O$10,13,100)*1,'Raw CDR data'!$2:$2,0),0)</f>
        <v>0</v>
      </c>
      <c r="P37" s="67">
        <f>VLOOKUP($B37&amp;O$8,'Raw CDR data'!$A:$K,MATCH(MID(P$10,13,100)*1,'Raw CDR data'!$2:$2,0),0)</f>
        <v>0</v>
      </c>
      <c r="Q37" s="68">
        <f>VLOOKUP($B37&amp;O$8,'Raw CDR data'!$A:$K,MATCH(MID(Q$10,13,100)*1,'Raw CDR data'!$2:$2,0)+1,0)</f>
        <v>0</v>
      </c>
      <c r="R37" s="68">
        <f>VLOOKUP($B37&amp;O$8,'Raw CDR data'!$A:$K,MATCH(MID(R$10,13,100)*1,'Raw CDR data'!$2:$2,0)+1,0)</f>
        <v>0</v>
      </c>
      <c r="S37" s="67">
        <f>VLOOKUP($B37&amp;S$8,'Raw CDR data'!$A:$K,MATCH(MID(S$10,13,100)*1,'Raw CDR data'!$2:$2,0),0)</f>
        <v>0</v>
      </c>
      <c r="T37" s="67">
        <f>VLOOKUP($B37&amp;S$8,'Raw CDR data'!$A:$K,MATCH(MID(T$10,13,100)*1,'Raw CDR data'!$2:$2,0),0)</f>
        <v>0</v>
      </c>
      <c r="U37" s="68">
        <f>VLOOKUP($B37&amp;S$8,'Raw CDR data'!$A:$K,MATCH(MID(U$10,13,100)*1,'Raw CDR data'!$2:$2,0)+1,0)</f>
        <v>0</v>
      </c>
      <c r="V37" s="68">
        <f>VLOOKUP($B37&amp;S$8,'Raw CDR data'!$A:$K,MATCH(MID(V$10,13,100)*1,'Raw CDR data'!$2:$2,0)+1,0)</f>
        <v>0</v>
      </c>
      <c r="W37" s="67">
        <f>VLOOKUP($B37&amp;"Further Education College",'Raw CDR data'!$A:$K,MATCH(MID(W$10,13,100)*1,'Raw CDR data'!$2:$2,0),0)</f>
        <v>0</v>
      </c>
      <c r="X37" s="67">
        <f>VLOOKUP($B37&amp;"Further Education College",'Raw CDR data'!$A:$K,MATCH(MID(X$10,13,100)*1,'Raw CDR data'!$2:$2,0),0)</f>
        <v>0</v>
      </c>
      <c r="Y37" s="68">
        <f>VLOOKUP($B37&amp;"Further Education College",'Raw CDR data'!$A:$K,MATCH(MID(Y$10,13,100)*1,'Raw CDR data'!$2:$2,0)+1,0)</f>
        <v>0</v>
      </c>
      <c r="Z37" s="68">
        <f>VLOOKUP($B37&amp;"Further Education College",'Raw CDR data'!$A:$K,MATCH(MID(Z$10,13,100)*1,'Raw CDR data'!$2:$2,0)+1,0)</f>
        <v>0</v>
      </c>
      <c r="AA37" s="67">
        <f>VLOOKUP($B37&amp;AA$8,'Raw CDR data'!$A:$K,MATCH(MID(AA$10,13,100)*1,'Raw CDR data'!$2:$2,0),0)</f>
        <v>0</v>
      </c>
      <c r="AB37" s="67">
        <f>VLOOKUP($B37&amp;AA$8,'Raw CDR data'!$A:$K,MATCH(MID(AB$10,13,100)*1,'Raw CDR data'!$2:$2,0),0)</f>
        <v>0</v>
      </c>
      <c r="AC37" s="67">
        <f>VLOOKUP($B37&amp;AC$8,'Raw CDR data'!$A:$K,MATCH(MID(AC$10,13,100)*1,'Raw CDR data'!$2:$2,0),0)</f>
        <v>0</v>
      </c>
      <c r="AD37" s="67">
        <f>VLOOKUP($B37&amp;AC$8,'Raw CDR data'!$A:$K,MATCH(MID(AD$10,13,100)*1,'Raw CDR data'!$2:$2,0),0)</f>
        <v>0</v>
      </c>
      <c r="AE37" s="67">
        <f>VLOOKUP($B37&amp;AE$8,'Raw CDR data'!$A:$K,MATCH(MID(AE$10,13,100)*1,'Raw CDR data'!$2:$2,0),0)</f>
        <v>0</v>
      </c>
      <c r="AF37" s="67">
        <f>VLOOKUP($B37&amp;AE$8,'Raw CDR data'!$A:$K,MATCH(MID(AF$10,13,100)*1,'Raw CDR data'!$2:$2,0),0)</f>
        <v>0</v>
      </c>
      <c r="AG37" s="67">
        <f>VLOOKUP($B37&amp;"Local Authority Adoption Agency",'Raw CDR data'!$A:$K,MATCH(MID(AG$10,13,100)*1,'Raw CDR data'!$2:$2,0),0)</f>
        <v>1</v>
      </c>
      <c r="AH37" s="67">
        <f>VLOOKUP($B37&amp;"Local Authority Adoption Agency",'Raw CDR data'!$A:$K,MATCH(MID(AH$10,13,100)*1,'Raw CDR data'!$2:$2,0),0)</f>
        <v>1</v>
      </c>
      <c r="AI37" s="67">
        <f>VLOOKUP($B37&amp;AI$8,'Raw CDR data'!$A:$K,MATCH(MID(AI$10,13,100)*1,'Raw CDR data'!$2:$2,0),0)</f>
        <v>0</v>
      </c>
      <c r="AJ37" s="67">
        <f>VLOOKUP($B37&amp;AI$8,'Raw CDR data'!$A:$K,MATCH(MID(AJ$10,13,100)*1,'Raw CDR data'!$2:$2,0),0)</f>
        <v>0</v>
      </c>
      <c r="AK37" s="67">
        <f>VLOOKUP($B37&amp;"Local Authority Fostering Agency",'Raw CDR data'!$A:$K,MATCH(MID(AK$10,13,100)*1,'Raw CDR data'!$2:$2,0),0)</f>
        <v>1</v>
      </c>
      <c r="AL37" s="67">
        <f>VLOOKUP($B37&amp;"Local Authority Fostering Agency",'Raw CDR data'!$A:$K,MATCH(MID(AL$10,13,100)*1,'Raw CDR data'!$2:$2,0),0)</f>
        <v>1</v>
      </c>
      <c r="AM37" s="67">
        <f>VLOOKUP($B37&amp;AM$8,'Raw CDR data'!$A:$K,MATCH(MID(AM$10,13,100)*1,'Raw CDR data'!$2:$2,0),0)</f>
        <v>12</v>
      </c>
      <c r="AN37" s="67">
        <f>VLOOKUP($B37&amp;AM$8,'Raw CDR data'!$A:$K,MATCH(MID(AN$10,13,100)*1,'Raw CDR data'!$2:$2,0),0)</f>
        <v>13</v>
      </c>
      <c r="AO37" s="160"/>
      <c r="AP37" s="160"/>
    </row>
    <row r="38" spans="2:42" s="62" customFormat="1" ht="11.25">
      <c r="B38" s="71" t="s">
        <v>1565</v>
      </c>
      <c r="C38" s="67">
        <f>VLOOKUP($B38&amp;C$8,'Raw CDR data'!$A:$K,MATCH(MID(C$10,13,100)*1,'Raw CDR data'!$2:$2,0),0)</f>
        <v>104</v>
      </c>
      <c r="D38" s="67">
        <f>VLOOKUP($B38&amp;C$8,'Raw CDR data'!$A:$K,MATCH(MID(D$10,13,100)*1,'Raw CDR data'!$2:$2,0),0)</f>
        <v>105</v>
      </c>
      <c r="E38" s="68">
        <f>VLOOKUP($B38&amp;C$8,'Raw CDR data'!$A:$K,MATCH(MID(E$10,13,100)*1,'Raw CDR data'!$2:$2,0)+1,0)</f>
        <v>541</v>
      </c>
      <c r="F38" s="68">
        <f>VLOOKUP($B38&amp;C$8,'Raw CDR data'!$A:$K,MATCH(MID(F$10,13,100)*1,'Raw CDR data'!$2:$2,0)+1,0)</f>
        <v>546</v>
      </c>
      <c r="G38" s="67">
        <f>VLOOKUP($B38&amp;G$8,'Raw CDR data'!$A:$K,MATCH(MID(G$10,13,100)*1,'Raw CDR data'!$2:$2,0),0)</f>
        <v>0</v>
      </c>
      <c r="H38" s="67">
        <f>VLOOKUP($B38&amp;G$8,'Raw CDR data'!$A:$K,MATCH(MID(H$10,13,100)*1,'Raw CDR data'!$2:$2,0),0)</f>
        <v>0</v>
      </c>
      <c r="I38" s="68">
        <f>VLOOKUP($B38&amp;G$8,'Raw CDR data'!$A:$K,MATCH(MID(I$10,13,100)*1,'Raw CDR data'!$2:$2,0)+1,0)</f>
        <v>0</v>
      </c>
      <c r="J38" s="68">
        <f>VLOOKUP($B38&amp;G$8,'Raw CDR data'!$A:$K,MATCH(MID(J$10,13,100)*1,'Raw CDR data'!$2:$2,0)+1,0)</f>
        <v>0</v>
      </c>
      <c r="K38" s="67">
        <f>VLOOKUP($B38&amp;K$8,'Raw CDR data'!$A:$K,MATCH(MID(K$10,13,100)*1,'Raw CDR data'!$2:$2,0),0)</f>
        <v>4</v>
      </c>
      <c r="L38" s="67">
        <f>VLOOKUP($B38&amp;K$8,'Raw CDR data'!$A:$K,MATCH(MID(L$10,13,100)*1,'Raw CDR data'!$2:$2,0),0)</f>
        <v>4</v>
      </c>
      <c r="M38" s="68">
        <f>VLOOKUP($B38&amp;K$8,'Raw CDR data'!$A:$K,MATCH(MID(M$10,13,100)*1,'Raw CDR data'!$2:$2,0)+1,0)</f>
        <v>84</v>
      </c>
      <c r="N38" s="68">
        <f>VLOOKUP($B38&amp;K$8,'Raw CDR data'!$A:$K,MATCH(MID(N$10,13,100)*1,'Raw CDR data'!$2:$2,0)+1,0)</f>
        <v>76</v>
      </c>
      <c r="O38" s="67">
        <f>VLOOKUP($B38&amp;O$8,'Raw CDR data'!$A:$K,MATCH(MID(O$10,13,100)*1,'Raw CDR data'!$2:$2,0),0)</f>
        <v>0</v>
      </c>
      <c r="P38" s="67">
        <f>VLOOKUP($B38&amp;O$8,'Raw CDR data'!$A:$K,MATCH(MID(P$10,13,100)*1,'Raw CDR data'!$2:$2,0),0)</f>
        <v>1</v>
      </c>
      <c r="Q38" s="68">
        <f>VLOOKUP($B38&amp;O$8,'Raw CDR data'!$A:$K,MATCH(MID(Q$10,13,100)*1,'Raw CDR data'!$2:$2,0)+1,0)</f>
        <v>0</v>
      </c>
      <c r="R38" s="68">
        <f>VLOOKUP($B38&amp;O$8,'Raw CDR data'!$A:$K,MATCH(MID(R$10,13,100)*1,'Raw CDR data'!$2:$2,0)+1,0)</f>
        <v>6.733333</v>
      </c>
      <c r="S38" s="67">
        <f>VLOOKUP($B38&amp;S$8,'Raw CDR data'!$A:$K,MATCH(MID(S$10,13,100)*1,'Raw CDR data'!$2:$2,0),0)</f>
        <v>8</v>
      </c>
      <c r="T38" s="67">
        <f>VLOOKUP($B38&amp;S$8,'Raw CDR data'!$A:$K,MATCH(MID(T$10,13,100)*1,'Raw CDR data'!$2:$2,0),0)</f>
        <v>8</v>
      </c>
      <c r="U38" s="68">
        <f>VLOOKUP($B38&amp;S$8,'Raw CDR data'!$A:$K,MATCH(MID(U$10,13,100)*1,'Raw CDR data'!$2:$2,0)+1,0)</f>
        <v>1129</v>
      </c>
      <c r="V38" s="68">
        <f>VLOOKUP($B38&amp;S$8,'Raw CDR data'!$A:$K,MATCH(MID(V$10,13,100)*1,'Raw CDR data'!$2:$2,0)+1,0)</f>
        <v>1129</v>
      </c>
      <c r="W38" s="67">
        <f>VLOOKUP($B38&amp;"Further Education College",'Raw CDR data'!$A:$K,MATCH(MID(W$10,13,100)*1,'Raw CDR data'!$2:$2,0),0)</f>
        <v>1</v>
      </c>
      <c r="X38" s="67">
        <f>VLOOKUP($B38&amp;"Further Education College",'Raw CDR data'!$A:$K,MATCH(MID(X$10,13,100)*1,'Raw CDR data'!$2:$2,0),0)</f>
        <v>1</v>
      </c>
      <c r="Y38" s="68">
        <f>VLOOKUP($B38&amp;"Further Education College",'Raw CDR data'!$A:$K,MATCH(MID(Y$10,13,100)*1,'Raw CDR data'!$2:$2,0)+1,0)</f>
        <v>300</v>
      </c>
      <c r="Z38" s="68">
        <f>VLOOKUP($B38&amp;"Further Education College",'Raw CDR data'!$A:$K,MATCH(MID(Z$10,13,100)*1,'Raw CDR data'!$2:$2,0)+1,0)</f>
        <v>300</v>
      </c>
      <c r="AA38" s="67">
        <f>VLOOKUP($B38&amp;AA$8,'Raw CDR data'!$A:$K,MATCH(MID(AA$10,13,100)*1,'Raw CDR data'!$2:$2,0),0)</f>
        <v>0</v>
      </c>
      <c r="AB38" s="67">
        <f>VLOOKUP($B38&amp;AA$8,'Raw CDR data'!$A:$K,MATCH(MID(AB$10,13,100)*1,'Raw CDR data'!$2:$2,0),0)</f>
        <v>0</v>
      </c>
      <c r="AC38" s="67">
        <f>VLOOKUP($B38&amp;AC$8,'Raw CDR data'!$A:$K,MATCH(MID(AC$10,13,100)*1,'Raw CDR data'!$2:$2,0),0)</f>
        <v>1</v>
      </c>
      <c r="AD38" s="67">
        <f>VLOOKUP($B38&amp;AC$8,'Raw CDR data'!$A:$K,MATCH(MID(AD$10,13,100)*1,'Raw CDR data'!$2:$2,0),0)</f>
        <v>1</v>
      </c>
      <c r="AE38" s="67">
        <f>VLOOKUP($B38&amp;AE$8,'Raw CDR data'!$A:$K,MATCH(MID(AE$10,13,100)*1,'Raw CDR data'!$2:$2,0),0)</f>
        <v>2</v>
      </c>
      <c r="AF38" s="67">
        <f>VLOOKUP($B38&amp;AE$8,'Raw CDR data'!$A:$K,MATCH(MID(AF$10,13,100)*1,'Raw CDR data'!$2:$2,0),0)</f>
        <v>2</v>
      </c>
      <c r="AG38" s="67">
        <f>VLOOKUP($B38&amp;"Local Authority Adoption Agency",'Raw CDR data'!$A:$K,MATCH(MID(AG$10,13,100)*1,'Raw CDR data'!$2:$2,0),0)</f>
        <v>1</v>
      </c>
      <c r="AH38" s="67">
        <f>VLOOKUP($B38&amp;"Local Authority Adoption Agency",'Raw CDR data'!$A:$K,MATCH(MID(AH$10,13,100)*1,'Raw CDR data'!$2:$2,0),0)</f>
        <v>1</v>
      </c>
      <c r="AI38" s="67">
        <f>VLOOKUP($B38&amp;AI$8,'Raw CDR data'!$A:$K,MATCH(MID(AI$10,13,100)*1,'Raw CDR data'!$2:$2,0),0)</f>
        <v>6</v>
      </c>
      <c r="AJ38" s="67">
        <f>VLOOKUP($B38&amp;AI$8,'Raw CDR data'!$A:$K,MATCH(MID(AJ$10,13,100)*1,'Raw CDR data'!$2:$2,0),0)</f>
        <v>7</v>
      </c>
      <c r="AK38" s="67">
        <f>VLOOKUP($B38&amp;"Local Authority Fostering Agency",'Raw CDR data'!$A:$K,MATCH(MID(AK$10,13,100)*1,'Raw CDR data'!$2:$2,0),0)</f>
        <v>1</v>
      </c>
      <c r="AL38" s="67">
        <f>VLOOKUP($B38&amp;"Local Authority Fostering Agency",'Raw CDR data'!$A:$K,MATCH(MID(AL$10,13,100)*1,'Raw CDR data'!$2:$2,0),0)</f>
        <v>1</v>
      </c>
      <c r="AM38" s="67">
        <f>VLOOKUP($B38&amp;AM$8,'Raw CDR data'!$A:$K,MATCH(MID(AM$10,13,100)*1,'Raw CDR data'!$2:$2,0),0)</f>
        <v>128</v>
      </c>
      <c r="AN38" s="67">
        <f>VLOOKUP($B38&amp;AM$8,'Raw CDR data'!$A:$K,MATCH(MID(AN$10,13,100)*1,'Raw CDR data'!$2:$2,0),0)</f>
        <v>131</v>
      </c>
      <c r="AO38" s="160"/>
      <c r="AP38" s="160"/>
    </row>
    <row r="39" spans="2:42" s="62" customFormat="1" ht="11.25">
      <c r="B39" s="71" t="s">
        <v>1569</v>
      </c>
      <c r="C39" s="67">
        <f>VLOOKUP($B39&amp;C$8,'Raw CDR data'!$A:$K,MATCH(MID(C$10,13,100)*1,'Raw CDR data'!$2:$2,0),0)</f>
        <v>22</v>
      </c>
      <c r="D39" s="67">
        <f>VLOOKUP($B39&amp;C$8,'Raw CDR data'!$A:$K,MATCH(MID(D$10,13,100)*1,'Raw CDR data'!$2:$2,0),0)</f>
        <v>22</v>
      </c>
      <c r="E39" s="68">
        <f>VLOOKUP($B39&amp;C$8,'Raw CDR data'!$A:$K,MATCH(MID(E$10,13,100)*1,'Raw CDR data'!$2:$2,0)+1,0)</f>
        <v>91</v>
      </c>
      <c r="F39" s="68">
        <f>VLOOKUP($B39&amp;C$8,'Raw CDR data'!$A:$K,MATCH(MID(F$10,13,100)*1,'Raw CDR data'!$2:$2,0)+1,0)</f>
        <v>92</v>
      </c>
      <c r="G39" s="67">
        <f>VLOOKUP($B39&amp;G$8,'Raw CDR data'!$A:$K,MATCH(MID(G$10,13,100)*1,'Raw CDR data'!$2:$2,0),0)</f>
        <v>0</v>
      </c>
      <c r="H39" s="67">
        <f>VLOOKUP($B39&amp;G$8,'Raw CDR data'!$A:$K,MATCH(MID(H$10,13,100)*1,'Raw CDR data'!$2:$2,0),0)</f>
        <v>0</v>
      </c>
      <c r="I39" s="68">
        <f>VLOOKUP($B39&amp;G$8,'Raw CDR data'!$A:$K,MATCH(MID(I$10,13,100)*1,'Raw CDR data'!$2:$2,0)+1,0)</f>
        <v>0</v>
      </c>
      <c r="J39" s="68">
        <f>VLOOKUP($B39&amp;G$8,'Raw CDR data'!$A:$K,MATCH(MID(J$10,13,100)*1,'Raw CDR data'!$2:$2,0)+1,0)</f>
        <v>0</v>
      </c>
      <c r="K39" s="67">
        <f>VLOOKUP($B39&amp;K$8,'Raw CDR data'!$A:$K,MATCH(MID(K$10,13,100)*1,'Raw CDR data'!$2:$2,0),0)</f>
        <v>3</v>
      </c>
      <c r="L39" s="67">
        <f>VLOOKUP($B39&amp;K$8,'Raw CDR data'!$A:$K,MATCH(MID(L$10,13,100)*1,'Raw CDR data'!$2:$2,0),0)</f>
        <v>3</v>
      </c>
      <c r="M39" s="68">
        <f>VLOOKUP($B39&amp;K$8,'Raw CDR data'!$A:$K,MATCH(MID(M$10,13,100)*1,'Raw CDR data'!$2:$2,0)+1,0)</f>
        <v>30</v>
      </c>
      <c r="N39" s="68">
        <f>VLOOKUP($B39&amp;K$8,'Raw CDR data'!$A:$K,MATCH(MID(N$10,13,100)*1,'Raw CDR data'!$2:$2,0)+1,0)</f>
        <v>30</v>
      </c>
      <c r="O39" s="67">
        <f>VLOOKUP($B39&amp;O$8,'Raw CDR data'!$A:$K,MATCH(MID(O$10,13,100)*1,'Raw CDR data'!$2:$2,0),0)</f>
        <v>0</v>
      </c>
      <c r="P39" s="67">
        <f>VLOOKUP($B39&amp;O$8,'Raw CDR data'!$A:$K,MATCH(MID(P$10,13,100)*1,'Raw CDR data'!$2:$2,0),0)</f>
        <v>1</v>
      </c>
      <c r="Q39" s="68">
        <f>VLOOKUP($B39&amp;O$8,'Raw CDR data'!$A:$K,MATCH(MID(Q$10,13,100)*1,'Raw CDR data'!$2:$2,0)+1,0)</f>
        <v>0</v>
      </c>
      <c r="R39" s="68">
        <f>VLOOKUP($B39&amp;O$8,'Raw CDR data'!$A:$K,MATCH(MID(R$10,13,100)*1,'Raw CDR data'!$2:$2,0)+1,0)</f>
        <v>6.875</v>
      </c>
      <c r="S39" s="67">
        <f>VLOOKUP($B39&amp;S$8,'Raw CDR data'!$A:$K,MATCH(MID(S$10,13,100)*1,'Raw CDR data'!$2:$2,0),0)</f>
        <v>1</v>
      </c>
      <c r="T39" s="67">
        <f>VLOOKUP($B39&amp;S$8,'Raw CDR data'!$A:$K,MATCH(MID(T$10,13,100)*1,'Raw CDR data'!$2:$2,0),0)</f>
        <v>1</v>
      </c>
      <c r="U39" s="68">
        <f>VLOOKUP($B39&amp;S$8,'Raw CDR data'!$A:$K,MATCH(MID(U$10,13,100)*1,'Raw CDR data'!$2:$2,0)+1,0)</f>
        <v>6</v>
      </c>
      <c r="V39" s="68">
        <f>VLOOKUP($B39&amp;S$8,'Raw CDR data'!$A:$K,MATCH(MID(V$10,13,100)*1,'Raw CDR data'!$2:$2,0)+1,0)</f>
        <v>6</v>
      </c>
      <c r="W39" s="67">
        <f>VLOOKUP($B39&amp;"Further Education College",'Raw CDR data'!$A:$K,MATCH(MID(W$10,13,100)*1,'Raw CDR data'!$2:$2,0),0)</f>
        <v>0</v>
      </c>
      <c r="X39" s="67">
        <f>VLOOKUP($B39&amp;"Further Education College",'Raw CDR data'!$A:$K,MATCH(MID(X$10,13,100)*1,'Raw CDR data'!$2:$2,0),0)</f>
        <v>0</v>
      </c>
      <c r="Y39" s="68">
        <f>VLOOKUP($B39&amp;"Further Education College",'Raw CDR data'!$A:$K,MATCH(MID(Y$10,13,100)*1,'Raw CDR data'!$2:$2,0)+1,0)</f>
        <v>0</v>
      </c>
      <c r="Z39" s="68">
        <f>VLOOKUP($B39&amp;"Further Education College",'Raw CDR data'!$A:$K,MATCH(MID(Z$10,13,100)*1,'Raw CDR data'!$2:$2,0)+1,0)</f>
        <v>0</v>
      </c>
      <c r="AA39" s="67">
        <f>VLOOKUP($B39&amp;AA$8,'Raw CDR data'!$A:$K,MATCH(MID(AA$10,13,100)*1,'Raw CDR data'!$2:$2,0),0)</f>
        <v>0</v>
      </c>
      <c r="AB39" s="67">
        <f>VLOOKUP($B39&amp;AA$8,'Raw CDR data'!$A:$K,MATCH(MID(AB$10,13,100)*1,'Raw CDR data'!$2:$2,0),0)</f>
        <v>0</v>
      </c>
      <c r="AC39" s="67">
        <f>VLOOKUP($B39&amp;AC$8,'Raw CDR data'!$A:$K,MATCH(MID(AC$10,13,100)*1,'Raw CDR data'!$2:$2,0),0)</f>
        <v>0</v>
      </c>
      <c r="AD39" s="67">
        <f>VLOOKUP($B39&amp;AC$8,'Raw CDR data'!$A:$K,MATCH(MID(AD$10,13,100)*1,'Raw CDR data'!$2:$2,0),0)</f>
        <v>0</v>
      </c>
      <c r="AE39" s="67">
        <f>VLOOKUP($B39&amp;AE$8,'Raw CDR data'!$A:$K,MATCH(MID(AE$10,13,100)*1,'Raw CDR data'!$2:$2,0),0)</f>
        <v>1</v>
      </c>
      <c r="AF39" s="67">
        <f>VLOOKUP($B39&amp;AE$8,'Raw CDR data'!$A:$K,MATCH(MID(AF$10,13,100)*1,'Raw CDR data'!$2:$2,0),0)</f>
        <v>1</v>
      </c>
      <c r="AG39" s="67">
        <f>VLOOKUP($B39&amp;"Local Authority Adoption Agency",'Raw CDR data'!$A:$K,MATCH(MID(AG$10,13,100)*1,'Raw CDR data'!$2:$2,0),0)</f>
        <v>1</v>
      </c>
      <c r="AH39" s="67">
        <f>VLOOKUP($B39&amp;"Local Authority Adoption Agency",'Raw CDR data'!$A:$K,MATCH(MID(AH$10,13,100)*1,'Raw CDR data'!$2:$2,0),0)</f>
        <v>1</v>
      </c>
      <c r="AI39" s="67">
        <f>VLOOKUP($B39&amp;AI$8,'Raw CDR data'!$A:$K,MATCH(MID(AI$10,13,100)*1,'Raw CDR data'!$2:$2,0),0)</f>
        <v>3</v>
      </c>
      <c r="AJ39" s="67">
        <f>VLOOKUP($B39&amp;AI$8,'Raw CDR data'!$A:$K,MATCH(MID(AJ$10,13,100)*1,'Raw CDR data'!$2:$2,0),0)</f>
        <v>3</v>
      </c>
      <c r="AK39" s="67">
        <f>VLOOKUP($B39&amp;"Local Authority Fostering Agency",'Raw CDR data'!$A:$K,MATCH(MID(AK$10,13,100)*1,'Raw CDR data'!$2:$2,0),0)</f>
        <v>1</v>
      </c>
      <c r="AL39" s="67">
        <f>VLOOKUP($B39&amp;"Local Authority Fostering Agency",'Raw CDR data'!$A:$K,MATCH(MID(AL$10,13,100)*1,'Raw CDR data'!$2:$2,0),0)</f>
        <v>1</v>
      </c>
      <c r="AM39" s="67">
        <f>VLOOKUP($B39&amp;AM$8,'Raw CDR data'!$A:$K,MATCH(MID(AM$10,13,100)*1,'Raw CDR data'!$2:$2,0),0)</f>
        <v>32</v>
      </c>
      <c r="AN39" s="67">
        <f>VLOOKUP($B39&amp;AM$8,'Raw CDR data'!$A:$K,MATCH(MID(AN$10,13,100)*1,'Raw CDR data'!$2:$2,0),0)</f>
        <v>33</v>
      </c>
      <c r="AO39" s="160"/>
      <c r="AP39" s="160"/>
    </row>
    <row r="40" spans="2:42" s="62" customFormat="1" ht="11.25">
      <c r="B40" s="71" t="s">
        <v>1570</v>
      </c>
      <c r="C40" s="67">
        <f>VLOOKUP($B40&amp;C$8,'Raw CDR data'!$A:$K,MATCH(MID(C$10,13,100)*1,'Raw CDR data'!$2:$2,0),0)</f>
        <v>30</v>
      </c>
      <c r="D40" s="67">
        <f>VLOOKUP($B40&amp;C$8,'Raw CDR data'!$A:$K,MATCH(MID(D$10,13,100)*1,'Raw CDR data'!$2:$2,0),0)</f>
        <v>33</v>
      </c>
      <c r="E40" s="68">
        <f>VLOOKUP($B40&amp;C$8,'Raw CDR data'!$A:$K,MATCH(MID(E$10,13,100)*1,'Raw CDR data'!$2:$2,0)+1,0)</f>
        <v>156</v>
      </c>
      <c r="F40" s="68">
        <f>VLOOKUP($B40&amp;C$8,'Raw CDR data'!$A:$K,MATCH(MID(F$10,13,100)*1,'Raw CDR data'!$2:$2,0)+1,0)</f>
        <v>172</v>
      </c>
      <c r="G40" s="67">
        <f>VLOOKUP($B40&amp;G$8,'Raw CDR data'!$A:$K,MATCH(MID(G$10,13,100)*1,'Raw CDR data'!$2:$2,0),0)</f>
        <v>0</v>
      </c>
      <c r="H40" s="67">
        <f>VLOOKUP($B40&amp;G$8,'Raw CDR data'!$A:$K,MATCH(MID(H$10,13,100)*1,'Raw CDR data'!$2:$2,0),0)</f>
        <v>0</v>
      </c>
      <c r="I40" s="68">
        <f>VLOOKUP($B40&amp;G$8,'Raw CDR data'!$A:$K,MATCH(MID(I$10,13,100)*1,'Raw CDR data'!$2:$2,0)+1,0)</f>
        <v>0</v>
      </c>
      <c r="J40" s="68">
        <f>VLOOKUP($B40&amp;G$8,'Raw CDR data'!$A:$K,MATCH(MID(J$10,13,100)*1,'Raw CDR data'!$2:$2,0)+1,0)</f>
        <v>0</v>
      </c>
      <c r="K40" s="67">
        <f>VLOOKUP($B40&amp;K$8,'Raw CDR data'!$A:$K,MATCH(MID(K$10,13,100)*1,'Raw CDR data'!$2:$2,0),0)</f>
        <v>0</v>
      </c>
      <c r="L40" s="67">
        <f>VLOOKUP($B40&amp;K$8,'Raw CDR data'!$A:$K,MATCH(MID(L$10,13,100)*1,'Raw CDR data'!$2:$2,0),0)</f>
        <v>0</v>
      </c>
      <c r="M40" s="68">
        <f>VLOOKUP($B40&amp;K$8,'Raw CDR data'!$A:$K,MATCH(MID(M$10,13,100)*1,'Raw CDR data'!$2:$2,0)+1,0)</f>
        <v>0</v>
      </c>
      <c r="N40" s="68">
        <f>VLOOKUP($B40&amp;K$8,'Raw CDR data'!$A:$K,MATCH(MID(N$10,13,100)*1,'Raw CDR data'!$2:$2,0)+1,0)</f>
        <v>0</v>
      </c>
      <c r="O40" s="67">
        <f>VLOOKUP($B40&amp;O$8,'Raw CDR data'!$A:$K,MATCH(MID(O$10,13,100)*1,'Raw CDR data'!$2:$2,0),0)</f>
        <v>0</v>
      </c>
      <c r="P40" s="67">
        <f>VLOOKUP($B40&amp;O$8,'Raw CDR data'!$A:$K,MATCH(MID(P$10,13,100)*1,'Raw CDR data'!$2:$2,0),0)</f>
        <v>0</v>
      </c>
      <c r="Q40" s="68">
        <f>VLOOKUP($B40&amp;O$8,'Raw CDR data'!$A:$K,MATCH(MID(Q$10,13,100)*1,'Raw CDR data'!$2:$2,0)+1,0)</f>
        <v>0</v>
      </c>
      <c r="R40" s="68">
        <f>VLOOKUP($B40&amp;O$8,'Raw CDR data'!$A:$K,MATCH(MID(R$10,13,100)*1,'Raw CDR data'!$2:$2,0)+1,0)</f>
        <v>0</v>
      </c>
      <c r="S40" s="67">
        <f>VLOOKUP($B40&amp;S$8,'Raw CDR data'!$A:$K,MATCH(MID(S$10,13,100)*1,'Raw CDR data'!$2:$2,0),0)</f>
        <v>1</v>
      </c>
      <c r="T40" s="67">
        <f>VLOOKUP($B40&amp;S$8,'Raw CDR data'!$A:$K,MATCH(MID(T$10,13,100)*1,'Raw CDR data'!$2:$2,0),0)</f>
        <v>1</v>
      </c>
      <c r="U40" s="68">
        <f>VLOOKUP($B40&amp;S$8,'Raw CDR data'!$A:$K,MATCH(MID(U$10,13,100)*1,'Raw CDR data'!$2:$2,0)+1,0)</f>
        <v>211</v>
      </c>
      <c r="V40" s="68">
        <f>VLOOKUP($B40&amp;S$8,'Raw CDR data'!$A:$K,MATCH(MID(V$10,13,100)*1,'Raw CDR data'!$2:$2,0)+1,0)</f>
        <v>211</v>
      </c>
      <c r="W40" s="67">
        <f>VLOOKUP($B40&amp;"Further Education College",'Raw CDR data'!$A:$K,MATCH(MID(W$10,13,100)*1,'Raw CDR data'!$2:$2,0),0)</f>
        <v>0</v>
      </c>
      <c r="X40" s="67">
        <f>VLOOKUP($B40&amp;"Further Education College",'Raw CDR data'!$A:$K,MATCH(MID(X$10,13,100)*1,'Raw CDR data'!$2:$2,0),0)</f>
        <v>0</v>
      </c>
      <c r="Y40" s="68">
        <f>VLOOKUP($B40&amp;"Further Education College",'Raw CDR data'!$A:$K,MATCH(MID(Y$10,13,100)*1,'Raw CDR data'!$2:$2,0)+1,0)</f>
        <v>0</v>
      </c>
      <c r="Z40" s="68">
        <f>VLOOKUP($B40&amp;"Further Education College",'Raw CDR data'!$A:$K,MATCH(MID(Z$10,13,100)*1,'Raw CDR data'!$2:$2,0)+1,0)</f>
        <v>0</v>
      </c>
      <c r="AA40" s="67">
        <f>VLOOKUP($B40&amp;AA$8,'Raw CDR data'!$A:$K,MATCH(MID(AA$10,13,100)*1,'Raw CDR data'!$2:$2,0),0)</f>
        <v>0</v>
      </c>
      <c r="AB40" s="67">
        <f>VLOOKUP($B40&amp;AA$8,'Raw CDR data'!$A:$K,MATCH(MID(AB$10,13,100)*1,'Raw CDR data'!$2:$2,0),0)</f>
        <v>0</v>
      </c>
      <c r="AC40" s="67">
        <f>VLOOKUP($B40&amp;AC$8,'Raw CDR data'!$A:$K,MATCH(MID(AC$10,13,100)*1,'Raw CDR data'!$2:$2,0),0)</f>
        <v>0</v>
      </c>
      <c r="AD40" s="67">
        <f>VLOOKUP($B40&amp;AC$8,'Raw CDR data'!$A:$K,MATCH(MID(AD$10,13,100)*1,'Raw CDR data'!$2:$2,0),0)</f>
        <v>0</v>
      </c>
      <c r="AE40" s="67">
        <f>VLOOKUP($B40&amp;AE$8,'Raw CDR data'!$A:$K,MATCH(MID(AE$10,13,100)*1,'Raw CDR data'!$2:$2,0),0)</f>
        <v>1</v>
      </c>
      <c r="AF40" s="67">
        <f>VLOOKUP($B40&amp;AE$8,'Raw CDR data'!$A:$K,MATCH(MID(AF$10,13,100)*1,'Raw CDR data'!$2:$2,0),0)</f>
        <v>1</v>
      </c>
      <c r="AG40" s="67">
        <f>VLOOKUP($B40&amp;"Local Authority Adoption Agency",'Raw CDR data'!$A:$K,MATCH(MID(AG$10,13,100)*1,'Raw CDR data'!$2:$2,0),0)</f>
        <v>1</v>
      </c>
      <c r="AH40" s="67">
        <f>VLOOKUP($B40&amp;"Local Authority Adoption Agency",'Raw CDR data'!$A:$K,MATCH(MID(AH$10,13,100)*1,'Raw CDR data'!$2:$2,0),0)</f>
        <v>1</v>
      </c>
      <c r="AI40" s="67">
        <f>VLOOKUP($B40&amp;AI$8,'Raw CDR data'!$A:$K,MATCH(MID(AI$10,13,100)*1,'Raw CDR data'!$2:$2,0),0)</f>
        <v>3</v>
      </c>
      <c r="AJ40" s="67">
        <f>VLOOKUP($B40&amp;AI$8,'Raw CDR data'!$A:$K,MATCH(MID(AJ$10,13,100)*1,'Raw CDR data'!$2:$2,0),0)</f>
        <v>3</v>
      </c>
      <c r="AK40" s="67">
        <f>VLOOKUP($B40&amp;"Local Authority Fostering Agency",'Raw CDR data'!$A:$K,MATCH(MID(AK$10,13,100)*1,'Raw CDR data'!$2:$2,0),0)</f>
        <v>1</v>
      </c>
      <c r="AL40" s="67">
        <f>VLOOKUP($B40&amp;"Local Authority Fostering Agency",'Raw CDR data'!$A:$K,MATCH(MID(AL$10,13,100)*1,'Raw CDR data'!$2:$2,0),0)</f>
        <v>1</v>
      </c>
      <c r="AM40" s="67">
        <f>VLOOKUP($B40&amp;AM$8,'Raw CDR data'!$A:$K,MATCH(MID(AM$10,13,100)*1,'Raw CDR data'!$2:$2,0),0)</f>
        <v>37</v>
      </c>
      <c r="AN40" s="67">
        <f>VLOOKUP($B40&amp;AM$8,'Raw CDR data'!$A:$K,MATCH(MID(AN$10,13,100)*1,'Raw CDR data'!$2:$2,0),0)</f>
        <v>40</v>
      </c>
      <c r="AO40" s="160"/>
      <c r="AP40" s="160"/>
    </row>
    <row r="41" spans="2:42" s="62" customFormat="1" ht="11.25">
      <c r="B41" s="71" t="s">
        <v>1579</v>
      </c>
      <c r="C41" s="67">
        <f>VLOOKUP($B41&amp;C$8,'Raw CDR data'!$A:$K,MATCH(MID(C$10,13,100)*1,'Raw CDR data'!$2:$2,0),0)</f>
        <v>12</v>
      </c>
      <c r="D41" s="67">
        <f>VLOOKUP($B41&amp;C$8,'Raw CDR data'!$A:$K,MATCH(MID(D$10,13,100)*1,'Raw CDR data'!$2:$2,0),0)</f>
        <v>12</v>
      </c>
      <c r="E41" s="68">
        <f>VLOOKUP($B41&amp;C$8,'Raw CDR data'!$A:$K,MATCH(MID(E$10,13,100)*1,'Raw CDR data'!$2:$2,0)+1,0)</f>
        <v>57</v>
      </c>
      <c r="F41" s="68">
        <f>VLOOKUP($B41&amp;C$8,'Raw CDR data'!$A:$K,MATCH(MID(F$10,13,100)*1,'Raw CDR data'!$2:$2,0)+1,0)</f>
        <v>58</v>
      </c>
      <c r="G41" s="67">
        <f>VLOOKUP($B41&amp;G$8,'Raw CDR data'!$A:$K,MATCH(MID(G$10,13,100)*1,'Raw CDR data'!$2:$2,0),0)</f>
        <v>0</v>
      </c>
      <c r="H41" s="67">
        <f>VLOOKUP($B41&amp;G$8,'Raw CDR data'!$A:$K,MATCH(MID(H$10,13,100)*1,'Raw CDR data'!$2:$2,0),0)</f>
        <v>0</v>
      </c>
      <c r="I41" s="68">
        <f>VLOOKUP($B41&amp;G$8,'Raw CDR data'!$A:$K,MATCH(MID(I$10,13,100)*1,'Raw CDR data'!$2:$2,0)+1,0)</f>
        <v>0</v>
      </c>
      <c r="J41" s="68">
        <f>VLOOKUP($B41&amp;G$8,'Raw CDR data'!$A:$K,MATCH(MID(J$10,13,100)*1,'Raw CDR data'!$2:$2,0)+1,0)</f>
        <v>0</v>
      </c>
      <c r="K41" s="67">
        <f>VLOOKUP($B41&amp;K$8,'Raw CDR data'!$A:$K,MATCH(MID(K$10,13,100)*1,'Raw CDR data'!$2:$2,0),0)</f>
        <v>0</v>
      </c>
      <c r="L41" s="67">
        <f>VLOOKUP($B41&amp;K$8,'Raw CDR data'!$A:$K,MATCH(MID(L$10,13,100)*1,'Raw CDR data'!$2:$2,0),0)</f>
        <v>0</v>
      </c>
      <c r="M41" s="68">
        <f>VLOOKUP($B41&amp;K$8,'Raw CDR data'!$A:$K,MATCH(MID(M$10,13,100)*1,'Raw CDR data'!$2:$2,0)+1,0)</f>
        <v>0</v>
      </c>
      <c r="N41" s="68">
        <f>VLOOKUP($B41&amp;K$8,'Raw CDR data'!$A:$K,MATCH(MID(N$10,13,100)*1,'Raw CDR data'!$2:$2,0)+1,0)</f>
        <v>0</v>
      </c>
      <c r="O41" s="67">
        <f>VLOOKUP($B41&amp;O$8,'Raw CDR data'!$A:$K,MATCH(MID(O$10,13,100)*1,'Raw CDR data'!$2:$2,0),0)</f>
        <v>0</v>
      </c>
      <c r="P41" s="67">
        <f>VLOOKUP($B41&amp;O$8,'Raw CDR data'!$A:$K,MATCH(MID(P$10,13,100)*1,'Raw CDR data'!$2:$2,0),0)</f>
        <v>0</v>
      </c>
      <c r="Q41" s="68">
        <f>VLOOKUP($B41&amp;O$8,'Raw CDR data'!$A:$K,MATCH(MID(Q$10,13,100)*1,'Raw CDR data'!$2:$2,0)+1,0)</f>
        <v>0</v>
      </c>
      <c r="R41" s="68">
        <f>VLOOKUP($B41&amp;O$8,'Raw CDR data'!$A:$K,MATCH(MID(R$10,13,100)*1,'Raw CDR data'!$2:$2,0)+1,0)</f>
        <v>0</v>
      </c>
      <c r="S41" s="67">
        <f>VLOOKUP($B41&amp;S$8,'Raw CDR data'!$A:$K,MATCH(MID(S$10,13,100)*1,'Raw CDR data'!$2:$2,0),0)</f>
        <v>0</v>
      </c>
      <c r="T41" s="67">
        <f>VLOOKUP($B41&amp;S$8,'Raw CDR data'!$A:$K,MATCH(MID(T$10,13,100)*1,'Raw CDR data'!$2:$2,0),0)</f>
        <v>0</v>
      </c>
      <c r="U41" s="68">
        <f>VLOOKUP($B41&amp;S$8,'Raw CDR data'!$A:$K,MATCH(MID(U$10,13,100)*1,'Raw CDR data'!$2:$2,0)+1,0)</f>
        <v>0</v>
      </c>
      <c r="V41" s="68">
        <f>VLOOKUP($B41&amp;S$8,'Raw CDR data'!$A:$K,MATCH(MID(V$10,13,100)*1,'Raw CDR data'!$2:$2,0)+1,0)</f>
        <v>0</v>
      </c>
      <c r="W41" s="67">
        <f>VLOOKUP($B41&amp;"Further Education College",'Raw CDR data'!$A:$K,MATCH(MID(W$10,13,100)*1,'Raw CDR data'!$2:$2,0),0)</f>
        <v>0</v>
      </c>
      <c r="X41" s="67">
        <f>VLOOKUP($B41&amp;"Further Education College",'Raw CDR data'!$A:$K,MATCH(MID(X$10,13,100)*1,'Raw CDR data'!$2:$2,0),0)</f>
        <v>0</v>
      </c>
      <c r="Y41" s="68">
        <f>VLOOKUP($B41&amp;"Further Education College",'Raw CDR data'!$A:$K,MATCH(MID(Y$10,13,100)*1,'Raw CDR data'!$2:$2,0)+1,0)</f>
        <v>0</v>
      </c>
      <c r="Z41" s="68">
        <f>VLOOKUP($B41&amp;"Further Education College",'Raw CDR data'!$A:$K,MATCH(MID(Z$10,13,100)*1,'Raw CDR data'!$2:$2,0)+1,0)</f>
        <v>0</v>
      </c>
      <c r="AA41" s="67">
        <f>VLOOKUP($B41&amp;AA$8,'Raw CDR data'!$A:$K,MATCH(MID(AA$10,13,100)*1,'Raw CDR data'!$2:$2,0),0)</f>
        <v>0</v>
      </c>
      <c r="AB41" s="67">
        <f>VLOOKUP($B41&amp;AA$8,'Raw CDR data'!$A:$K,MATCH(MID(AB$10,13,100)*1,'Raw CDR data'!$2:$2,0),0)</f>
        <v>0</v>
      </c>
      <c r="AC41" s="67">
        <f>VLOOKUP($B41&amp;AC$8,'Raw CDR data'!$A:$K,MATCH(MID(AC$10,13,100)*1,'Raw CDR data'!$2:$2,0),0)</f>
        <v>0</v>
      </c>
      <c r="AD41" s="67">
        <f>VLOOKUP($B41&amp;AC$8,'Raw CDR data'!$A:$K,MATCH(MID(AD$10,13,100)*1,'Raw CDR data'!$2:$2,0),0)</f>
        <v>0</v>
      </c>
      <c r="AE41" s="67">
        <f>VLOOKUP($B41&amp;AE$8,'Raw CDR data'!$A:$K,MATCH(MID(AE$10,13,100)*1,'Raw CDR data'!$2:$2,0),0)</f>
        <v>0</v>
      </c>
      <c r="AF41" s="67">
        <f>VLOOKUP($B41&amp;AE$8,'Raw CDR data'!$A:$K,MATCH(MID(AF$10,13,100)*1,'Raw CDR data'!$2:$2,0),0)</f>
        <v>0</v>
      </c>
      <c r="AG41" s="67">
        <f>VLOOKUP($B41&amp;"Local Authority Adoption Agency",'Raw CDR data'!$A:$K,MATCH(MID(AG$10,13,100)*1,'Raw CDR data'!$2:$2,0),0)</f>
        <v>1</v>
      </c>
      <c r="AH41" s="67">
        <f>VLOOKUP($B41&amp;"Local Authority Adoption Agency",'Raw CDR data'!$A:$K,MATCH(MID(AH$10,13,100)*1,'Raw CDR data'!$2:$2,0),0)</f>
        <v>1</v>
      </c>
      <c r="AI41" s="67">
        <f>VLOOKUP($B41&amp;AI$8,'Raw CDR data'!$A:$K,MATCH(MID(AI$10,13,100)*1,'Raw CDR data'!$2:$2,0),0)</f>
        <v>4</v>
      </c>
      <c r="AJ41" s="67">
        <f>VLOOKUP($B41&amp;AI$8,'Raw CDR data'!$A:$K,MATCH(MID(AJ$10,13,100)*1,'Raw CDR data'!$2:$2,0),0)</f>
        <v>4</v>
      </c>
      <c r="AK41" s="67">
        <f>VLOOKUP($B41&amp;"Local Authority Fostering Agency",'Raw CDR data'!$A:$K,MATCH(MID(AK$10,13,100)*1,'Raw CDR data'!$2:$2,0),0)</f>
        <v>1</v>
      </c>
      <c r="AL41" s="67">
        <f>VLOOKUP($B41&amp;"Local Authority Fostering Agency",'Raw CDR data'!$A:$K,MATCH(MID(AL$10,13,100)*1,'Raw CDR data'!$2:$2,0),0)</f>
        <v>1</v>
      </c>
      <c r="AM41" s="67">
        <f>VLOOKUP($B41&amp;AM$8,'Raw CDR data'!$A:$K,MATCH(MID(AM$10,13,100)*1,'Raw CDR data'!$2:$2,0),0)</f>
        <v>18</v>
      </c>
      <c r="AN41" s="67">
        <f>VLOOKUP($B41&amp;AM$8,'Raw CDR data'!$A:$K,MATCH(MID(AN$10,13,100)*1,'Raw CDR data'!$2:$2,0),0)</f>
        <v>18</v>
      </c>
      <c r="AO41" s="160"/>
      <c r="AP41" s="160"/>
    </row>
    <row r="42" spans="2:42" s="62" customFormat="1" ht="11.25">
      <c r="B42" s="71" t="s">
        <v>1587</v>
      </c>
      <c r="C42" s="67">
        <f>VLOOKUP($B42&amp;C$8,'Raw CDR data'!$A:$K,MATCH(MID(C$10,13,100)*1,'Raw CDR data'!$2:$2,0),0)</f>
        <v>47</v>
      </c>
      <c r="D42" s="67">
        <f>VLOOKUP($B42&amp;C$8,'Raw CDR data'!$A:$K,MATCH(MID(D$10,13,100)*1,'Raw CDR data'!$2:$2,0),0)</f>
        <v>46</v>
      </c>
      <c r="E42" s="68">
        <f>VLOOKUP($B42&amp;C$8,'Raw CDR data'!$A:$K,MATCH(MID(E$10,13,100)*1,'Raw CDR data'!$2:$2,0)+1,0)</f>
        <v>91</v>
      </c>
      <c r="F42" s="68">
        <f>VLOOKUP($B42&amp;C$8,'Raw CDR data'!$A:$K,MATCH(MID(F$10,13,100)*1,'Raw CDR data'!$2:$2,0)+1,0)</f>
        <v>89</v>
      </c>
      <c r="G42" s="67">
        <f>VLOOKUP($B42&amp;G$8,'Raw CDR data'!$A:$K,MATCH(MID(G$10,13,100)*1,'Raw CDR data'!$2:$2,0),0)</f>
        <v>0</v>
      </c>
      <c r="H42" s="67">
        <f>VLOOKUP($B42&amp;G$8,'Raw CDR data'!$A:$K,MATCH(MID(H$10,13,100)*1,'Raw CDR data'!$2:$2,0),0)</f>
        <v>0</v>
      </c>
      <c r="I42" s="68">
        <f>VLOOKUP($B42&amp;G$8,'Raw CDR data'!$A:$K,MATCH(MID(I$10,13,100)*1,'Raw CDR data'!$2:$2,0)+1,0)</f>
        <v>0</v>
      </c>
      <c r="J42" s="68">
        <f>VLOOKUP($B42&amp;G$8,'Raw CDR data'!$A:$K,MATCH(MID(J$10,13,100)*1,'Raw CDR data'!$2:$2,0)+1,0)</f>
        <v>0</v>
      </c>
      <c r="K42" s="67">
        <f>VLOOKUP($B42&amp;K$8,'Raw CDR data'!$A:$K,MATCH(MID(K$10,13,100)*1,'Raw CDR data'!$2:$2,0),0)</f>
        <v>0</v>
      </c>
      <c r="L42" s="67">
        <f>VLOOKUP($B42&amp;K$8,'Raw CDR data'!$A:$K,MATCH(MID(L$10,13,100)*1,'Raw CDR data'!$2:$2,0),0)</f>
        <v>0</v>
      </c>
      <c r="M42" s="68">
        <f>VLOOKUP($B42&amp;K$8,'Raw CDR data'!$A:$K,MATCH(MID(M$10,13,100)*1,'Raw CDR data'!$2:$2,0)+1,0)</f>
        <v>0</v>
      </c>
      <c r="N42" s="68">
        <f>VLOOKUP($B42&amp;K$8,'Raw CDR data'!$A:$K,MATCH(MID(N$10,13,100)*1,'Raw CDR data'!$2:$2,0)+1,0)</f>
        <v>0</v>
      </c>
      <c r="O42" s="67">
        <f>VLOOKUP($B42&amp;O$8,'Raw CDR data'!$A:$K,MATCH(MID(O$10,13,100)*1,'Raw CDR data'!$2:$2,0),0)</f>
        <v>0</v>
      </c>
      <c r="P42" s="67">
        <f>VLOOKUP($B42&amp;O$8,'Raw CDR data'!$A:$K,MATCH(MID(P$10,13,100)*1,'Raw CDR data'!$2:$2,0),0)</f>
        <v>0</v>
      </c>
      <c r="Q42" s="68">
        <f>VLOOKUP($B42&amp;O$8,'Raw CDR data'!$A:$K,MATCH(MID(Q$10,13,100)*1,'Raw CDR data'!$2:$2,0)+1,0)</f>
        <v>0</v>
      </c>
      <c r="R42" s="68">
        <f>VLOOKUP($B42&amp;O$8,'Raw CDR data'!$A:$K,MATCH(MID(R$10,13,100)*1,'Raw CDR data'!$2:$2,0)+1,0)</f>
        <v>0</v>
      </c>
      <c r="S42" s="67">
        <f>VLOOKUP($B42&amp;S$8,'Raw CDR data'!$A:$K,MATCH(MID(S$10,13,100)*1,'Raw CDR data'!$2:$2,0),0)</f>
        <v>0</v>
      </c>
      <c r="T42" s="67">
        <f>VLOOKUP($B42&amp;S$8,'Raw CDR data'!$A:$K,MATCH(MID(T$10,13,100)*1,'Raw CDR data'!$2:$2,0),0)</f>
        <v>0</v>
      </c>
      <c r="U42" s="68">
        <f>VLOOKUP($B42&amp;S$8,'Raw CDR data'!$A:$K,MATCH(MID(U$10,13,100)*1,'Raw CDR data'!$2:$2,0)+1,0)</f>
        <v>0</v>
      </c>
      <c r="V42" s="68">
        <f>VLOOKUP($B42&amp;S$8,'Raw CDR data'!$A:$K,MATCH(MID(V$10,13,100)*1,'Raw CDR data'!$2:$2,0)+1,0)</f>
        <v>0</v>
      </c>
      <c r="W42" s="67">
        <f>VLOOKUP($B42&amp;"Further Education College",'Raw CDR data'!$A:$K,MATCH(MID(W$10,13,100)*1,'Raw CDR data'!$2:$2,0),0)</f>
        <v>0</v>
      </c>
      <c r="X42" s="67">
        <f>VLOOKUP($B42&amp;"Further Education College",'Raw CDR data'!$A:$K,MATCH(MID(X$10,13,100)*1,'Raw CDR data'!$2:$2,0),0)</f>
        <v>0</v>
      </c>
      <c r="Y42" s="68">
        <f>VLOOKUP($B42&amp;"Further Education College",'Raw CDR data'!$A:$K,MATCH(MID(Y$10,13,100)*1,'Raw CDR data'!$2:$2,0)+1,0)</f>
        <v>0</v>
      </c>
      <c r="Z42" s="68">
        <f>VLOOKUP($B42&amp;"Further Education College",'Raw CDR data'!$A:$K,MATCH(MID(Z$10,13,100)*1,'Raw CDR data'!$2:$2,0)+1,0)</f>
        <v>0</v>
      </c>
      <c r="AA42" s="67">
        <f>VLOOKUP($B42&amp;AA$8,'Raw CDR data'!$A:$K,MATCH(MID(AA$10,13,100)*1,'Raw CDR data'!$2:$2,0),0)</f>
        <v>0</v>
      </c>
      <c r="AB42" s="67">
        <f>VLOOKUP($B42&amp;AA$8,'Raw CDR data'!$A:$K,MATCH(MID(AB$10,13,100)*1,'Raw CDR data'!$2:$2,0),0)</f>
        <v>0</v>
      </c>
      <c r="AC42" s="67">
        <f>VLOOKUP($B42&amp;AC$8,'Raw CDR data'!$A:$K,MATCH(MID(AC$10,13,100)*1,'Raw CDR data'!$2:$2,0),0)</f>
        <v>0</v>
      </c>
      <c r="AD42" s="67">
        <f>VLOOKUP($B42&amp;AC$8,'Raw CDR data'!$A:$K,MATCH(MID(AD$10,13,100)*1,'Raw CDR data'!$2:$2,0),0)</f>
        <v>0</v>
      </c>
      <c r="AE42" s="67">
        <f>VLOOKUP($B42&amp;AE$8,'Raw CDR data'!$A:$K,MATCH(MID(AE$10,13,100)*1,'Raw CDR data'!$2:$2,0),0)</f>
        <v>0</v>
      </c>
      <c r="AF42" s="67">
        <f>VLOOKUP($B42&amp;AE$8,'Raw CDR data'!$A:$K,MATCH(MID(AF$10,13,100)*1,'Raw CDR data'!$2:$2,0),0)</f>
        <v>0</v>
      </c>
      <c r="AG42" s="67">
        <f>VLOOKUP($B42&amp;"Local Authority Adoption Agency",'Raw CDR data'!$A:$K,MATCH(MID(AG$10,13,100)*1,'Raw CDR data'!$2:$2,0),0)</f>
        <v>1</v>
      </c>
      <c r="AH42" s="67">
        <f>VLOOKUP($B42&amp;"Local Authority Adoption Agency",'Raw CDR data'!$A:$K,MATCH(MID(AH$10,13,100)*1,'Raw CDR data'!$2:$2,0),0)</f>
        <v>1</v>
      </c>
      <c r="AI42" s="67">
        <f>VLOOKUP($B42&amp;AI$8,'Raw CDR data'!$A:$K,MATCH(MID(AI$10,13,100)*1,'Raw CDR data'!$2:$2,0),0)</f>
        <v>1</v>
      </c>
      <c r="AJ42" s="67">
        <f>VLOOKUP($B42&amp;AI$8,'Raw CDR data'!$A:$K,MATCH(MID(AJ$10,13,100)*1,'Raw CDR data'!$2:$2,0),0)</f>
        <v>1</v>
      </c>
      <c r="AK42" s="67">
        <f>VLOOKUP($B42&amp;"Local Authority Fostering Agency",'Raw CDR data'!$A:$K,MATCH(MID(AK$10,13,100)*1,'Raw CDR data'!$2:$2,0),0)</f>
        <v>1</v>
      </c>
      <c r="AL42" s="67">
        <f>VLOOKUP($B42&amp;"Local Authority Fostering Agency",'Raw CDR data'!$A:$K,MATCH(MID(AL$10,13,100)*1,'Raw CDR data'!$2:$2,0),0)</f>
        <v>1</v>
      </c>
      <c r="AM42" s="67">
        <f>VLOOKUP($B42&amp;AM$8,'Raw CDR data'!$A:$K,MATCH(MID(AM$10,13,100)*1,'Raw CDR data'!$2:$2,0),0)</f>
        <v>50</v>
      </c>
      <c r="AN42" s="67">
        <f>VLOOKUP($B42&amp;AM$8,'Raw CDR data'!$A:$K,MATCH(MID(AN$10,13,100)*1,'Raw CDR data'!$2:$2,0),0)</f>
        <v>49</v>
      </c>
      <c r="AO42" s="160"/>
      <c r="AP42" s="160"/>
    </row>
    <row r="43" spans="2:42" s="62" customFormat="1" ht="11.25">
      <c r="B43" s="71" t="s">
        <v>1590</v>
      </c>
      <c r="C43" s="67">
        <f>VLOOKUP($B43&amp;C$8,'Raw CDR data'!$A:$K,MATCH(MID(C$10,13,100)*1,'Raw CDR data'!$2:$2,0),0)</f>
        <v>18</v>
      </c>
      <c r="D43" s="67">
        <f>VLOOKUP($B43&amp;C$8,'Raw CDR data'!$A:$K,MATCH(MID(D$10,13,100)*1,'Raw CDR data'!$2:$2,0),0)</f>
        <v>17</v>
      </c>
      <c r="E43" s="68">
        <f>VLOOKUP($B43&amp;C$8,'Raw CDR data'!$A:$K,MATCH(MID(E$10,13,100)*1,'Raw CDR data'!$2:$2,0)+1,0)</f>
        <v>77</v>
      </c>
      <c r="F43" s="68">
        <f>VLOOKUP($B43&amp;C$8,'Raw CDR data'!$A:$K,MATCH(MID(F$10,13,100)*1,'Raw CDR data'!$2:$2,0)+1,0)</f>
        <v>72</v>
      </c>
      <c r="G43" s="67">
        <f>VLOOKUP($B43&amp;G$8,'Raw CDR data'!$A:$K,MATCH(MID(G$10,13,100)*1,'Raw CDR data'!$2:$2,0),0)</f>
        <v>1</v>
      </c>
      <c r="H43" s="67">
        <f>VLOOKUP($B43&amp;G$8,'Raw CDR data'!$A:$K,MATCH(MID(H$10,13,100)*1,'Raw CDR data'!$2:$2,0),0)</f>
        <v>1</v>
      </c>
      <c r="I43" s="68">
        <f>VLOOKUP($B43&amp;G$8,'Raw CDR data'!$A:$K,MATCH(MID(I$10,13,100)*1,'Raw CDR data'!$2:$2,0)+1,0)</f>
        <v>20</v>
      </c>
      <c r="J43" s="68">
        <f>VLOOKUP($B43&amp;G$8,'Raw CDR data'!$A:$K,MATCH(MID(J$10,13,100)*1,'Raw CDR data'!$2:$2,0)+1,0)</f>
        <v>20</v>
      </c>
      <c r="K43" s="67">
        <f>VLOOKUP($B43&amp;K$8,'Raw CDR data'!$A:$K,MATCH(MID(K$10,13,100)*1,'Raw CDR data'!$2:$2,0),0)</f>
        <v>1</v>
      </c>
      <c r="L43" s="67">
        <f>VLOOKUP($B43&amp;K$8,'Raw CDR data'!$A:$K,MATCH(MID(L$10,13,100)*1,'Raw CDR data'!$2:$2,0),0)</f>
        <v>1</v>
      </c>
      <c r="M43" s="68">
        <f>VLOOKUP($B43&amp;K$8,'Raw CDR data'!$A:$K,MATCH(MID(M$10,13,100)*1,'Raw CDR data'!$2:$2,0)+1,0)</f>
        <v>11</v>
      </c>
      <c r="N43" s="68">
        <f>VLOOKUP($B43&amp;K$8,'Raw CDR data'!$A:$K,MATCH(MID(N$10,13,100)*1,'Raw CDR data'!$2:$2,0)+1,0)</f>
        <v>11</v>
      </c>
      <c r="O43" s="67">
        <f>VLOOKUP($B43&amp;O$8,'Raw CDR data'!$A:$K,MATCH(MID(O$10,13,100)*1,'Raw CDR data'!$2:$2,0),0)</f>
        <v>1</v>
      </c>
      <c r="P43" s="67">
        <f>VLOOKUP($B43&amp;O$8,'Raw CDR data'!$A:$K,MATCH(MID(P$10,13,100)*1,'Raw CDR data'!$2:$2,0),0)</f>
        <v>1</v>
      </c>
      <c r="Q43" s="68">
        <f>VLOOKUP($B43&amp;O$8,'Raw CDR data'!$A:$K,MATCH(MID(Q$10,13,100)*1,'Raw CDR data'!$2:$2,0)+1,0)</f>
        <v>6.8</v>
      </c>
      <c r="R43" s="68">
        <f>VLOOKUP($B43&amp;O$8,'Raw CDR data'!$A:$K,MATCH(MID(R$10,13,100)*1,'Raw CDR data'!$2:$2,0)+1,0)</f>
        <v>6.875</v>
      </c>
      <c r="S43" s="67">
        <f>VLOOKUP($B43&amp;S$8,'Raw CDR data'!$A:$K,MATCH(MID(S$10,13,100)*1,'Raw CDR data'!$2:$2,0),0)</f>
        <v>0</v>
      </c>
      <c r="T43" s="67">
        <f>VLOOKUP($B43&amp;S$8,'Raw CDR data'!$A:$K,MATCH(MID(T$10,13,100)*1,'Raw CDR data'!$2:$2,0),0)</f>
        <v>0</v>
      </c>
      <c r="U43" s="68">
        <f>VLOOKUP($B43&amp;S$8,'Raw CDR data'!$A:$K,MATCH(MID(U$10,13,100)*1,'Raw CDR data'!$2:$2,0)+1,0)</f>
        <v>0</v>
      </c>
      <c r="V43" s="68">
        <f>VLOOKUP($B43&amp;S$8,'Raw CDR data'!$A:$K,MATCH(MID(V$10,13,100)*1,'Raw CDR data'!$2:$2,0)+1,0)</f>
        <v>0</v>
      </c>
      <c r="W43" s="67">
        <f>VLOOKUP($B43&amp;"Further Education College",'Raw CDR data'!$A:$K,MATCH(MID(W$10,13,100)*1,'Raw CDR data'!$2:$2,0),0)</f>
        <v>0</v>
      </c>
      <c r="X43" s="67">
        <f>VLOOKUP($B43&amp;"Further Education College",'Raw CDR data'!$A:$K,MATCH(MID(X$10,13,100)*1,'Raw CDR data'!$2:$2,0),0)</f>
        <v>0</v>
      </c>
      <c r="Y43" s="68">
        <f>VLOOKUP($B43&amp;"Further Education College",'Raw CDR data'!$A:$K,MATCH(MID(Y$10,13,100)*1,'Raw CDR data'!$2:$2,0)+1,0)</f>
        <v>0</v>
      </c>
      <c r="Z43" s="68">
        <f>VLOOKUP($B43&amp;"Further Education College",'Raw CDR data'!$A:$K,MATCH(MID(Z$10,13,100)*1,'Raw CDR data'!$2:$2,0)+1,0)</f>
        <v>0</v>
      </c>
      <c r="AA43" s="67">
        <f>VLOOKUP($B43&amp;AA$8,'Raw CDR data'!$A:$K,MATCH(MID(AA$10,13,100)*1,'Raw CDR data'!$2:$2,0),0)</f>
        <v>0</v>
      </c>
      <c r="AB43" s="67">
        <f>VLOOKUP($B43&amp;AA$8,'Raw CDR data'!$A:$K,MATCH(MID(AB$10,13,100)*1,'Raw CDR data'!$2:$2,0),0)</f>
        <v>0</v>
      </c>
      <c r="AC43" s="67">
        <f>VLOOKUP($B43&amp;AC$8,'Raw CDR data'!$A:$K,MATCH(MID(AC$10,13,100)*1,'Raw CDR data'!$2:$2,0),0)</f>
        <v>1</v>
      </c>
      <c r="AD43" s="67">
        <f>VLOOKUP($B43&amp;AC$8,'Raw CDR data'!$A:$K,MATCH(MID(AD$10,13,100)*1,'Raw CDR data'!$2:$2,0),0)</f>
        <v>1</v>
      </c>
      <c r="AE43" s="67">
        <f>VLOOKUP($B43&amp;AE$8,'Raw CDR data'!$A:$K,MATCH(MID(AE$10,13,100)*1,'Raw CDR data'!$2:$2,0),0)</f>
        <v>0</v>
      </c>
      <c r="AF43" s="67">
        <f>VLOOKUP($B43&amp;AE$8,'Raw CDR data'!$A:$K,MATCH(MID(AF$10,13,100)*1,'Raw CDR data'!$2:$2,0),0)</f>
        <v>0</v>
      </c>
      <c r="AG43" s="67">
        <f>VLOOKUP($B43&amp;"Local Authority Adoption Agency",'Raw CDR data'!$A:$K,MATCH(MID(AG$10,13,100)*1,'Raw CDR data'!$2:$2,0),0)</f>
        <v>1</v>
      </c>
      <c r="AH43" s="67">
        <f>VLOOKUP($B43&amp;"Local Authority Adoption Agency",'Raw CDR data'!$A:$K,MATCH(MID(AH$10,13,100)*1,'Raw CDR data'!$2:$2,0),0)</f>
        <v>1</v>
      </c>
      <c r="AI43" s="67">
        <f>VLOOKUP($B43&amp;AI$8,'Raw CDR data'!$A:$K,MATCH(MID(AI$10,13,100)*1,'Raw CDR data'!$2:$2,0),0)</f>
        <v>1</v>
      </c>
      <c r="AJ43" s="67">
        <f>VLOOKUP($B43&amp;AI$8,'Raw CDR data'!$A:$K,MATCH(MID(AJ$10,13,100)*1,'Raw CDR data'!$2:$2,0),0)</f>
        <v>1</v>
      </c>
      <c r="AK43" s="67">
        <f>VLOOKUP($B43&amp;"Local Authority Fostering Agency",'Raw CDR data'!$A:$K,MATCH(MID(AK$10,13,100)*1,'Raw CDR data'!$2:$2,0),0)</f>
        <v>1</v>
      </c>
      <c r="AL43" s="67">
        <f>VLOOKUP($B43&amp;"Local Authority Fostering Agency",'Raw CDR data'!$A:$K,MATCH(MID(AL$10,13,100)*1,'Raw CDR data'!$2:$2,0),0)</f>
        <v>1</v>
      </c>
      <c r="AM43" s="67">
        <f>VLOOKUP($B43&amp;AM$8,'Raw CDR data'!$A:$K,MATCH(MID(AM$10,13,100)*1,'Raw CDR data'!$2:$2,0),0)</f>
        <v>25</v>
      </c>
      <c r="AN43" s="67">
        <f>VLOOKUP($B43&amp;AM$8,'Raw CDR data'!$A:$K,MATCH(MID(AN$10,13,100)*1,'Raw CDR data'!$2:$2,0),0)</f>
        <v>24</v>
      </c>
      <c r="AO43" s="160"/>
      <c r="AP43" s="160"/>
    </row>
    <row r="44" spans="2:42" s="62" customFormat="1" ht="11.25">
      <c r="B44" s="71" t="s">
        <v>1592</v>
      </c>
      <c r="C44" s="67">
        <f>VLOOKUP($B44&amp;C$8,'Raw CDR data'!$A:$K,MATCH(MID(C$10,13,100)*1,'Raw CDR data'!$2:$2,0),0)</f>
        <v>28</v>
      </c>
      <c r="D44" s="67">
        <f>VLOOKUP($B44&amp;C$8,'Raw CDR data'!$A:$K,MATCH(MID(D$10,13,100)*1,'Raw CDR data'!$2:$2,0),0)</f>
        <v>30</v>
      </c>
      <c r="E44" s="68">
        <f>VLOOKUP($B44&amp;C$8,'Raw CDR data'!$A:$K,MATCH(MID(E$10,13,100)*1,'Raw CDR data'!$2:$2,0)+1,0)</f>
        <v>152</v>
      </c>
      <c r="F44" s="68">
        <f>VLOOKUP($B44&amp;C$8,'Raw CDR data'!$A:$K,MATCH(MID(F$10,13,100)*1,'Raw CDR data'!$2:$2,0)+1,0)</f>
        <v>149</v>
      </c>
      <c r="G44" s="67">
        <f>VLOOKUP($B44&amp;G$8,'Raw CDR data'!$A:$K,MATCH(MID(G$10,13,100)*1,'Raw CDR data'!$2:$2,0),0)</f>
        <v>0</v>
      </c>
      <c r="H44" s="67">
        <f>VLOOKUP($B44&amp;G$8,'Raw CDR data'!$A:$K,MATCH(MID(H$10,13,100)*1,'Raw CDR data'!$2:$2,0),0)</f>
        <v>0</v>
      </c>
      <c r="I44" s="68">
        <f>VLOOKUP($B44&amp;G$8,'Raw CDR data'!$A:$K,MATCH(MID(I$10,13,100)*1,'Raw CDR data'!$2:$2,0)+1,0)</f>
        <v>0</v>
      </c>
      <c r="J44" s="68">
        <f>VLOOKUP($B44&amp;G$8,'Raw CDR data'!$A:$K,MATCH(MID(J$10,13,100)*1,'Raw CDR data'!$2:$2,0)+1,0)</f>
        <v>0</v>
      </c>
      <c r="K44" s="67">
        <f>VLOOKUP($B44&amp;K$8,'Raw CDR data'!$A:$K,MATCH(MID(K$10,13,100)*1,'Raw CDR data'!$2:$2,0),0)</f>
        <v>1</v>
      </c>
      <c r="L44" s="67">
        <f>VLOOKUP($B44&amp;K$8,'Raw CDR data'!$A:$K,MATCH(MID(L$10,13,100)*1,'Raw CDR data'!$2:$2,0),0)</f>
        <v>1</v>
      </c>
      <c r="M44" s="68">
        <f>VLOOKUP($B44&amp;K$8,'Raw CDR data'!$A:$K,MATCH(MID(M$10,13,100)*1,'Raw CDR data'!$2:$2,0)+1,0)</f>
        <v>7</v>
      </c>
      <c r="N44" s="68">
        <f>VLOOKUP($B44&amp;K$8,'Raw CDR data'!$A:$K,MATCH(MID(N$10,13,100)*1,'Raw CDR data'!$2:$2,0)+1,0)</f>
        <v>7</v>
      </c>
      <c r="O44" s="67">
        <f>VLOOKUP($B44&amp;O$8,'Raw CDR data'!$A:$K,MATCH(MID(O$10,13,100)*1,'Raw CDR data'!$2:$2,0),0)</f>
        <v>0</v>
      </c>
      <c r="P44" s="67">
        <f>VLOOKUP($B44&amp;O$8,'Raw CDR data'!$A:$K,MATCH(MID(P$10,13,100)*1,'Raw CDR data'!$2:$2,0),0)</f>
        <v>0</v>
      </c>
      <c r="Q44" s="68">
        <f>VLOOKUP($B44&amp;O$8,'Raw CDR data'!$A:$K,MATCH(MID(Q$10,13,100)*1,'Raw CDR data'!$2:$2,0)+1,0)</f>
        <v>0</v>
      </c>
      <c r="R44" s="68">
        <f>VLOOKUP($B44&amp;O$8,'Raw CDR data'!$A:$K,MATCH(MID(R$10,13,100)*1,'Raw CDR data'!$2:$2,0)+1,0)</f>
        <v>0</v>
      </c>
      <c r="S44" s="67">
        <f>VLOOKUP($B44&amp;S$8,'Raw CDR data'!$A:$K,MATCH(MID(S$10,13,100)*1,'Raw CDR data'!$2:$2,0),0)</f>
        <v>0</v>
      </c>
      <c r="T44" s="67">
        <f>VLOOKUP($B44&amp;S$8,'Raw CDR data'!$A:$K,MATCH(MID(T$10,13,100)*1,'Raw CDR data'!$2:$2,0),0)</f>
        <v>0</v>
      </c>
      <c r="U44" s="68">
        <f>VLOOKUP($B44&amp;S$8,'Raw CDR data'!$A:$K,MATCH(MID(U$10,13,100)*1,'Raw CDR data'!$2:$2,0)+1,0)</f>
        <v>0</v>
      </c>
      <c r="V44" s="68">
        <f>VLOOKUP($B44&amp;S$8,'Raw CDR data'!$A:$K,MATCH(MID(V$10,13,100)*1,'Raw CDR data'!$2:$2,0)+1,0)</f>
        <v>0</v>
      </c>
      <c r="W44" s="67">
        <f>VLOOKUP($B44&amp;"Further Education College",'Raw CDR data'!$A:$K,MATCH(MID(W$10,13,100)*1,'Raw CDR data'!$2:$2,0),0)</f>
        <v>0</v>
      </c>
      <c r="X44" s="67">
        <f>VLOOKUP($B44&amp;"Further Education College",'Raw CDR data'!$A:$K,MATCH(MID(X$10,13,100)*1,'Raw CDR data'!$2:$2,0),0)</f>
        <v>0</v>
      </c>
      <c r="Y44" s="68">
        <f>VLOOKUP($B44&amp;"Further Education College",'Raw CDR data'!$A:$K,MATCH(MID(Y$10,13,100)*1,'Raw CDR data'!$2:$2,0)+1,0)</f>
        <v>0</v>
      </c>
      <c r="Z44" s="68">
        <f>VLOOKUP($B44&amp;"Further Education College",'Raw CDR data'!$A:$K,MATCH(MID(Z$10,13,100)*1,'Raw CDR data'!$2:$2,0)+1,0)</f>
        <v>0</v>
      </c>
      <c r="AA44" s="67">
        <f>VLOOKUP($B44&amp;AA$8,'Raw CDR data'!$A:$K,MATCH(MID(AA$10,13,100)*1,'Raw CDR data'!$2:$2,0),0)</f>
        <v>0</v>
      </c>
      <c r="AB44" s="67">
        <f>VLOOKUP($B44&amp;AA$8,'Raw CDR data'!$A:$K,MATCH(MID(AB$10,13,100)*1,'Raw CDR data'!$2:$2,0),0)</f>
        <v>0</v>
      </c>
      <c r="AC44" s="67">
        <f>VLOOKUP($B44&amp;AC$8,'Raw CDR data'!$A:$K,MATCH(MID(AC$10,13,100)*1,'Raw CDR data'!$2:$2,0),0)</f>
        <v>0</v>
      </c>
      <c r="AD44" s="67">
        <f>VLOOKUP($B44&amp;AC$8,'Raw CDR data'!$A:$K,MATCH(MID(AD$10,13,100)*1,'Raw CDR data'!$2:$2,0),0)</f>
        <v>0</v>
      </c>
      <c r="AE44" s="67">
        <f>VLOOKUP($B44&amp;AE$8,'Raw CDR data'!$A:$K,MATCH(MID(AE$10,13,100)*1,'Raw CDR data'!$2:$2,0),0)</f>
        <v>0</v>
      </c>
      <c r="AF44" s="67">
        <f>VLOOKUP($B44&amp;AE$8,'Raw CDR data'!$A:$K,MATCH(MID(AF$10,13,100)*1,'Raw CDR data'!$2:$2,0),0)</f>
        <v>0</v>
      </c>
      <c r="AG44" s="67">
        <f>VLOOKUP($B44&amp;"Local Authority Adoption Agency",'Raw CDR data'!$A:$K,MATCH(MID(AG$10,13,100)*1,'Raw CDR data'!$2:$2,0),0)</f>
        <v>1</v>
      </c>
      <c r="AH44" s="67">
        <f>VLOOKUP($B44&amp;"Local Authority Adoption Agency",'Raw CDR data'!$A:$K,MATCH(MID(AH$10,13,100)*1,'Raw CDR data'!$2:$2,0),0)</f>
        <v>1</v>
      </c>
      <c r="AI44" s="67">
        <f>VLOOKUP($B44&amp;AI$8,'Raw CDR data'!$A:$K,MATCH(MID(AI$10,13,100)*1,'Raw CDR data'!$2:$2,0),0)</f>
        <v>1</v>
      </c>
      <c r="AJ44" s="67">
        <f>VLOOKUP($B44&amp;AI$8,'Raw CDR data'!$A:$K,MATCH(MID(AJ$10,13,100)*1,'Raw CDR data'!$2:$2,0),0)</f>
        <v>1</v>
      </c>
      <c r="AK44" s="67">
        <f>VLOOKUP($B44&amp;"Local Authority Fostering Agency",'Raw CDR data'!$A:$K,MATCH(MID(AK$10,13,100)*1,'Raw CDR data'!$2:$2,0),0)</f>
        <v>1</v>
      </c>
      <c r="AL44" s="67">
        <f>VLOOKUP($B44&amp;"Local Authority Fostering Agency",'Raw CDR data'!$A:$K,MATCH(MID(AL$10,13,100)*1,'Raw CDR data'!$2:$2,0),0)</f>
        <v>1</v>
      </c>
      <c r="AM44" s="67">
        <f>VLOOKUP($B44&amp;AM$8,'Raw CDR data'!$A:$K,MATCH(MID(AM$10,13,100)*1,'Raw CDR data'!$2:$2,0),0)</f>
        <v>32</v>
      </c>
      <c r="AN44" s="67">
        <f>VLOOKUP($B44&amp;AM$8,'Raw CDR data'!$A:$K,MATCH(MID(AN$10,13,100)*1,'Raw CDR data'!$2:$2,0),0)</f>
        <v>34</v>
      </c>
      <c r="AO44" s="160"/>
      <c r="AP44" s="160"/>
    </row>
    <row r="45" spans="2:42" s="62" customFormat="1" ht="11.25">
      <c r="B45" s="71" t="s">
        <v>1601</v>
      </c>
      <c r="C45" s="67">
        <f>VLOOKUP($B45&amp;C$8,'Raw CDR data'!$A:$K,MATCH(MID(C$10,13,100)*1,'Raw CDR data'!$2:$2,0),0)</f>
        <v>27</v>
      </c>
      <c r="D45" s="67">
        <f>VLOOKUP($B45&amp;C$8,'Raw CDR data'!$A:$K,MATCH(MID(D$10,13,100)*1,'Raw CDR data'!$2:$2,0),0)</f>
        <v>27</v>
      </c>
      <c r="E45" s="68">
        <f>VLOOKUP($B45&amp;C$8,'Raw CDR data'!$A:$K,MATCH(MID(E$10,13,100)*1,'Raw CDR data'!$2:$2,0)+1,0)</f>
        <v>77</v>
      </c>
      <c r="F45" s="68">
        <f>VLOOKUP($B45&amp;C$8,'Raw CDR data'!$A:$K,MATCH(MID(F$10,13,100)*1,'Raw CDR data'!$2:$2,0)+1,0)</f>
        <v>77</v>
      </c>
      <c r="G45" s="67">
        <f>VLOOKUP($B45&amp;G$8,'Raw CDR data'!$A:$K,MATCH(MID(G$10,13,100)*1,'Raw CDR data'!$2:$2,0),0)</f>
        <v>2</v>
      </c>
      <c r="H45" s="67">
        <f>VLOOKUP($B45&amp;G$8,'Raw CDR data'!$A:$K,MATCH(MID(H$10,13,100)*1,'Raw CDR data'!$2:$2,0),0)</f>
        <v>2</v>
      </c>
      <c r="I45" s="68">
        <f>VLOOKUP($B45&amp;G$8,'Raw CDR data'!$A:$K,MATCH(MID(I$10,13,100)*1,'Raw CDR data'!$2:$2,0)+1,0)</f>
        <v>51</v>
      </c>
      <c r="J45" s="68">
        <f>VLOOKUP($B45&amp;G$8,'Raw CDR data'!$A:$K,MATCH(MID(J$10,13,100)*1,'Raw CDR data'!$2:$2,0)+1,0)</f>
        <v>41</v>
      </c>
      <c r="K45" s="67">
        <f>VLOOKUP($B45&amp;K$8,'Raw CDR data'!$A:$K,MATCH(MID(K$10,13,100)*1,'Raw CDR data'!$2:$2,0),0)</f>
        <v>1</v>
      </c>
      <c r="L45" s="67">
        <f>VLOOKUP($B45&amp;K$8,'Raw CDR data'!$A:$K,MATCH(MID(L$10,13,100)*1,'Raw CDR data'!$2:$2,0),0)</f>
        <v>1</v>
      </c>
      <c r="M45" s="68">
        <f>VLOOKUP($B45&amp;K$8,'Raw CDR data'!$A:$K,MATCH(MID(M$10,13,100)*1,'Raw CDR data'!$2:$2,0)+1,0)</f>
        <v>22</v>
      </c>
      <c r="N45" s="68">
        <f>VLOOKUP($B45&amp;K$8,'Raw CDR data'!$A:$K,MATCH(MID(N$10,13,100)*1,'Raw CDR data'!$2:$2,0)+1,0)</f>
        <v>22</v>
      </c>
      <c r="O45" s="67">
        <f>VLOOKUP($B45&amp;O$8,'Raw CDR data'!$A:$K,MATCH(MID(O$10,13,100)*1,'Raw CDR data'!$2:$2,0),0)</f>
        <v>0</v>
      </c>
      <c r="P45" s="67">
        <f>VLOOKUP($B45&amp;O$8,'Raw CDR data'!$A:$K,MATCH(MID(P$10,13,100)*1,'Raw CDR data'!$2:$2,0),0)</f>
        <v>0</v>
      </c>
      <c r="Q45" s="68">
        <f>VLOOKUP($B45&amp;O$8,'Raw CDR data'!$A:$K,MATCH(MID(Q$10,13,100)*1,'Raw CDR data'!$2:$2,0)+1,0)</f>
        <v>0</v>
      </c>
      <c r="R45" s="68">
        <f>VLOOKUP($B45&amp;O$8,'Raw CDR data'!$A:$K,MATCH(MID(R$10,13,100)*1,'Raw CDR data'!$2:$2,0)+1,0)</f>
        <v>0</v>
      </c>
      <c r="S45" s="67">
        <f>VLOOKUP($B45&amp;S$8,'Raw CDR data'!$A:$K,MATCH(MID(S$10,13,100)*1,'Raw CDR data'!$2:$2,0),0)</f>
        <v>0</v>
      </c>
      <c r="T45" s="67">
        <f>VLOOKUP($B45&amp;S$8,'Raw CDR data'!$A:$K,MATCH(MID(T$10,13,100)*1,'Raw CDR data'!$2:$2,0),0)</f>
        <v>0</v>
      </c>
      <c r="U45" s="68">
        <f>VLOOKUP($B45&amp;S$8,'Raw CDR data'!$A:$K,MATCH(MID(U$10,13,100)*1,'Raw CDR data'!$2:$2,0)+1,0)</f>
        <v>0</v>
      </c>
      <c r="V45" s="68">
        <f>VLOOKUP($B45&amp;S$8,'Raw CDR data'!$A:$K,MATCH(MID(V$10,13,100)*1,'Raw CDR data'!$2:$2,0)+1,0)</f>
        <v>0</v>
      </c>
      <c r="W45" s="67">
        <f>VLOOKUP($B45&amp;"Further Education College",'Raw CDR data'!$A:$K,MATCH(MID(W$10,13,100)*1,'Raw CDR data'!$2:$2,0),0)</f>
        <v>0</v>
      </c>
      <c r="X45" s="67">
        <f>VLOOKUP($B45&amp;"Further Education College",'Raw CDR data'!$A:$K,MATCH(MID(X$10,13,100)*1,'Raw CDR data'!$2:$2,0),0)</f>
        <v>0</v>
      </c>
      <c r="Y45" s="68">
        <f>VLOOKUP($B45&amp;"Further Education College",'Raw CDR data'!$A:$K,MATCH(MID(Y$10,13,100)*1,'Raw CDR data'!$2:$2,0)+1,0)</f>
        <v>0</v>
      </c>
      <c r="Z45" s="68">
        <f>VLOOKUP($B45&amp;"Further Education College",'Raw CDR data'!$A:$K,MATCH(MID(Z$10,13,100)*1,'Raw CDR data'!$2:$2,0)+1,0)</f>
        <v>0</v>
      </c>
      <c r="AA45" s="67">
        <f>VLOOKUP($B45&amp;AA$8,'Raw CDR data'!$A:$K,MATCH(MID(AA$10,13,100)*1,'Raw CDR data'!$2:$2,0),0)</f>
        <v>0</v>
      </c>
      <c r="AB45" s="67">
        <f>VLOOKUP($B45&amp;AA$8,'Raw CDR data'!$A:$K,MATCH(MID(AB$10,13,100)*1,'Raw CDR data'!$2:$2,0),0)</f>
        <v>0</v>
      </c>
      <c r="AC45" s="67">
        <f>VLOOKUP($B45&amp;AC$8,'Raw CDR data'!$A:$K,MATCH(MID(AC$10,13,100)*1,'Raw CDR data'!$2:$2,0),0)</f>
        <v>0</v>
      </c>
      <c r="AD45" s="67">
        <f>VLOOKUP($B45&amp;AC$8,'Raw CDR data'!$A:$K,MATCH(MID(AD$10,13,100)*1,'Raw CDR data'!$2:$2,0),0)</f>
        <v>0</v>
      </c>
      <c r="AE45" s="67">
        <f>VLOOKUP($B45&amp;AE$8,'Raw CDR data'!$A:$K,MATCH(MID(AE$10,13,100)*1,'Raw CDR data'!$2:$2,0),0)</f>
        <v>1</v>
      </c>
      <c r="AF45" s="67">
        <f>VLOOKUP($B45&amp;AE$8,'Raw CDR data'!$A:$K,MATCH(MID(AF$10,13,100)*1,'Raw CDR data'!$2:$2,0),0)</f>
        <v>1</v>
      </c>
      <c r="AG45" s="67">
        <f>VLOOKUP($B45&amp;"Local Authority Adoption Agency",'Raw CDR data'!$A:$K,MATCH(MID(AG$10,13,100)*1,'Raw CDR data'!$2:$2,0),0)</f>
        <v>1</v>
      </c>
      <c r="AH45" s="67">
        <f>VLOOKUP($B45&amp;"Local Authority Adoption Agency",'Raw CDR data'!$A:$K,MATCH(MID(AH$10,13,100)*1,'Raw CDR data'!$2:$2,0),0)</f>
        <v>1</v>
      </c>
      <c r="AI45" s="67">
        <f>VLOOKUP($B45&amp;AI$8,'Raw CDR data'!$A:$K,MATCH(MID(AI$10,13,100)*1,'Raw CDR data'!$2:$2,0),0)</f>
        <v>0</v>
      </c>
      <c r="AJ45" s="67">
        <f>VLOOKUP($B45&amp;AI$8,'Raw CDR data'!$A:$K,MATCH(MID(AJ$10,13,100)*1,'Raw CDR data'!$2:$2,0),0)</f>
        <v>0</v>
      </c>
      <c r="AK45" s="67">
        <f>VLOOKUP($B45&amp;"Local Authority Fostering Agency",'Raw CDR data'!$A:$K,MATCH(MID(AK$10,13,100)*1,'Raw CDR data'!$2:$2,0),0)</f>
        <v>1</v>
      </c>
      <c r="AL45" s="67">
        <f>VLOOKUP($B45&amp;"Local Authority Fostering Agency",'Raw CDR data'!$A:$K,MATCH(MID(AL$10,13,100)*1,'Raw CDR data'!$2:$2,0),0)</f>
        <v>1</v>
      </c>
      <c r="AM45" s="67">
        <f>VLOOKUP($B45&amp;AM$8,'Raw CDR data'!$A:$K,MATCH(MID(AM$10,13,100)*1,'Raw CDR data'!$2:$2,0),0)</f>
        <v>33</v>
      </c>
      <c r="AN45" s="67">
        <f>VLOOKUP($B45&amp;AM$8,'Raw CDR data'!$A:$K,MATCH(MID(AN$10,13,100)*1,'Raw CDR data'!$2:$2,0),0)</f>
        <v>33</v>
      </c>
      <c r="AO45" s="160"/>
      <c r="AP45" s="160"/>
    </row>
    <row r="46" spans="2:42" s="62" customFormat="1" ht="11.25">
      <c r="B46" s="71" t="s">
        <v>1602</v>
      </c>
      <c r="C46" s="67">
        <f>VLOOKUP($B46&amp;C$8,'Raw CDR data'!$A:$K,MATCH(MID(C$10,13,100)*1,'Raw CDR data'!$2:$2,0),0)</f>
        <v>35</v>
      </c>
      <c r="D46" s="67">
        <f>VLOOKUP($B46&amp;C$8,'Raw CDR data'!$A:$K,MATCH(MID(D$10,13,100)*1,'Raw CDR data'!$2:$2,0),0)</f>
        <v>35</v>
      </c>
      <c r="E46" s="68">
        <f>VLOOKUP($B46&amp;C$8,'Raw CDR data'!$A:$K,MATCH(MID(E$10,13,100)*1,'Raw CDR data'!$2:$2,0)+1,0)</f>
        <v>177</v>
      </c>
      <c r="F46" s="68">
        <f>VLOOKUP($B46&amp;C$8,'Raw CDR data'!$A:$K,MATCH(MID(F$10,13,100)*1,'Raw CDR data'!$2:$2,0)+1,0)</f>
        <v>179</v>
      </c>
      <c r="G46" s="67">
        <f>VLOOKUP($B46&amp;G$8,'Raw CDR data'!$A:$K,MATCH(MID(G$10,13,100)*1,'Raw CDR data'!$2:$2,0),0)</f>
        <v>0</v>
      </c>
      <c r="H46" s="67">
        <f>VLOOKUP($B46&amp;G$8,'Raw CDR data'!$A:$K,MATCH(MID(H$10,13,100)*1,'Raw CDR data'!$2:$2,0),0)</f>
        <v>0</v>
      </c>
      <c r="I46" s="68">
        <f>VLOOKUP($B46&amp;G$8,'Raw CDR data'!$A:$K,MATCH(MID(I$10,13,100)*1,'Raw CDR data'!$2:$2,0)+1,0)</f>
        <v>0</v>
      </c>
      <c r="J46" s="68">
        <f>VLOOKUP($B46&amp;G$8,'Raw CDR data'!$A:$K,MATCH(MID(J$10,13,100)*1,'Raw CDR data'!$2:$2,0)+1,0)</f>
        <v>0</v>
      </c>
      <c r="K46" s="67">
        <f>VLOOKUP($B46&amp;K$8,'Raw CDR data'!$A:$K,MATCH(MID(K$10,13,100)*1,'Raw CDR data'!$2:$2,0),0)</f>
        <v>0</v>
      </c>
      <c r="L46" s="67">
        <f>VLOOKUP($B46&amp;K$8,'Raw CDR data'!$A:$K,MATCH(MID(L$10,13,100)*1,'Raw CDR data'!$2:$2,0),0)</f>
        <v>0</v>
      </c>
      <c r="M46" s="68">
        <f>VLOOKUP($B46&amp;K$8,'Raw CDR data'!$A:$K,MATCH(MID(M$10,13,100)*1,'Raw CDR data'!$2:$2,0)+1,0)</f>
        <v>0</v>
      </c>
      <c r="N46" s="68">
        <f>VLOOKUP($B46&amp;K$8,'Raw CDR data'!$A:$K,MATCH(MID(N$10,13,100)*1,'Raw CDR data'!$2:$2,0)+1,0)</f>
        <v>0</v>
      </c>
      <c r="O46" s="67">
        <f>VLOOKUP($B46&amp;O$8,'Raw CDR data'!$A:$K,MATCH(MID(O$10,13,100)*1,'Raw CDR data'!$2:$2,0),0)</f>
        <v>0</v>
      </c>
      <c r="P46" s="67">
        <f>VLOOKUP($B46&amp;O$8,'Raw CDR data'!$A:$K,MATCH(MID(P$10,13,100)*1,'Raw CDR data'!$2:$2,0),0)</f>
        <v>0</v>
      </c>
      <c r="Q46" s="68">
        <f>VLOOKUP($B46&amp;O$8,'Raw CDR data'!$A:$K,MATCH(MID(Q$10,13,100)*1,'Raw CDR data'!$2:$2,0)+1,0)</f>
        <v>0</v>
      </c>
      <c r="R46" s="68">
        <f>VLOOKUP($B46&amp;O$8,'Raw CDR data'!$A:$K,MATCH(MID(R$10,13,100)*1,'Raw CDR data'!$2:$2,0)+1,0)</f>
        <v>0</v>
      </c>
      <c r="S46" s="67">
        <f>VLOOKUP($B46&amp;S$8,'Raw CDR data'!$A:$K,MATCH(MID(S$10,13,100)*1,'Raw CDR data'!$2:$2,0),0)</f>
        <v>0</v>
      </c>
      <c r="T46" s="67">
        <f>VLOOKUP($B46&amp;S$8,'Raw CDR data'!$A:$K,MATCH(MID(T$10,13,100)*1,'Raw CDR data'!$2:$2,0),0)</f>
        <v>0</v>
      </c>
      <c r="U46" s="68">
        <f>VLOOKUP($B46&amp;S$8,'Raw CDR data'!$A:$K,MATCH(MID(U$10,13,100)*1,'Raw CDR data'!$2:$2,0)+1,0)</f>
        <v>0</v>
      </c>
      <c r="V46" s="68">
        <f>VLOOKUP($B46&amp;S$8,'Raw CDR data'!$A:$K,MATCH(MID(V$10,13,100)*1,'Raw CDR data'!$2:$2,0)+1,0)</f>
        <v>0</v>
      </c>
      <c r="W46" s="67">
        <f>VLOOKUP($B46&amp;"Further Education College",'Raw CDR data'!$A:$K,MATCH(MID(W$10,13,100)*1,'Raw CDR data'!$2:$2,0),0)</f>
        <v>0</v>
      </c>
      <c r="X46" s="67">
        <f>VLOOKUP($B46&amp;"Further Education College",'Raw CDR data'!$A:$K,MATCH(MID(X$10,13,100)*1,'Raw CDR data'!$2:$2,0),0)</f>
        <v>0</v>
      </c>
      <c r="Y46" s="68">
        <f>VLOOKUP($B46&amp;"Further Education College",'Raw CDR data'!$A:$K,MATCH(MID(Y$10,13,100)*1,'Raw CDR data'!$2:$2,0)+1,0)</f>
        <v>0</v>
      </c>
      <c r="Z46" s="68">
        <f>VLOOKUP($B46&amp;"Further Education College",'Raw CDR data'!$A:$K,MATCH(MID(Z$10,13,100)*1,'Raw CDR data'!$2:$2,0)+1,0)</f>
        <v>0</v>
      </c>
      <c r="AA46" s="67">
        <f>VLOOKUP($B46&amp;AA$8,'Raw CDR data'!$A:$K,MATCH(MID(AA$10,13,100)*1,'Raw CDR data'!$2:$2,0),0)</f>
        <v>0</v>
      </c>
      <c r="AB46" s="67">
        <f>VLOOKUP($B46&amp;AA$8,'Raw CDR data'!$A:$K,MATCH(MID(AB$10,13,100)*1,'Raw CDR data'!$2:$2,0),0)</f>
        <v>0</v>
      </c>
      <c r="AC46" s="67">
        <f>VLOOKUP($B46&amp;AC$8,'Raw CDR data'!$A:$K,MATCH(MID(AC$10,13,100)*1,'Raw CDR data'!$2:$2,0),0)</f>
        <v>0</v>
      </c>
      <c r="AD46" s="67">
        <f>VLOOKUP($B46&amp;AC$8,'Raw CDR data'!$A:$K,MATCH(MID(AD$10,13,100)*1,'Raw CDR data'!$2:$2,0),0)</f>
        <v>0</v>
      </c>
      <c r="AE46" s="67">
        <f>VLOOKUP($B46&amp;AE$8,'Raw CDR data'!$A:$K,MATCH(MID(AE$10,13,100)*1,'Raw CDR data'!$2:$2,0),0)</f>
        <v>0</v>
      </c>
      <c r="AF46" s="67">
        <f>VLOOKUP($B46&amp;AE$8,'Raw CDR data'!$A:$K,MATCH(MID(AF$10,13,100)*1,'Raw CDR data'!$2:$2,0),0)</f>
        <v>0</v>
      </c>
      <c r="AG46" s="67">
        <f>VLOOKUP($B46&amp;"Local Authority Adoption Agency",'Raw CDR data'!$A:$K,MATCH(MID(AG$10,13,100)*1,'Raw CDR data'!$2:$2,0),0)</f>
        <v>1</v>
      </c>
      <c r="AH46" s="67">
        <f>VLOOKUP($B46&amp;"Local Authority Adoption Agency",'Raw CDR data'!$A:$K,MATCH(MID(AH$10,13,100)*1,'Raw CDR data'!$2:$2,0),0)</f>
        <v>1</v>
      </c>
      <c r="AI46" s="67">
        <f>VLOOKUP($B46&amp;AI$8,'Raw CDR data'!$A:$K,MATCH(MID(AI$10,13,100)*1,'Raw CDR data'!$2:$2,0),0)</f>
        <v>3</v>
      </c>
      <c r="AJ46" s="67">
        <f>VLOOKUP($B46&amp;AI$8,'Raw CDR data'!$A:$K,MATCH(MID(AJ$10,13,100)*1,'Raw CDR data'!$2:$2,0),0)</f>
        <v>3</v>
      </c>
      <c r="AK46" s="67">
        <f>VLOOKUP($B46&amp;"Local Authority Fostering Agency",'Raw CDR data'!$A:$K,MATCH(MID(AK$10,13,100)*1,'Raw CDR data'!$2:$2,0),0)</f>
        <v>1</v>
      </c>
      <c r="AL46" s="67">
        <f>VLOOKUP($B46&amp;"Local Authority Fostering Agency",'Raw CDR data'!$A:$K,MATCH(MID(AL$10,13,100)*1,'Raw CDR data'!$2:$2,0),0)</f>
        <v>1</v>
      </c>
      <c r="AM46" s="67">
        <f>VLOOKUP($B46&amp;AM$8,'Raw CDR data'!$A:$K,MATCH(MID(AM$10,13,100)*1,'Raw CDR data'!$2:$2,0),0)</f>
        <v>40</v>
      </c>
      <c r="AN46" s="67">
        <f>VLOOKUP($B46&amp;AM$8,'Raw CDR data'!$A:$K,MATCH(MID(AN$10,13,100)*1,'Raw CDR data'!$2:$2,0),0)</f>
        <v>40</v>
      </c>
      <c r="AO46" s="160"/>
      <c r="AP46" s="160"/>
    </row>
    <row r="47" spans="2:42" s="62" customFormat="1" ht="11.25">
      <c r="B47" s="71" t="s">
        <v>1607</v>
      </c>
      <c r="C47" s="67">
        <f>VLOOKUP($B47&amp;C$8,'Raw CDR data'!$A:$K,MATCH(MID(C$10,13,100)*1,'Raw CDR data'!$2:$2,0),0)</f>
        <v>18</v>
      </c>
      <c r="D47" s="67">
        <f>VLOOKUP($B47&amp;C$8,'Raw CDR data'!$A:$K,MATCH(MID(D$10,13,100)*1,'Raw CDR data'!$2:$2,0),0)</f>
        <v>18</v>
      </c>
      <c r="E47" s="68">
        <f>VLOOKUP($B47&amp;C$8,'Raw CDR data'!$A:$K,MATCH(MID(E$10,13,100)*1,'Raw CDR data'!$2:$2,0)+1,0)</f>
        <v>85</v>
      </c>
      <c r="F47" s="68">
        <f>VLOOKUP($B47&amp;C$8,'Raw CDR data'!$A:$K,MATCH(MID(F$10,13,100)*1,'Raw CDR data'!$2:$2,0)+1,0)</f>
        <v>85</v>
      </c>
      <c r="G47" s="67">
        <f>VLOOKUP($B47&amp;G$8,'Raw CDR data'!$A:$K,MATCH(MID(G$10,13,100)*1,'Raw CDR data'!$2:$2,0),0)</f>
        <v>0</v>
      </c>
      <c r="H47" s="67">
        <f>VLOOKUP($B47&amp;G$8,'Raw CDR data'!$A:$K,MATCH(MID(H$10,13,100)*1,'Raw CDR data'!$2:$2,0),0)</f>
        <v>0</v>
      </c>
      <c r="I47" s="68">
        <f>VLOOKUP($B47&amp;G$8,'Raw CDR data'!$A:$K,MATCH(MID(I$10,13,100)*1,'Raw CDR data'!$2:$2,0)+1,0)</f>
        <v>0</v>
      </c>
      <c r="J47" s="68">
        <f>VLOOKUP($B47&amp;G$8,'Raw CDR data'!$A:$K,MATCH(MID(J$10,13,100)*1,'Raw CDR data'!$2:$2,0)+1,0)</f>
        <v>0</v>
      </c>
      <c r="K47" s="67">
        <f>VLOOKUP($B47&amp;K$8,'Raw CDR data'!$A:$K,MATCH(MID(K$10,13,100)*1,'Raw CDR data'!$2:$2,0),0)</f>
        <v>0</v>
      </c>
      <c r="L47" s="67">
        <f>VLOOKUP($B47&amp;K$8,'Raw CDR data'!$A:$K,MATCH(MID(L$10,13,100)*1,'Raw CDR data'!$2:$2,0),0)</f>
        <v>0</v>
      </c>
      <c r="M47" s="68">
        <f>VLOOKUP($B47&amp;K$8,'Raw CDR data'!$A:$K,MATCH(MID(M$10,13,100)*1,'Raw CDR data'!$2:$2,0)+1,0)</f>
        <v>0</v>
      </c>
      <c r="N47" s="68">
        <f>VLOOKUP($B47&amp;K$8,'Raw CDR data'!$A:$K,MATCH(MID(N$10,13,100)*1,'Raw CDR data'!$2:$2,0)+1,0)</f>
        <v>0</v>
      </c>
      <c r="O47" s="67">
        <f>VLOOKUP($B47&amp;O$8,'Raw CDR data'!$A:$K,MATCH(MID(O$10,13,100)*1,'Raw CDR data'!$2:$2,0),0)</f>
        <v>0</v>
      </c>
      <c r="P47" s="67">
        <f>VLOOKUP($B47&amp;O$8,'Raw CDR data'!$A:$K,MATCH(MID(P$10,13,100)*1,'Raw CDR data'!$2:$2,0),0)</f>
        <v>0</v>
      </c>
      <c r="Q47" s="68">
        <f>VLOOKUP($B47&amp;O$8,'Raw CDR data'!$A:$K,MATCH(MID(Q$10,13,100)*1,'Raw CDR data'!$2:$2,0)+1,0)</f>
        <v>0</v>
      </c>
      <c r="R47" s="68">
        <f>VLOOKUP($B47&amp;O$8,'Raw CDR data'!$A:$K,MATCH(MID(R$10,13,100)*1,'Raw CDR data'!$2:$2,0)+1,0)</f>
        <v>0</v>
      </c>
      <c r="S47" s="67">
        <f>VLOOKUP($B47&amp;S$8,'Raw CDR data'!$A:$K,MATCH(MID(S$10,13,100)*1,'Raw CDR data'!$2:$2,0),0)</f>
        <v>0</v>
      </c>
      <c r="T47" s="67">
        <f>VLOOKUP($B47&amp;S$8,'Raw CDR data'!$A:$K,MATCH(MID(T$10,13,100)*1,'Raw CDR data'!$2:$2,0),0)</f>
        <v>0</v>
      </c>
      <c r="U47" s="68">
        <f>VLOOKUP($B47&amp;S$8,'Raw CDR data'!$A:$K,MATCH(MID(U$10,13,100)*1,'Raw CDR data'!$2:$2,0)+1,0)</f>
        <v>0</v>
      </c>
      <c r="V47" s="68">
        <f>VLOOKUP($B47&amp;S$8,'Raw CDR data'!$A:$K,MATCH(MID(V$10,13,100)*1,'Raw CDR data'!$2:$2,0)+1,0)</f>
        <v>0</v>
      </c>
      <c r="W47" s="67">
        <f>VLOOKUP($B47&amp;"Further Education College",'Raw CDR data'!$A:$K,MATCH(MID(W$10,13,100)*1,'Raw CDR data'!$2:$2,0),0)</f>
        <v>0</v>
      </c>
      <c r="X47" s="67">
        <f>VLOOKUP($B47&amp;"Further Education College",'Raw CDR data'!$A:$K,MATCH(MID(X$10,13,100)*1,'Raw CDR data'!$2:$2,0),0)</f>
        <v>0</v>
      </c>
      <c r="Y47" s="68">
        <f>VLOOKUP($B47&amp;"Further Education College",'Raw CDR data'!$A:$K,MATCH(MID(Y$10,13,100)*1,'Raw CDR data'!$2:$2,0)+1,0)</f>
        <v>0</v>
      </c>
      <c r="Z47" s="68">
        <f>VLOOKUP($B47&amp;"Further Education College",'Raw CDR data'!$A:$K,MATCH(MID(Z$10,13,100)*1,'Raw CDR data'!$2:$2,0)+1,0)</f>
        <v>0</v>
      </c>
      <c r="AA47" s="67">
        <f>VLOOKUP($B47&amp;AA$8,'Raw CDR data'!$A:$K,MATCH(MID(AA$10,13,100)*1,'Raw CDR data'!$2:$2,0),0)</f>
        <v>0</v>
      </c>
      <c r="AB47" s="67">
        <f>VLOOKUP($B47&amp;AA$8,'Raw CDR data'!$A:$K,MATCH(MID(AB$10,13,100)*1,'Raw CDR data'!$2:$2,0),0)</f>
        <v>0</v>
      </c>
      <c r="AC47" s="67">
        <f>VLOOKUP($B47&amp;AC$8,'Raw CDR data'!$A:$K,MATCH(MID(AC$10,13,100)*1,'Raw CDR data'!$2:$2,0),0)</f>
        <v>0</v>
      </c>
      <c r="AD47" s="67">
        <f>VLOOKUP($B47&amp;AC$8,'Raw CDR data'!$A:$K,MATCH(MID(AD$10,13,100)*1,'Raw CDR data'!$2:$2,0),0)</f>
        <v>0</v>
      </c>
      <c r="AE47" s="67">
        <f>VLOOKUP($B47&amp;AE$8,'Raw CDR data'!$A:$K,MATCH(MID(AE$10,13,100)*1,'Raw CDR data'!$2:$2,0),0)</f>
        <v>0</v>
      </c>
      <c r="AF47" s="67">
        <f>VLOOKUP($B47&amp;AE$8,'Raw CDR data'!$A:$K,MATCH(MID(AF$10,13,100)*1,'Raw CDR data'!$2:$2,0),0)</f>
        <v>0</v>
      </c>
      <c r="AG47" s="67">
        <f>VLOOKUP($B47&amp;"Local Authority Adoption Agency",'Raw CDR data'!$A:$K,MATCH(MID(AG$10,13,100)*1,'Raw CDR data'!$2:$2,0),0)</f>
        <v>1</v>
      </c>
      <c r="AH47" s="67">
        <f>VLOOKUP($B47&amp;"Local Authority Adoption Agency",'Raw CDR data'!$A:$K,MATCH(MID(AH$10,13,100)*1,'Raw CDR data'!$2:$2,0),0)</f>
        <v>1</v>
      </c>
      <c r="AI47" s="67">
        <f>VLOOKUP($B47&amp;AI$8,'Raw CDR data'!$A:$K,MATCH(MID(AI$10,13,100)*1,'Raw CDR data'!$2:$2,0),0)</f>
        <v>1</v>
      </c>
      <c r="AJ47" s="67">
        <f>VLOOKUP($B47&amp;AI$8,'Raw CDR data'!$A:$K,MATCH(MID(AJ$10,13,100)*1,'Raw CDR data'!$2:$2,0),0)</f>
        <v>1</v>
      </c>
      <c r="AK47" s="67">
        <f>VLOOKUP($B47&amp;"Local Authority Fostering Agency",'Raw CDR data'!$A:$K,MATCH(MID(AK$10,13,100)*1,'Raw CDR data'!$2:$2,0),0)</f>
        <v>1</v>
      </c>
      <c r="AL47" s="67">
        <f>VLOOKUP($B47&amp;"Local Authority Fostering Agency",'Raw CDR data'!$A:$K,MATCH(MID(AL$10,13,100)*1,'Raw CDR data'!$2:$2,0),0)</f>
        <v>1</v>
      </c>
      <c r="AM47" s="67">
        <f>VLOOKUP($B47&amp;AM$8,'Raw CDR data'!$A:$K,MATCH(MID(AM$10,13,100)*1,'Raw CDR data'!$2:$2,0),0)</f>
        <v>21</v>
      </c>
      <c r="AN47" s="67">
        <f>VLOOKUP($B47&amp;AM$8,'Raw CDR data'!$A:$K,MATCH(MID(AN$10,13,100)*1,'Raw CDR data'!$2:$2,0),0)</f>
        <v>21</v>
      </c>
      <c r="AO47" s="160"/>
      <c r="AP47" s="160"/>
    </row>
    <row r="48" spans="2:42" s="62" customFormat="1" ht="11.25">
      <c r="B48" s="71" t="s">
        <v>91</v>
      </c>
      <c r="C48" s="67">
        <f>VLOOKUP($B48&amp;C$8,'Raw CDR data'!$A:$K,MATCH(MID(C$10,13,100)*1,'Raw CDR data'!$2:$2,0),0)</f>
        <v>8</v>
      </c>
      <c r="D48" s="67">
        <f>VLOOKUP($B48&amp;C$8,'Raw CDR data'!$A:$K,MATCH(MID(D$10,13,100)*1,'Raw CDR data'!$2:$2,0),0)</f>
        <v>7</v>
      </c>
      <c r="E48" s="68">
        <f>VLOOKUP($B48&amp;C$8,'Raw CDR data'!$A:$K,MATCH(MID(E$10,13,100)*1,'Raw CDR data'!$2:$2,0)+1,0)</f>
        <v>39</v>
      </c>
      <c r="F48" s="68">
        <f>VLOOKUP($B48&amp;C$8,'Raw CDR data'!$A:$K,MATCH(MID(F$10,13,100)*1,'Raw CDR data'!$2:$2,0)+1,0)</f>
        <v>37</v>
      </c>
      <c r="G48" s="67">
        <f>VLOOKUP($B48&amp;G$8,'Raw CDR data'!$A:$K,MATCH(MID(G$10,13,100)*1,'Raw CDR data'!$2:$2,0),0)</f>
        <v>0</v>
      </c>
      <c r="H48" s="67">
        <f>VLOOKUP($B48&amp;G$8,'Raw CDR data'!$A:$K,MATCH(MID(H$10,13,100)*1,'Raw CDR data'!$2:$2,0),0)</f>
        <v>0</v>
      </c>
      <c r="I48" s="68">
        <f>VLOOKUP($B48&amp;G$8,'Raw CDR data'!$A:$K,MATCH(MID(I$10,13,100)*1,'Raw CDR data'!$2:$2,0)+1,0)</f>
        <v>0</v>
      </c>
      <c r="J48" s="68">
        <f>VLOOKUP($B48&amp;G$8,'Raw CDR data'!$A:$K,MATCH(MID(J$10,13,100)*1,'Raw CDR data'!$2:$2,0)+1,0)</f>
        <v>0</v>
      </c>
      <c r="K48" s="67">
        <f>VLOOKUP($B48&amp;K$8,'Raw CDR data'!$A:$K,MATCH(MID(K$10,13,100)*1,'Raw CDR data'!$2:$2,0),0)</f>
        <v>0</v>
      </c>
      <c r="L48" s="67">
        <f>VLOOKUP($B48&amp;K$8,'Raw CDR data'!$A:$K,MATCH(MID(L$10,13,100)*1,'Raw CDR data'!$2:$2,0),0)</f>
        <v>0</v>
      </c>
      <c r="M48" s="68">
        <f>VLOOKUP($B48&amp;K$8,'Raw CDR data'!$A:$K,MATCH(MID(M$10,13,100)*1,'Raw CDR data'!$2:$2,0)+1,0)</f>
        <v>0</v>
      </c>
      <c r="N48" s="68">
        <f>VLOOKUP($B48&amp;K$8,'Raw CDR data'!$A:$K,MATCH(MID(N$10,13,100)*1,'Raw CDR data'!$2:$2,0)+1,0)</f>
        <v>0</v>
      </c>
      <c r="O48" s="67">
        <f>VLOOKUP($B48&amp;O$8,'Raw CDR data'!$A:$K,MATCH(MID(O$10,13,100)*1,'Raw CDR data'!$2:$2,0),0)</f>
        <v>1</v>
      </c>
      <c r="P48" s="67">
        <f>VLOOKUP($B48&amp;O$8,'Raw CDR data'!$A:$K,MATCH(MID(P$10,13,100)*1,'Raw CDR data'!$2:$2,0),0)</f>
        <v>1</v>
      </c>
      <c r="Q48" s="68">
        <f>VLOOKUP($B48&amp;O$8,'Raw CDR data'!$A:$K,MATCH(MID(Q$10,13,100)*1,'Raw CDR data'!$2:$2,0)+1,0)</f>
        <v>8</v>
      </c>
      <c r="R48" s="68">
        <f>VLOOKUP($B48&amp;O$8,'Raw CDR data'!$A:$K,MATCH(MID(R$10,13,100)*1,'Raw CDR data'!$2:$2,0)+1,0)</f>
        <v>8</v>
      </c>
      <c r="S48" s="67">
        <f>VLOOKUP($B48&amp;S$8,'Raw CDR data'!$A:$K,MATCH(MID(S$10,13,100)*1,'Raw CDR data'!$2:$2,0),0)</f>
        <v>0</v>
      </c>
      <c r="T48" s="67">
        <f>VLOOKUP($B48&amp;S$8,'Raw CDR data'!$A:$K,MATCH(MID(T$10,13,100)*1,'Raw CDR data'!$2:$2,0),0)</f>
        <v>0</v>
      </c>
      <c r="U48" s="68">
        <f>VLOOKUP($B48&amp;S$8,'Raw CDR data'!$A:$K,MATCH(MID(U$10,13,100)*1,'Raw CDR data'!$2:$2,0)+1,0)</f>
        <v>0</v>
      </c>
      <c r="V48" s="68">
        <f>VLOOKUP($B48&amp;S$8,'Raw CDR data'!$A:$K,MATCH(MID(V$10,13,100)*1,'Raw CDR data'!$2:$2,0)+1,0)</f>
        <v>0</v>
      </c>
      <c r="W48" s="67">
        <f>VLOOKUP($B48&amp;"Further Education College",'Raw CDR data'!$A:$K,MATCH(MID(W$10,13,100)*1,'Raw CDR data'!$2:$2,0),0)</f>
        <v>0</v>
      </c>
      <c r="X48" s="67">
        <f>VLOOKUP($B48&amp;"Further Education College",'Raw CDR data'!$A:$K,MATCH(MID(X$10,13,100)*1,'Raw CDR data'!$2:$2,0),0)</f>
        <v>0</v>
      </c>
      <c r="Y48" s="68">
        <f>VLOOKUP($B48&amp;"Further Education College",'Raw CDR data'!$A:$K,MATCH(MID(Y$10,13,100)*1,'Raw CDR data'!$2:$2,0)+1,0)</f>
        <v>0</v>
      </c>
      <c r="Z48" s="68">
        <f>VLOOKUP($B48&amp;"Further Education College",'Raw CDR data'!$A:$K,MATCH(MID(Z$10,13,100)*1,'Raw CDR data'!$2:$2,0)+1,0)</f>
        <v>0</v>
      </c>
      <c r="AA48" s="67">
        <f>VLOOKUP($B48&amp;AA$8,'Raw CDR data'!$A:$K,MATCH(MID(AA$10,13,100)*1,'Raw CDR data'!$2:$2,0),0)</f>
        <v>0</v>
      </c>
      <c r="AB48" s="67">
        <f>VLOOKUP($B48&amp;AA$8,'Raw CDR data'!$A:$K,MATCH(MID(AB$10,13,100)*1,'Raw CDR data'!$2:$2,0),0)</f>
        <v>0</v>
      </c>
      <c r="AC48" s="67">
        <f>VLOOKUP($B48&amp;AC$8,'Raw CDR data'!$A:$K,MATCH(MID(AC$10,13,100)*1,'Raw CDR data'!$2:$2,0),0)</f>
        <v>0</v>
      </c>
      <c r="AD48" s="67">
        <f>VLOOKUP($B48&amp;AC$8,'Raw CDR data'!$A:$K,MATCH(MID(AD$10,13,100)*1,'Raw CDR data'!$2:$2,0),0)</f>
        <v>0</v>
      </c>
      <c r="AE48" s="67">
        <f>VLOOKUP($B48&amp;AE$8,'Raw CDR data'!$A:$K,MATCH(MID(AE$10,13,100)*1,'Raw CDR data'!$2:$2,0),0)</f>
        <v>0</v>
      </c>
      <c r="AF48" s="67">
        <f>VLOOKUP($B48&amp;AE$8,'Raw CDR data'!$A:$K,MATCH(MID(AF$10,13,100)*1,'Raw CDR data'!$2:$2,0),0)</f>
        <v>0</v>
      </c>
      <c r="AG48" s="67">
        <f>VLOOKUP($B48&amp;"Local Authority Adoption Agency",'Raw CDR data'!$A:$K,MATCH(MID(AG$10,13,100)*1,'Raw CDR data'!$2:$2,0),0)</f>
        <v>1</v>
      </c>
      <c r="AH48" s="67">
        <f>VLOOKUP($B48&amp;"Local Authority Adoption Agency",'Raw CDR data'!$A:$K,MATCH(MID(AH$10,13,100)*1,'Raw CDR data'!$2:$2,0),0)</f>
        <v>1</v>
      </c>
      <c r="AI48" s="67">
        <f>VLOOKUP($B48&amp;AI$8,'Raw CDR data'!$A:$K,MATCH(MID(AI$10,13,100)*1,'Raw CDR data'!$2:$2,0),0)</f>
        <v>2</v>
      </c>
      <c r="AJ48" s="67">
        <f>VLOOKUP($B48&amp;AI$8,'Raw CDR data'!$A:$K,MATCH(MID(AJ$10,13,100)*1,'Raw CDR data'!$2:$2,0),0)</f>
        <v>2</v>
      </c>
      <c r="AK48" s="67">
        <f>VLOOKUP($B48&amp;"Local Authority Fostering Agency",'Raw CDR data'!$A:$K,MATCH(MID(AK$10,13,100)*1,'Raw CDR data'!$2:$2,0),0)</f>
        <v>1</v>
      </c>
      <c r="AL48" s="67">
        <f>VLOOKUP($B48&amp;"Local Authority Fostering Agency",'Raw CDR data'!$A:$K,MATCH(MID(AL$10,13,100)*1,'Raw CDR data'!$2:$2,0),0)</f>
        <v>1</v>
      </c>
      <c r="AM48" s="67">
        <f>VLOOKUP($B48&amp;AM$8,'Raw CDR data'!$A:$K,MATCH(MID(AM$10,13,100)*1,'Raw CDR data'!$2:$2,0),0)</f>
        <v>13</v>
      </c>
      <c r="AN48" s="67">
        <f>VLOOKUP($B48&amp;AM$8,'Raw CDR data'!$A:$K,MATCH(MID(AN$10,13,100)*1,'Raw CDR data'!$2:$2,0),0)</f>
        <v>12</v>
      </c>
      <c r="AO48" s="160"/>
      <c r="AP48" s="160"/>
    </row>
    <row r="49" spans="2:42" s="62" customFormat="1" ht="11.25">
      <c r="B49" s="71" t="s">
        <v>95</v>
      </c>
      <c r="C49" s="67">
        <f>VLOOKUP($B49&amp;C$8,'Raw CDR data'!$A:$K,MATCH(MID(C$10,13,100)*1,'Raw CDR data'!$2:$2,0),0)</f>
        <v>17</v>
      </c>
      <c r="D49" s="67">
        <f>VLOOKUP($B49&amp;C$8,'Raw CDR data'!$A:$K,MATCH(MID(D$10,13,100)*1,'Raw CDR data'!$2:$2,0),0)</f>
        <v>17</v>
      </c>
      <c r="E49" s="68">
        <f>VLOOKUP($B49&amp;C$8,'Raw CDR data'!$A:$K,MATCH(MID(E$10,13,100)*1,'Raw CDR data'!$2:$2,0)+1,0)</f>
        <v>55</v>
      </c>
      <c r="F49" s="68">
        <f>VLOOKUP($B49&amp;C$8,'Raw CDR data'!$A:$K,MATCH(MID(F$10,13,100)*1,'Raw CDR data'!$2:$2,0)+1,0)</f>
        <v>55</v>
      </c>
      <c r="G49" s="67">
        <f>VLOOKUP($B49&amp;G$8,'Raw CDR data'!$A:$K,MATCH(MID(G$10,13,100)*1,'Raw CDR data'!$2:$2,0),0)</f>
        <v>0</v>
      </c>
      <c r="H49" s="67">
        <f>VLOOKUP($B49&amp;G$8,'Raw CDR data'!$A:$K,MATCH(MID(H$10,13,100)*1,'Raw CDR data'!$2:$2,0),0)</f>
        <v>0</v>
      </c>
      <c r="I49" s="68">
        <f>VLOOKUP($B49&amp;G$8,'Raw CDR data'!$A:$K,MATCH(MID(I$10,13,100)*1,'Raw CDR data'!$2:$2,0)+1,0)</f>
        <v>0</v>
      </c>
      <c r="J49" s="68">
        <f>VLOOKUP($B49&amp;G$8,'Raw CDR data'!$A:$K,MATCH(MID(J$10,13,100)*1,'Raw CDR data'!$2:$2,0)+1,0)</f>
        <v>0</v>
      </c>
      <c r="K49" s="67">
        <f>VLOOKUP($B49&amp;K$8,'Raw CDR data'!$A:$K,MATCH(MID(K$10,13,100)*1,'Raw CDR data'!$2:$2,0),0)</f>
        <v>1</v>
      </c>
      <c r="L49" s="67">
        <f>VLOOKUP($B49&amp;K$8,'Raw CDR data'!$A:$K,MATCH(MID(L$10,13,100)*1,'Raw CDR data'!$2:$2,0),0)</f>
        <v>1</v>
      </c>
      <c r="M49" s="68">
        <f>VLOOKUP($B49&amp;K$8,'Raw CDR data'!$A:$K,MATCH(MID(M$10,13,100)*1,'Raw CDR data'!$2:$2,0)+1,0)</f>
        <v>6</v>
      </c>
      <c r="N49" s="68">
        <f>VLOOKUP($B49&amp;K$8,'Raw CDR data'!$A:$K,MATCH(MID(N$10,13,100)*1,'Raw CDR data'!$2:$2,0)+1,0)</f>
        <v>6</v>
      </c>
      <c r="O49" s="67">
        <f>VLOOKUP($B49&amp;O$8,'Raw CDR data'!$A:$K,MATCH(MID(O$10,13,100)*1,'Raw CDR data'!$2:$2,0),0)</f>
        <v>0</v>
      </c>
      <c r="P49" s="67">
        <f>VLOOKUP($B49&amp;O$8,'Raw CDR data'!$A:$K,MATCH(MID(P$10,13,100)*1,'Raw CDR data'!$2:$2,0),0)</f>
        <v>0</v>
      </c>
      <c r="Q49" s="68">
        <f>VLOOKUP($B49&amp;O$8,'Raw CDR data'!$A:$K,MATCH(MID(Q$10,13,100)*1,'Raw CDR data'!$2:$2,0)+1,0)</f>
        <v>0</v>
      </c>
      <c r="R49" s="68">
        <f>VLOOKUP($B49&amp;O$8,'Raw CDR data'!$A:$K,MATCH(MID(R$10,13,100)*1,'Raw CDR data'!$2:$2,0)+1,0)</f>
        <v>0</v>
      </c>
      <c r="S49" s="67">
        <f>VLOOKUP($B49&amp;S$8,'Raw CDR data'!$A:$K,MATCH(MID(S$10,13,100)*1,'Raw CDR data'!$2:$2,0),0)</f>
        <v>0</v>
      </c>
      <c r="T49" s="67">
        <f>VLOOKUP($B49&amp;S$8,'Raw CDR data'!$A:$K,MATCH(MID(T$10,13,100)*1,'Raw CDR data'!$2:$2,0),0)</f>
        <v>0</v>
      </c>
      <c r="U49" s="68">
        <f>VLOOKUP($B49&amp;S$8,'Raw CDR data'!$A:$K,MATCH(MID(U$10,13,100)*1,'Raw CDR data'!$2:$2,0)+1,0)</f>
        <v>0</v>
      </c>
      <c r="V49" s="68">
        <f>VLOOKUP($B49&amp;S$8,'Raw CDR data'!$A:$K,MATCH(MID(V$10,13,100)*1,'Raw CDR data'!$2:$2,0)+1,0)</f>
        <v>0</v>
      </c>
      <c r="W49" s="67">
        <f>VLOOKUP($B49&amp;"Further Education College",'Raw CDR data'!$A:$K,MATCH(MID(W$10,13,100)*1,'Raw CDR data'!$2:$2,0),0)</f>
        <v>0</v>
      </c>
      <c r="X49" s="67">
        <f>VLOOKUP($B49&amp;"Further Education College",'Raw CDR data'!$A:$K,MATCH(MID(X$10,13,100)*1,'Raw CDR data'!$2:$2,0),0)</f>
        <v>0</v>
      </c>
      <c r="Y49" s="68">
        <f>VLOOKUP($B49&amp;"Further Education College",'Raw CDR data'!$A:$K,MATCH(MID(Y$10,13,100)*1,'Raw CDR data'!$2:$2,0)+1,0)</f>
        <v>0</v>
      </c>
      <c r="Z49" s="68">
        <f>VLOOKUP($B49&amp;"Further Education College",'Raw CDR data'!$A:$K,MATCH(MID(Z$10,13,100)*1,'Raw CDR data'!$2:$2,0)+1,0)</f>
        <v>0</v>
      </c>
      <c r="AA49" s="67">
        <f>VLOOKUP($B49&amp;AA$8,'Raw CDR data'!$A:$K,MATCH(MID(AA$10,13,100)*1,'Raw CDR data'!$2:$2,0),0)</f>
        <v>0</v>
      </c>
      <c r="AB49" s="67">
        <f>VLOOKUP($B49&amp;AA$8,'Raw CDR data'!$A:$K,MATCH(MID(AB$10,13,100)*1,'Raw CDR data'!$2:$2,0),0)</f>
        <v>0</v>
      </c>
      <c r="AC49" s="67">
        <f>VLOOKUP($B49&amp;AC$8,'Raw CDR data'!$A:$K,MATCH(MID(AC$10,13,100)*1,'Raw CDR data'!$2:$2,0),0)</f>
        <v>0</v>
      </c>
      <c r="AD49" s="67">
        <f>VLOOKUP($B49&amp;AC$8,'Raw CDR data'!$A:$K,MATCH(MID(AD$10,13,100)*1,'Raw CDR data'!$2:$2,0),0)</f>
        <v>0</v>
      </c>
      <c r="AE49" s="67">
        <f>VLOOKUP($B49&amp;AE$8,'Raw CDR data'!$A:$K,MATCH(MID(AE$10,13,100)*1,'Raw CDR data'!$2:$2,0),0)</f>
        <v>0</v>
      </c>
      <c r="AF49" s="67">
        <f>VLOOKUP($B49&amp;AE$8,'Raw CDR data'!$A:$K,MATCH(MID(AF$10,13,100)*1,'Raw CDR data'!$2:$2,0),0)</f>
        <v>0</v>
      </c>
      <c r="AG49" s="67">
        <f>VLOOKUP($B49&amp;"Local Authority Adoption Agency",'Raw CDR data'!$A:$K,MATCH(MID(AG$10,13,100)*1,'Raw CDR data'!$2:$2,0),0)</f>
        <v>1</v>
      </c>
      <c r="AH49" s="67">
        <f>VLOOKUP($B49&amp;"Local Authority Adoption Agency",'Raw CDR data'!$A:$K,MATCH(MID(AH$10,13,100)*1,'Raw CDR data'!$2:$2,0),0)</f>
        <v>1</v>
      </c>
      <c r="AI49" s="67">
        <f>VLOOKUP($B49&amp;AI$8,'Raw CDR data'!$A:$K,MATCH(MID(AI$10,13,100)*1,'Raw CDR data'!$2:$2,0),0)</f>
        <v>0</v>
      </c>
      <c r="AJ49" s="67">
        <f>VLOOKUP($B49&amp;AI$8,'Raw CDR data'!$A:$K,MATCH(MID(AJ$10,13,100)*1,'Raw CDR data'!$2:$2,0),0)</f>
        <v>0</v>
      </c>
      <c r="AK49" s="67">
        <f>VLOOKUP($B49&amp;"Local Authority Fostering Agency",'Raw CDR data'!$A:$K,MATCH(MID(AK$10,13,100)*1,'Raw CDR data'!$2:$2,0),0)</f>
        <v>1</v>
      </c>
      <c r="AL49" s="67">
        <f>VLOOKUP($B49&amp;"Local Authority Fostering Agency",'Raw CDR data'!$A:$K,MATCH(MID(AL$10,13,100)*1,'Raw CDR data'!$2:$2,0),0)</f>
        <v>1</v>
      </c>
      <c r="AM49" s="67">
        <f>VLOOKUP($B49&amp;AM$8,'Raw CDR data'!$A:$K,MATCH(MID(AM$10,13,100)*1,'Raw CDR data'!$2:$2,0),0)</f>
        <v>20</v>
      </c>
      <c r="AN49" s="67">
        <f>VLOOKUP($B49&amp;AM$8,'Raw CDR data'!$A:$K,MATCH(MID(AN$10,13,100)*1,'Raw CDR data'!$2:$2,0),0)</f>
        <v>20</v>
      </c>
      <c r="AO49" s="160"/>
      <c r="AP49" s="160"/>
    </row>
    <row r="50" spans="2:42" s="62" customFormat="1" ht="11.25">
      <c r="B50" s="71" t="s">
        <v>99</v>
      </c>
      <c r="C50" s="67">
        <f>VLOOKUP($B50&amp;C$8,'Raw CDR data'!$A:$K,MATCH(MID(C$10,13,100)*1,'Raw CDR data'!$2:$2,0),0)</f>
        <v>14</v>
      </c>
      <c r="D50" s="67">
        <f>VLOOKUP($B50&amp;C$8,'Raw CDR data'!$A:$K,MATCH(MID(D$10,13,100)*1,'Raw CDR data'!$2:$2,0),0)</f>
        <v>13</v>
      </c>
      <c r="E50" s="68">
        <f>VLOOKUP($B50&amp;C$8,'Raw CDR data'!$A:$K,MATCH(MID(E$10,13,100)*1,'Raw CDR data'!$2:$2,0)+1,0)</f>
        <v>60</v>
      </c>
      <c r="F50" s="68">
        <f>VLOOKUP($B50&amp;C$8,'Raw CDR data'!$A:$K,MATCH(MID(F$10,13,100)*1,'Raw CDR data'!$2:$2,0)+1,0)</f>
        <v>54</v>
      </c>
      <c r="G50" s="67">
        <f>VLOOKUP($B50&amp;G$8,'Raw CDR data'!$A:$K,MATCH(MID(G$10,13,100)*1,'Raw CDR data'!$2:$2,0),0)</f>
        <v>0</v>
      </c>
      <c r="H50" s="67">
        <f>VLOOKUP($B50&amp;G$8,'Raw CDR data'!$A:$K,MATCH(MID(H$10,13,100)*1,'Raw CDR data'!$2:$2,0),0)</f>
        <v>0</v>
      </c>
      <c r="I50" s="68">
        <f>VLOOKUP($B50&amp;G$8,'Raw CDR data'!$A:$K,MATCH(MID(I$10,13,100)*1,'Raw CDR data'!$2:$2,0)+1,0)</f>
        <v>0</v>
      </c>
      <c r="J50" s="68">
        <f>VLOOKUP($B50&amp;G$8,'Raw CDR data'!$A:$K,MATCH(MID(J$10,13,100)*1,'Raw CDR data'!$2:$2,0)+1,0)</f>
        <v>0</v>
      </c>
      <c r="K50" s="67">
        <f>VLOOKUP($B50&amp;K$8,'Raw CDR data'!$A:$K,MATCH(MID(K$10,13,100)*1,'Raw CDR data'!$2:$2,0),0)</f>
        <v>0</v>
      </c>
      <c r="L50" s="67">
        <f>VLOOKUP($B50&amp;K$8,'Raw CDR data'!$A:$K,MATCH(MID(L$10,13,100)*1,'Raw CDR data'!$2:$2,0),0)</f>
        <v>0</v>
      </c>
      <c r="M50" s="68">
        <f>VLOOKUP($B50&amp;K$8,'Raw CDR data'!$A:$K,MATCH(MID(M$10,13,100)*1,'Raw CDR data'!$2:$2,0)+1,0)</f>
        <v>0</v>
      </c>
      <c r="N50" s="68">
        <f>VLOOKUP($B50&amp;K$8,'Raw CDR data'!$A:$K,MATCH(MID(N$10,13,100)*1,'Raw CDR data'!$2:$2,0)+1,0)</f>
        <v>0</v>
      </c>
      <c r="O50" s="67">
        <f>VLOOKUP($B50&amp;O$8,'Raw CDR data'!$A:$K,MATCH(MID(O$10,13,100)*1,'Raw CDR data'!$2:$2,0),0)</f>
        <v>0</v>
      </c>
      <c r="P50" s="67">
        <f>VLOOKUP($B50&amp;O$8,'Raw CDR data'!$A:$K,MATCH(MID(P$10,13,100)*1,'Raw CDR data'!$2:$2,0),0)</f>
        <v>0</v>
      </c>
      <c r="Q50" s="68">
        <f>VLOOKUP($B50&amp;O$8,'Raw CDR data'!$A:$K,MATCH(MID(Q$10,13,100)*1,'Raw CDR data'!$2:$2,0)+1,0)</f>
        <v>0</v>
      </c>
      <c r="R50" s="68">
        <f>VLOOKUP($B50&amp;O$8,'Raw CDR data'!$A:$K,MATCH(MID(R$10,13,100)*1,'Raw CDR data'!$2:$2,0)+1,0)</f>
        <v>0</v>
      </c>
      <c r="S50" s="67">
        <f>VLOOKUP($B50&amp;S$8,'Raw CDR data'!$A:$K,MATCH(MID(S$10,13,100)*1,'Raw CDR data'!$2:$2,0),0)</f>
        <v>0</v>
      </c>
      <c r="T50" s="67">
        <f>VLOOKUP($B50&amp;S$8,'Raw CDR data'!$A:$K,MATCH(MID(T$10,13,100)*1,'Raw CDR data'!$2:$2,0),0)</f>
        <v>0</v>
      </c>
      <c r="U50" s="68">
        <f>VLOOKUP($B50&amp;S$8,'Raw CDR data'!$A:$K,MATCH(MID(U$10,13,100)*1,'Raw CDR data'!$2:$2,0)+1,0)</f>
        <v>0</v>
      </c>
      <c r="V50" s="68">
        <f>VLOOKUP($B50&amp;S$8,'Raw CDR data'!$A:$K,MATCH(MID(V$10,13,100)*1,'Raw CDR data'!$2:$2,0)+1,0)</f>
        <v>0</v>
      </c>
      <c r="W50" s="67">
        <f>VLOOKUP($B50&amp;"Further Education College",'Raw CDR data'!$A:$K,MATCH(MID(W$10,13,100)*1,'Raw CDR data'!$2:$2,0),0)</f>
        <v>0</v>
      </c>
      <c r="X50" s="67">
        <f>VLOOKUP($B50&amp;"Further Education College",'Raw CDR data'!$A:$K,MATCH(MID(X$10,13,100)*1,'Raw CDR data'!$2:$2,0),0)</f>
        <v>0</v>
      </c>
      <c r="Y50" s="68">
        <f>VLOOKUP($B50&amp;"Further Education College",'Raw CDR data'!$A:$K,MATCH(MID(Y$10,13,100)*1,'Raw CDR data'!$2:$2,0)+1,0)</f>
        <v>0</v>
      </c>
      <c r="Z50" s="68">
        <f>VLOOKUP($B50&amp;"Further Education College",'Raw CDR data'!$A:$K,MATCH(MID(Z$10,13,100)*1,'Raw CDR data'!$2:$2,0)+1,0)</f>
        <v>0</v>
      </c>
      <c r="AA50" s="67">
        <f>VLOOKUP($B50&amp;AA$8,'Raw CDR data'!$A:$K,MATCH(MID(AA$10,13,100)*1,'Raw CDR data'!$2:$2,0),0)</f>
        <v>0</v>
      </c>
      <c r="AB50" s="67">
        <f>VLOOKUP($B50&amp;AA$8,'Raw CDR data'!$A:$K,MATCH(MID(AB$10,13,100)*1,'Raw CDR data'!$2:$2,0),0)</f>
        <v>0</v>
      </c>
      <c r="AC50" s="67">
        <f>VLOOKUP($B50&amp;AC$8,'Raw CDR data'!$A:$K,MATCH(MID(AC$10,13,100)*1,'Raw CDR data'!$2:$2,0),0)</f>
        <v>0</v>
      </c>
      <c r="AD50" s="67">
        <f>VLOOKUP($B50&amp;AC$8,'Raw CDR data'!$A:$K,MATCH(MID(AD$10,13,100)*1,'Raw CDR data'!$2:$2,0),0)</f>
        <v>0</v>
      </c>
      <c r="AE50" s="67">
        <f>VLOOKUP($B50&amp;AE$8,'Raw CDR data'!$A:$K,MATCH(MID(AE$10,13,100)*1,'Raw CDR data'!$2:$2,0),0)</f>
        <v>0</v>
      </c>
      <c r="AF50" s="67">
        <f>VLOOKUP($B50&amp;AE$8,'Raw CDR data'!$A:$K,MATCH(MID(AF$10,13,100)*1,'Raw CDR data'!$2:$2,0),0)</f>
        <v>0</v>
      </c>
      <c r="AG50" s="67">
        <f>VLOOKUP($B50&amp;"Local Authority Adoption Agency",'Raw CDR data'!$A:$K,MATCH(MID(AG$10,13,100)*1,'Raw CDR data'!$2:$2,0),0)</f>
        <v>1</v>
      </c>
      <c r="AH50" s="67">
        <f>VLOOKUP($B50&amp;"Local Authority Adoption Agency",'Raw CDR data'!$A:$K,MATCH(MID(AH$10,13,100)*1,'Raw CDR data'!$2:$2,0),0)</f>
        <v>1</v>
      </c>
      <c r="AI50" s="67">
        <f>VLOOKUP($B50&amp;AI$8,'Raw CDR data'!$A:$K,MATCH(MID(AI$10,13,100)*1,'Raw CDR data'!$2:$2,0),0)</f>
        <v>0</v>
      </c>
      <c r="AJ50" s="67">
        <f>VLOOKUP($B50&amp;AI$8,'Raw CDR data'!$A:$K,MATCH(MID(AJ$10,13,100)*1,'Raw CDR data'!$2:$2,0),0)</f>
        <v>0</v>
      </c>
      <c r="AK50" s="67">
        <f>VLOOKUP($B50&amp;"Local Authority Fostering Agency",'Raw CDR data'!$A:$K,MATCH(MID(AK$10,13,100)*1,'Raw CDR data'!$2:$2,0),0)</f>
        <v>1</v>
      </c>
      <c r="AL50" s="67">
        <f>VLOOKUP($B50&amp;"Local Authority Fostering Agency",'Raw CDR data'!$A:$K,MATCH(MID(AL$10,13,100)*1,'Raw CDR data'!$2:$2,0),0)</f>
        <v>1</v>
      </c>
      <c r="AM50" s="67">
        <f>VLOOKUP($B50&amp;AM$8,'Raw CDR data'!$A:$K,MATCH(MID(AM$10,13,100)*1,'Raw CDR data'!$2:$2,0),0)</f>
        <v>16</v>
      </c>
      <c r="AN50" s="67">
        <f>VLOOKUP($B50&amp;AM$8,'Raw CDR data'!$A:$K,MATCH(MID(AN$10,13,100)*1,'Raw CDR data'!$2:$2,0),0)</f>
        <v>15</v>
      </c>
      <c r="AO50" s="160"/>
      <c r="AP50" s="160"/>
    </row>
    <row r="51" spans="2:42" s="62" customFormat="1" ht="11.25">
      <c r="B51" s="71" t="s">
        <v>101</v>
      </c>
      <c r="C51" s="67">
        <f>VLOOKUP($B51&amp;C$8,'Raw CDR data'!$A:$K,MATCH(MID(C$10,13,100)*1,'Raw CDR data'!$2:$2,0),0)</f>
        <v>15</v>
      </c>
      <c r="D51" s="67">
        <f>VLOOKUP($B51&amp;C$8,'Raw CDR data'!$A:$K,MATCH(MID(D$10,13,100)*1,'Raw CDR data'!$2:$2,0),0)</f>
        <v>14</v>
      </c>
      <c r="E51" s="68">
        <f>VLOOKUP($B51&amp;C$8,'Raw CDR data'!$A:$K,MATCH(MID(E$10,13,100)*1,'Raw CDR data'!$2:$2,0)+1,0)</f>
        <v>60</v>
      </c>
      <c r="F51" s="68">
        <f>VLOOKUP($B51&amp;C$8,'Raw CDR data'!$A:$K,MATCH(MID(F$10,13,100)*1,'Raw CDR data'!$2:$2,0)+1,0)</f>
        <v>55</v>
      </c>
      <c r="G51" s="67">
        <f>VLOOKUP($B51&amp;G$8,'Raw CDR data'!$A:$K,MATCH(MID(G$10,13,100)*1,'Raw CDR data'!$2:$2,0),0)</f>
        <v>0</v>
      </c>
      <c r="H51" s="67">
        <f>VLOOKUP($B51&amp;G$8,'Raw CDR data'!$A:$K,MATCH(MID(H$10,13,100)*1,'Raw CDR data'!$2:$2,0),0)</f>
        <v>0</v>
      </c>
      <c r="I51" s="68">
        <f>VLOOKUP($B51&amp;G$8,'Raw CDR data'!$A:$K,MATCH(MID(I$10,13,100)*1,'Raw CDR data'!$2:$2,0)+1,0)</f>
        <v>0</v>
      </c>
      <c r="J51" s="68">
        <f>VLOOKUP($B51&amp;G$8,'Raw CDR data'!$A:$K,MATCH(MID(J$10,13,100)*1,'Raw CDR data'!$2:$2,0)+1,0)</f>
        <v>0</v>
      </c>
      <c r="K51" s="67">
        <f>VLOOKUP($B51&amp;K$8,'Raw CDR data'!$A:$K,MATCH(MID(K$10,13,100)*1,'Raw CDR data'!$2:$2,0),0)</f>
        <v>1</v>
      </c>
      <c r="L51" s="67">
        <f>VLOOKUP($B51&amp;K$8,'Raw CDR data'!$A:$K,MATCH(MID(L$10,13,100)*1,'Raw CDR data'!$2:$2,0),0)</f>
        <v>1</v>
      </c>
      <c r="M51" s="68">
        <f>VLOOKUP($B51&amp;K$8,'Raw CDR data'!$A:$K,MATCH(MID(M$10,13,100)*1,'Raw CDR data'!$2:$2,0)+1,0)</f>
        <v>11</v>
      </c>
      <c r="N51" s="68">
        <f>VLOOKUP($B51&amp;K$8,'Raw CDR data'!$A:$K,MATCH(MID(N$10,13,100)*1,'Raw CDR data'!$2:$2,0)+1,0)</f>
        <v>11</v>
      </c>
      <c r="O51" s="67">
        <f>VLOOKUP($B51&amp;O$8,'Raw CDR data'!$A:$K,MATCH(MID(O$10,13,100)*1,'Raw CDR data'!$2:$2,0),0)</f>
        <v>0</v>
      </c>
      <c r="P51" s="67">
        <f>VLOOKUP($B51&amp;O$8,'Raw CDR data'!$A:$K,MATCH(MID(P$10,13,100)*1,'Raw CDR data'!$2:$2,0),0)</f>
        <v>0</v>
      </c>
      <c r="Q51" s="68">
        <f>VLOOKUP($B51&amp;O$8,'Raw CDR data'!$A:$K,MATCH(MID(Q$10,13,100)*1,'Raw CDR data'!$2:$2,0)+1,0)</f>
        <v>0</v>
      </c>
      <c r="R51" s="68">
        <f>VLOOKUP($B51&amp;O$8,'Raw CDR data'!$A:$K,MATCH(MID(R$10,13,100)*1,'Raw CDR data'!$2:$2,0)+1,0)</f>
        <v>0</v>
      </c>
      <c r="S51" s="67">
        <f>VLOOKUP($B51&amp;S$8,'Raw CDR data'!$A:$K,MATCH(MID(S$10,13,100)*1,'Raw CDR data'!$2:$2,0),0)</f>
        <v>1</v>
      </c>
      <c r="T51" s="67">
        <f>VLOOKUP($B51&amp;S$8,'Raw CDR data'!$A:$K,MATCH(MID(T$10,13,100)*1,'Raw CDR data'!$2:$2,0),0)</f>
        <v>1</v>
      </c>
      <c r="U51" s="68">
        <f>VLOOKUP($B51&amp;S$8,'Raw CDR data'!$A:$K,MATCH(MID(U$10,13,100)*1,'Raw CDR data'!$2:$2,0)+1,0)</f>
        <v>16</v>
      </c>
      <c r="V51" s="68">
        <f>VLOOKUP($B51&amp;S$8,'Raw CDR data'!$A:$K,MATCH(MID(V$10,13,100)*1,'Raw CDR data'!$2:$2,0)+1,0)</f>
        <v>16</v>
      </c>
      <c r="W51" s="67">
        <f>VLOOKUP($B51&amp;"Further Education College",'Raw CDR data'!$A:$K,MATCH(MID(W$10,13,100)*1,'Raw CDR data'!$2:$2,0),0)</f>
        <v>0</v>
      </c>
      <c r="X51" s="67">
        <f>VLOOKUP($B51&amp;"Further Education College",'Raw CDR data'!$A:$K,MATCH(MID(X$10,13,100)*1,'Raw CDR data'!$2:$2,0),0)</f>
        <v>0</v>
      </c>
      <c r="Y51" s="68">
        <f>VLOOKUP($B51&amp;"Further Education College",'Raw CDR data'!$A:$K,MATCH(MID(Y$10,13,100)*1,'Raw CDR data'!$2:$2,0)+1,0)</f>
        <v>0</v>
      </c>
      <c r="Z51" s="68">
        <f>VLOOKUP($B51&amp;"Further Education College",'Raw CDR data'!$A:$K,MATCH(MID(Z$10,13,100)*1,'Raw CDR data'!$2:$2,0)+1,0)</f>
        <v>0</v>
      </c>
      <c r="AA51" s="67">
        <f>VLOOKUP($B51&amp;AA$8,'Raw CDR data'!$A:$K,MATCH(MID(AA$10,13,100)*1,'Raw CDR data'!$2:$2,0),0)</f>
        <v>0</v>
      </c>
      <c r="AB51" s="67">
        <f>VLOOKUP($B51&amp;AA$8,'Raw CDR data'!$A:$K,MATCH(MID(AB$10,13,100)*1,'Raw CDR data'!$2:$2,0),0)</f>
        <v>0</v>
      </c>
      <c r="AC51" s="67">
        <f>VLOOKUP($B51&amp;AC$8,'Raw CDR data'!$A:$K,MATCH(MID(AC$10,13,100)*1,'Raw CDR data'!$2:$2,0),0)</f>
        <v>0</v>
      </c>
      <c r="AD51" s="67">
        <f>VLOOKUP($B51&amp;AC$8,'Raw CDR data'!$A:$K,MATCH(MID(AD$10,13,100)*1,'Raw CDR data'!$2:$2,0),0)</f>
        <v>0</v>
      </c>
      <c r="AE51" s="67">
        <f>VLOOKUP($B51&amp;AE$8,'Raw CDR data'!$A:$K,MATCH(MID(AE$10,13,100)*1,'Raw CDR data'!$2:$2,0),0)</f>
        <v>0</v>
      </c>
      <c r="AF51" s="67">
        <f>VLOOKUP($B51&amp;AE$8,'Raw CDR data'!$A:$K,MATCH(MID(AF$10,13,100)*1,'Raw CDR data'!$2:$2,0),0)</f>
        <v>0</v>
      </c>
      <c r="AG51" s="67">
        <f>VLOOKUP($B51&amp;"Local Authority Adoption Agency",'Raw CDR data'!$A:$K,MATCH(MID(AG$10,13,100)*1,'Raw CDR data'!$2:$2,0),0)</f>
        <v>1</v>
      </c>
      <c r="AH51" s="67">
        <f>VLOOKUP($B51&amp;"Local Authority Adoption Agency",'Raw CDR data'!$A:$K,MATCH(MID(AH$10,13,100)*1,'Raw CDR data'!$2:$2,0),0)</f>
        <v>1</v>
      </c>
      <c r="AI51" s="67">
        <f>VLOOKUP($B51&amp;AI$8,'Raw CDR data'!$A:$K,MATCH(MID(AI$10,13,100)*1,'Raw CDR data'!$2:$2,0),0)</f>
        <v>0</v>
      </c>
      <c r="AJ51" s="67">
        <f>VLOOKUP($B51&amp;AI$8,'Raw CDR data'!$A:$K,MATCH(MID(AJ$10,13,100)*1,'Raw CDR data'!$2:$2,0),0)</f>
        <v>0</v>
      </c>
      <c r="AK51" s="67">
        <f>VLOOKUP($B51&amp;"Local Authority Fostering Agency",'Raw CDR data'!$A:$K,MATCH(MID(AK$10,13,100)*1,'Raw CDR data'!$2:$2,0),0)</f>
        <v>1</v>
      </c>
      <c r="AL51" s="67">
        <f>VLOOKUP($B51&amp;"Local Authority Fostering Agency",'Raw CDR data'!$A:$K,MATCH(MID(AL$10,13,100)*1,'Raw CDR data'!$2:$2,0),0)</f>
        <v>1</v>
      </c>
      <c r="AM51" s="67">
        <f>VLOOKUP($B51&amp;AM$8,'Raw CDR data'!$A:$K,MATCH(MID(AM$10,13,100)*1,'Raw CDR data'!$2:$2,0),0)</f>
        <v>19</v>
      </c>
      <c r="AN51" s="67">
        <f>VLOOKUP($B51&amp;AM$8,'Raw CDR data'!$A:$K,MATCH(MID(AN$10,13,100)*1,'Raw CDR data'!$2:$2,0),0)</f>
        <v>18</v>
      </c>
      <c r="AO51" s="160"/>
      <c r="AP51" s="160"/>
    </row>
    <row r="52" spans="2:42" s="62" customFormat="1" ht="11.25">
      <c r="B52" s="69"/>
      <c r="C52" s="67"/>
      <c r="D52" s="67"/>
      <c r="E52" s="68"/>
      <c r="F52" s="68"/>
      <c r="G52" s="67"/>
      <c r="H52" s="67"/>
      <c r="I52" s="68"/>
      <c r="J52" s="68"/>
      <c r="K52" s="67"/>
      <c r="L52" s="67"/>
      <c r="M52" s="68"/>
      <c r="N52" s="68"/>
      <c r="O52" s="67"/>
      <c r="P52" s="67"/>
      <c r="Q52" s="68"/>
      <c r="R52" s="68"/>
      <c r="S52" s="67"/>
      <c r="T52" s="67"/>
      <c r="U52" s="68"/>
      <c r="V52" s="68"/>
      <c r="W52" s="67"/>
      <c r="X52" s="67"/>
      <c r="Y52" s="68"/>
      <c r="Z52" s="68"/>
      <c r="AA52" s="67"/>
      <c r="AB52" s="67"/>
      <c r="AC52" s="67"/>
      <c r="AD52" s="67"/>
      <c r="AE52" s="67"/>
      <c r="AF52" s="67"/>
      <c r="AG52" s="67"/>
      <c r="AH52" s="67"/>
      <c r="AI52" s="67"/>
      <c r="AJ52" s="67"/>
      <c r="AK52" s="67"/>
      <c r="AL52" s="67"/>
      <c r="AM52" s="67"/>
      <c r="AN52" s="67"/>
      <c r="AO52" s="160"/>
      <c r="AP52" s="160"/>
    </row>
    <row r="53" spans="2:42" s="62" customFormat="1" ht="11.25">
      <c r="B53" s="72" t="s">
        <v>1526</v>
      </c>
      <c r="C53" s="67">
        <f>VLOOKUP($B53&amp;C$8,'Raw CDR data'!$A:$K,MATCH(MID(C$10,13,100)*1,'Raw CDR data'!$2:$2,0),0)</f>
        <v>184</v>
      </c>
      <c r="D53" s="67">
        <f>VLOOKUP($B53&amp;C$8,'Raw CDR data'!$A:$K,MATCH(MID(D$10,13,100)*1,'Raw CDR data'!$2:$2,0),0)</f>
        <v>182</v>
      </c>
      <c r="E53" s="68">
        <f>VLOOKUP($B53&amp;C$8,'Raw CDR data'!$A:$K,MATCH(MID(E$10,13,100)*1,'Raw CDR data'!$2:$2,0)+1,0)</f>
        <v>1177</v>
      </c>
      <c r="F53" s="68">
        <f>VLOOKUP($B53&amp;C$8,'Raw CDR data'!$A:$K,MATCH(MID(F$10,13,100)*1,'Raw CDR data'!$2:$2,0)+1,0)</f>
        <v>1172</v>
      </c>
      <c r="G53" s="67">
        <f>VLOOKUP($B53&amp;G$8,'Raw CDR data'!$A:$K,MATCH(MID(G$10,13,100)*1,'Raw CDR data'!$2:$2,0),0)</f>
        <v>2</v>
      </c>
      <c r="H53" s="67">
        <f>VLOOKUP($B53&amp;G$8,'Raw CDR data'!$A:$K,MATCH(MID(H$10,13,100)*1,'Raw CDR data'!$2:$2,0),0)</f>
        <v>2</v>
      </c>
      <c r="I53" s="68">
        <f>VLOOKUP($B53&amp;G$8,'Raw CDR data'!$A:$K,MATCH(MID(I$10,13,100)*1,'Raw CDR data'!$2:$2,0)+1,0)</f>
        <v>44</v>
      </c>
      <c r="J53" s="68">
        <f>VLOOKUP($B53&amp;G$8,'Raw CDR data'!$A:$K,MATCH(MID(J$10,13,100)*1,'Raw CDR data'!$2:$2,0)+1,0)</f>
        <v>35</v>
      </c>
      <c r="K53" s="67">
        <f>VLOOKUP($B53&amp;K$8,'Raw CDR data'!$A:$K,MATCH(MID(K$10,13,100)*1,'Raw CDR data'!$2:$2,0),0)</f>
        <v>13</v>
      </c>
      <c r="L53" s="67">
        <f>VLOOKUP($B53&amp;K$8,'Raw CDR data'!$A:$K,MATCH(MID(L$10,13,100)*1,'Raw CDR data'!$2:$2,0),0)</f>
        <v>12</v>
      </c>
      <c r="M53" s="68">
        <f>VLOOKUP($B53&amp;K$8,'Raw CDR data'!$A:$K,MATCH(MID(M$10,13,100)*1,'Raw CDR data'!$2:$2,0)+1,0)</f>
        <v>308.77894400000002</v>
      </c>
      <c r="N53" s="68">
        <f>VLOOKUP($B53&amp;K$8,'Raw CDR data'!$A:$K,MATCH(MID(N$10,13,100)*1,'Raw CDR data'!$2:$2,0)+1,0)</f>
        <v>292.41237000000001</v>
      </c>
      <c r="O53" s="67">
        <f>VLOOKUP($B53&amp;O$8,'Raw CDR data'!$A:$K,MATCH(MID(O$10,13,100)*1,'Raw CDR data'!$2:$2,0),0)</f>
        <v>4</v>
      </c>
      <c r="P53" s="67">
        <f>VLOOKUP($B53&amp;O$8,'Raw CDR data'!$A:$K,MATCH(MID(P$10,13,100)*1,'Raw CDR data'!$2:$2,0),0)</f>
        <v>4</v>
      </c>
      <c r="Q53" s="68">
        <f>VLOOKUP($B53&amp;O$8,'Raw CDR data'!$A:$K,MATCH(MID(Q$10,13,100)*1,'Raw CDR data'!$2:$2,0)+1,0)</f>
        <v>34.799999999999997</v>
      </c>
      <c r="R53" s="68">
        <f>VLOOKUP($B53&amp;O$8,'Raw CDR data'!$A:$K,MATCH(MID(R$10,13,100)*1,'Raw CDR data'!$2:$2,0)+1,0)</f>
        <v>34.875</v>
      </c>
      <c r="S53" s="67">
        <f>VLOOKUP($B53&amp;S$8,'Raw CDR data'!$A:$K,MATCH(MID(S$10,13,100)*1,'Raw CDR data'!$2:$2,0),0)</f>
        <v>33</v>
      </c>
      <c r="T53" s="67">
        <f>VLOOKUP($B53&amp;S$8,'Raw CDR data'!$A:$K,MATCH(MID(T$10,13,100)*1,'Raw CDR data'!$2:$2,0),0)</f>
        <v>33</v>
      </c>
      <c r="U53" s="68">
        <f>VLOOKUP($B53&amp;S$8,'Raw CDR data'!$A:$K,MATCH(MID(U$10,13,100)*1,'Raw CDR data'!$2:$2,0)+1,0)</f>
        <v>4194</v>
      </c>
      <c r="V53" s="68">
        <f>VLOOKUP($B53&amp;S$8,'Raw CDR data'!$A:$K,MATCH(MID(V$10,13,100)*1,'Raw CDR data'!$2:$2,0)+1,0)</f>
        <v>4301.0862059999999</v>
      </c>
      <c r="W53" s="67">
        <f>VLOOKUP($B53&amp;"Further Education College",'Raw CDR data'!$A:$K,MATCH(MID(W$10,13,100)*1,'Raw CDR data'!$2:$2,0),0)</f>
        <v>5</v>
      </c>
      <c r="X53" s="67">
        <f>VLOOKUP($B53&amp;"Further Education College",'Raw CDR data'!$A:$K,MATCH(MID(X$10,13,100)*1,'Raw CDR data'!$2:$2,0),0)</f>
        <v>5</v>
      </c>
      <c r="Y53" s="68">
        <f>VLOOKUP($B53&amp;"Further Education College",'Raw CDR data'!$A:$K,MATCH(MID(Y$10,13,100)*1,'Raw CDR data'!$2:$2,0)+1,0)</f>
        <v>706.28571417460319</v>
      </c>
      <c r="Z53" s="68">
        <f>VLOOKUP($B53&amp;"Further Education College",'Raw CDR data'!$A:$K,MATCH(MID(Z$10,13,100)*1,'Raw CDR data'!$2:$2,0)+1,0)</f>
        <v>658.76190465079367</v>
      </c>
      <c r="AA53" s="67">
        <f>VLOOKUP($B53&amp;AA$8,'Raw CDR data'!$A:$K,MATCH(MID(AA$10,13,100)*1,'Raw CDR data'!$2:$2,0),0)</f>
        <v>0</v>
      </c>
      <c r="AB53" s="67">
        <f>VLOOKUP($B53&amp;AA$8,'Raw CDR data'!$A:$K,MATCH(MID(AB$10,13,100)*1,'Raw CDR data'!$2:$2,0),0)</f>
        <v>0</v>
      </c>
      <c r="AC53" s="67">
        <f>VLOOKUP($B53&amp;AC$8,'Raw CDR data'!$A:$K,MATCH(MID(AC$10,13,100)*1,'Raw CDR data'!$2:$2,0),0)</f>
        <v>5</v>
      </c>
      <c r="AD53" s="67">
        <f>VLOOKUP($B53&amp;AC$8,'Raw CDR data'!$A:$K,MATCH(MID(AD$10,13,100)*1,'Raw CDR data'!$2:$2,0),0)</f>
        <v>5</v>
      </c>
      <c r="AE53" s="67">
        <f>VLOOKUP($B53&amp;AE$8,'Raw CDR data'!$A:$K,MATCH(MID(AE$10,13,100)*1,'Raw CDR data'!$2:$2,0),0)</f>
        <v>4</v>
      </c>
      <c r="AF53" s="67">
        <f>VLOOKUP($B53&amp;AE$8,'Raw CDR data'!$A:$K,MATCH(MID(AF$10,13,100)*1,'Raw CDR data'!$2:$2,0),0)</f>
        <v>4</v>
      </c>
      <c r="AG53" s="67">
        <f>VLOOKUP($B53&amp;"Local Authority Adoption Agency",'Raw CDR data'!$A:$K,MATCH(MID(AG$10,13,100)*1,'Raw CDR data'!$2:$2,0),0)</f>
        <v>15</v>
      </c>
      <c r="AH53" s="67">
        <f>VLOOKUP($B53&amp;"Local Authority Adoption Agency",'Raw CDR data'!$A:$K,MATCH(MID(AH$10,13,100)*1,'Raw CDR data'!$2:$2,0),0)</f>
        <v>15</v>
      </c>
      <c r="AI53" s="67">
        <f>VLOOKUP($B53&amp;AI$8,'Raw CDR data'!$A:$K,MATCH(MID(AI$10,13,100)*1,'Raw CDR data'!$2:$2,0),0)</f>
        <v>11</v>
      </c>
      <c r="AJ53" s="67">
        <f>VLOOKUP($B53&amp;AI$8,'Raw CDR data'!$A:$K,MATCH(MID(AJ$10,13,100)*1,'Raw CDR data'!$2:$2,0),0)</f>
        <v>12</v>
      </c>
      <c r="AK53" s="67">
        <f>VLOOKUP($B53&amp;"Local Authority Fostering Agency",'Raw CDR data'!$A:$K,MATCH(MID(AK$10,13,100)*1,'Raw CDR data'!$2:$2,0),0)</f>
        <v>15</v>
      </c>
      <c r="AL53" s="67">
        <f>VLOOKUP($B53&amp;"Local Authority Fostering Agency",'Raw CDR data'!$A:$K,MATCH(MID(AL$10,13,100)*1,'Raw CDR data'!$2:$2,0),0)</f>
        <v>15</v>
      </c>
      <c r="AM53" s="67">
        <f>VLOOKUP($B53&amp;AM$8,'Raw CDR data'!$A:$K,MATCH(MID(AM$10,13,100)*1,'Raw CDR data'!$2:$2,0),0)</f>
        <v>291</v>
      </c>
      <c r="AN53" s="67">
        <f>VLOOKUP($B53&amp;AM$8,'Raw CDR data'!$A:$K,MATCH(MID(AN$10,13,100)*1,'Raw CDR data'!$2:$2,0),0)</f>
        <v>289</v>
      </c>
      <c r="AO53" s="160"/>
      <c r="AP53" s="160"/>
    </row>
    <row r="54" spans="2:42" s="62" customFormat="1" ht="11.25">
      <c r="B54" s="73" t="s">
        <v>949</v>
      </c>
      <c r="C54" s="67">
        <f>VLOOKUP($B54&amp;C$8,'Raw CDR data'!$A:$K,MATCH(MID(C$10,13,100)*1,'Raw CDR data'!$2:$2,0),0)</f>
        <v>17</v>
      </c>
      <c r="D54" s="67">
        <f>VLOOKUP($B54&amp;C$8,'Raw CDR data'!$A:$K,MATCH(MID(D$10,13,100)*1,'Raw CDR data'!$2:$2,0),0)</f>
        <v>17</v>
      </c>
      <c r="E54" s="68">
        <f>VLOOKUP($B54&amp;C$8,'Raw CDR data'!$A:$K,MATCH(MID(E$10,13,100)*1,'Raw CDR data'!$2:$2,0)+1,0)</f>
        <v>101</v>
      </c>
      <c r="F54" s="68">
        <f>VLOOKUP($B54&amp;C$8,'Raw CDR data'!$A:$K,MATCH(MID(F$10,13,100)*1,'Raw CDR data'!$2:$2,0)+1,0)</f>
        <v>101</v>
      </c>
      <c r="G54" s="67">
        <f>VLOOKUP($B54&amp;G$8,'Raw CDR data'!$A:$K,MATCH(MID(G$10,13,100)*1,'Raw CDR data'!$2:$2,0),0)</f>
        <v>0</v>
      </c>
      <c r="H54" s="67">
        <f>VLOOKUP($B54&amp;G$8,'Raw CDR data'!$A:$K,MATCH(MID(H$10,13,100)*1,'Raw CDR data'!$2:$2,0),0)</f>
        <v>0</v>
      </c>
      <c r="I54" s="68">
        <f>VLOOKUP($B54&amp;G$8,'Raw CDR data'!$A:$K,MATCH(MID(I$10,13,100)*1,'Raw CDR data'!$2:$2,0)+1,0)</f>
        <v>0</v>
      </c>
      <c r="J54" s="68">
        <f>VLOOKUP($B54&amp;G$8,'Raw CDR data'!$A:$K,MATCH(MID(J$10,13,100)*1,'Raw CDR data'!$2:$2,0)+1,0)</f>
        <v>0</v>
      </c>
      <c r="K54" s="67">
        <f>VLOOKUP($B54&amp;K$8,'Raw CDR data'!$A:$K,MATCH(MID(K$10,13,100)*1,'Raw CDR data'!$2:$2,0),0)</f>
        <v>0</v>
      </c>
      <c r="L54" s="67">
        <f>VLOOKUP($B54&amp;K$8,'Raw CDR data'!$A:$K,MATCH(MID(L$10,13,100)*1,'Raw CDR data'!$2:$2,0),0)</f>
        <v>0</v>
      </c>
      <c r="M54" s="68">
        <f>VLOOKUP($B54&amp;K$8,'Raw CDR data'!$A:$K,MATCH(MID(M$10,13,100)*1,'Raw CDR data'!$2:$2,0)+1,0)</f>
        <v>0</v>
      </c>
      <c r="N54" s="68">
        <f>VLOOKUP($B54&amp;K$8,'Raw CDR data'!$A:$K,MATCH(MID(N$10,13,100)*1,'Raw CDR data'!$2:$2,0)+1,0)</f>
        <v>0</v>
      </c>
      <c r="O54" s="67">
        <f>VLOOKUP($B54&amp;O$8,'Raw CDR data'!$A:$K,MATCH(MID(O$10,13,100)*1,'Raw CDR data'!$2:$2,0),0)</f>
        <v>2</v>
      </c>
      <c r="P54" s="67">
        <f>VLOOKUP($B54&amp;O$8,'Raw CDR data'!$A:$K,MATCH(MID(P$10,13,100)*1,'Raw CDR data'!$2:$2,0),0)</f>
        <v>2</v>
      </c>
      <c r="Q54" s="68">
        <f>VLOOKUP($B54&amp;O$8,'Raw CDR data'!$A:$K,MATCH(MID(Q$10,13,100)*1,'Raw CDR data'!$2:$2,0)+1,0)</f>
        <v>9.8000000000000007</v>
      </c>
      <c r="R54" s="68">
        <f>VLOOKUP($B54&amp;O$8,'Raw CDR data'!$A:$K,MATCH(MID(R$10,13,100)*1,'Raw CDR data'!$2:$2,0)+1,0)</f>
        <v>9.875</v>
      </c>
      <c r="S54" s="67">
        <f>VLOOKUP($B54&amp;S$8,'Raw CDR data'!$A:$K,MATCH(MID(S$10,13,100)*1,'Raw CDR data'!$2:$2,0),0)</f>
        <v>0</v>
      </c>
      <c r="T54" s="67">
        <f>VLOOKUP($B54&amp;S$8,'Raw CDR data'!$A:$K,MATCH(MID(T$10,13,100)*1,'Raw CDR data'!$2:$2,0),0)</f>
        <v>0</v>
      </c>
      <c r="U54" s="68">
        <f>VLOOKUP($B54&amp;S$8,'Raw CDR data'!$A:$K,MATCH(MID(U$10,13,100)*1,'Raw CDR data'!$2:$2,0)+1,0)</f>
        <v>0</v>
      </c>
      <c r="V54" s="68">
        <f>VLOOKUP($B54&amp;S$8,'Raw CDR data'!$A:$K,MATCH(MID(V$10,13,100)*1,'Raw CDR data'!$2:$2,0)+1,0)</f>
        <v>0</v>
      </c>
      <c r="W54" s="67">
        <f>VLOOKUP($B54&amp;"Further Education College",'Raw CDR data'!$A:$K,MATCH(MID(W$10,13,100)*1,'Raw CDR data'!$2:$2,0),0)</f>
        <v>0</v>
      </c>
      <c r="X54" s="67">
        <f>VLOOKUP($B54&amp;"Further Education College",'Raw CDR data'!$A:$K,MATCH(MID(X$10,13,100)*1,'Raw CDR data'!$2:$2,0),0)</f>
        <v>0</v>
      </c>
      <c r="Y54" s="68">
        <f>VLOOKUP($B54&amp;"Further Education College",'Raw CDR data'!$A:$K,MATCH(MID(Y$10,13,100)*1,'Raw CDR data'!$2:$2,0)+1,0)</f>
        <v>0</v>
      </c>
      <c r="Z54" s="68">
        <f>VLOOKUP($B54&amp;"Further Education College",'Raw CDR data'!$A:$K,MATCH(MID(Z$10,13,100)*1,'Raw CDR data'!$2:$2,0)+1,0)</f>
        <v>0</v>
      </c>
      <c r="AA54" s="67">
        <f>VLOOKUP($B54&amp;AA$8,'Raw CDR data'!$A:$K,MATCH(MID(AA$10,13,100)*1,'Raw CDR data'!$2:$2,0),0)</f>
        <v>0</v>
      </c>
      <c r="AB54" s="67">
        <f>VLOOKUP($B54&amp;AA$8,'Raw CDR data'!$A:$K,MATCH(MID(AB$10,13,100)*1,'Raw CDR data'!$2:$2,0),0)</f>
        <v>0</v>
      </c>
      <c r="AC54" s="67">
        <f>VLOOKUP($B54&amp;AC$8,'Raw CDR data'!$A:$K,MATCH(MID(AC$10,13,100)*1,'Raw CDR data'!$2:$2,0),0)</f>
        <v>0</v>
      </c>
      <c r="AD54" s="67">
        <f>VLOOKUP($B54&amp;AC$8,'Raw CDR data'!$A:$K,MATCH(MID(AD$10,13,100)*1,'Raw CDR data'!$2:$2,0),0)</f>
        <v>0</v>
      </c>
      <c r="AE54" s="67">
        <f>VLOOKUP($B54&amp;AE$8,'Raw CDR data'!$A:$K,MATCH(MID(AE$10,13,100)*1,'Raw CDR data'!$2:$2,0),0)</f>
        <v>0</v>
      </c>
      <c r="AF54" s="67">
        <f>VLOOKUP($B54&amp;AE$8,'Raw CDR data'!$A:$K,MATCH(MID(AF$10,13,100)*1,'Raw CDR data'!$2:$2,0),0)</f>
        <v>0</v>
      </c>
      <c r="AG54" s="67">
        <f>VLOOKUP($B54&amp;"Local Authority Adoption Agency",'Raw CDR data'!$A:$K,MATCH(MID(AG$10,13,100)*1,'Raw CDR data'!$2:$2,0),0)</f>
        <v>1</v>
      </c>
      <c r="AH54" s="67">
        <f>VLOOKUP($B54&amp;"Local Authority Adoption Agency",'Raw CDR data'!$A:$K,MATCH(MID(AH$10,13,100)*1,'Raw CDR data'!$2:$2,0),0)</f>
        <v>1</v>
      </c>
      <c r="AI54" s="67">
        <f>VLOOKUP($B54&amp;AI$8,'Raw CDR data'!$A:$K,MATCH(MID(AI$10,13,100)*1,'Raw CDR data'!$2:$2,0),0)</f>
        <v>1</v>
      </c>
      <c r="AJ54" s="67">
        <f>VLOOKUP($B54&amp;AI$8,'Raw CDR data'!$A:$K,MATCH(MID(AJ$10,13,100)*1,'Raw CDR data'!$2:$2,0),0)</f>
        <v>1</v>
      </c>
      <c r="AK54" s="67">
        <f>VLOOKUP($B54&amp;"Local Authority Fostering Agency",'Raw CDR data'!$A:$K,MATCH(MID(AK$10,13,100)*1,'Raw CDR data'!$2:$2,0),0)</f>
        <v>1</v>
      </c>
      <c r="AL54" s="67">
        <f>VLOOKUP($B54&amp;"Local Authority Fostering Agency",'Raw CDR data'!$A:$K,MATCH(MID(AL$10,13,100)*1,'Raw CDR data'!$2:$2,0),0)</f>
        <v>1</v>
      </c>
      <c r="AM54" s="67">
        <f>VLOOKUP($B54&amp;AM$8,'Raw CDR data'!$A:$K,MATCH(MID(AM$10,13,100)*1,'Raw CDR data'!$2:$2,0),0)</f>
        <v>22</v>
      </c>
      <c r="AN54" s="67">
        <f>VLOOKUP($B54&amp;AM$8,'Raw CDR data'!$A:$K,MATCH(MID(AN$10,13,100)*1,'Raw CDR data'!$2:$2,0),0)</f>
        <v>22</v>
      </c>
      <c r="AO54" s="160"/>
      <c r="AP54" s="160"/>
    </row>
    <row r="55" spans="2:42" s="62" customFormat="1" ht="11.25">
      <c r="B55" s="73" t="s">
        <v>956</v>
      </c>
      <c r="C55" s="67">
        <f>VLOOKUP($B55&amp;C$8,'Raw CDR data'!$A:$K,MATCH(MID(C$10,13,100)*1,'Raw CDR data'!$2:$2,0),0)</f>
        <v>18</v>
      </c>
      <c r="D55" s="67">
        <f>VLOOKUP($B55&amp;C$8,'Raw CDR data'!$A:$K,MATCH(MID(D$10,13,100)*1,'Raw CDR data'!$2:$2,0),0)</f>
        <v>17</v>
      </c>
      <c r="E55" s="68">
        <f>VLOOKUP($B55&amp;C$8,'Raw CDR data'!$A:$K,MATCH(MID(E$10,13,100)*1,'Raw CDR data'!$2:$2,0)+1,0)</f>
        <v>124</v>
      </c>
      <c r="F55" s="68">
        <f>VLOOKUP($B55&amp;C$8,'Raw CDR data'!$A:$K,MATCH(MID(F$10,13,100)*1,'Raw CDR data'!$2:$2,0)+1,0)</f>
        <v>122</v>
      </c>
      <c r="G55" s="67">
        <f>VLOOKUP($B55&amp;G$8,'Raw CDR data'!$A:$K,MATCH(MID(G$10,13,100)*1,'Raw CDR data'!$2:$2,0),0)</f>
        <v>0</v>
      </c>
      <c r="H55" s="67">
        <f>VLOOKUP($B55&amp;G$8,'Raw CDR data'!$A:$K,MATCH(MID(H$10,13,100)*1,'Raw CDR data'!$2:$2,0),0)</f>
        <v>0</v>
      </c>
      <c r="I55" s="68">
        <f>VLOOKUP($B55&amp;G$8,'Raw CDR data'!$A:$K,MATCH(MID(I$10,13,100)*1,'Raw CDR data'!$2:$2,0)+1,0)</f>
        <v>0</v>
      </c>
      <c r="J55" s="68">
        <f>VLOOKUP($B55&amp;G$8,'Raw CDR data'!$A:$K,MATCH(MID(J$10,13,100)*1,'Raw CDR data'!$2:$2,0)+1,0)</f>
        <v>0</v>
      </c>
      <c r="K55" s="67">
        <f>VLOOKUP($B55&amp;K$8,'Raw CDR data'!$A:$K,MATCH(MID(K$10,13,100)*1,'Raw CDR data'!$2:$2,0),0)</f>
        <v>0</v>
      </c>
      <c r="L55" s="67">
        <f>VLOOKUP($B55&amp;K$8,'Raw CDR data'!$A:$K,MATCH(MID(L$10,13,100)*1,'Raw CDR data'!$2:$2,0),0)</f>
        <v>0</v>
      </c>
      <c r="M55" s="68">
        <f>VLOOKUP($B55&amp;K$8,'Raw CDR data'!$A:$K,MATCH(MID(M$10,13,100)*1,'Raw CDR data'!$2:$2,0)+1,0)</f>
        <v>0</v>
      </c>
      <c r="N55" s="68">
        <f>VLOOKUP($B55&amp;K$8,'Raw CDR data'!$A:$K,MATCH(MID(N$10,13,100)*1,'Raw CDR data'!$2:$2,0)+1,0)</f>
        <v>0</v>
      </c>
      <c r="O55" s="67">
        <f>VLOOKUP($B55&amp;O$8,'Raw CDR data'!$A:$K,MATCH(MID(O$10,13,100)*1,'Raw CDR data'!$2:$2,0),0)</f>
        <v>0</v>
      </c>
      <c r="P55" s="67">
        <f>VLOOKUP($B55&amp;O$8,'Raw CDR data'!$A:$K,MATCH(MID(P$10,13,100)*1,'Raw CDR data'!$2:$2,0),0)</f>
        <v>0</v>
      </c>
      <c r="Q55" s="68">
        <f>VLOOKUP($B55&amp;O$8,'Raw CDR data'!$A:$K,MATCH(MID(Q$10,13,100)*1,'Raw CDR data'!$2:$2,0)+1,0)</f>
        <v>0</v>
      </c>
      <c r="R55" s="68">
        <f>VLOOKUP($B55&amp;O$8,'Raw CDR data'!$A:$K,MATCH(MID(R$10,13,100)*1,'Raw CDR data'!$2:$2,0)+1,0)</f>
        <v>0</v>
      </c>
      <c r="S55" s="67">
        <f>VLOOKUP($B55&amp;S$8,'Raw CDR data'!$A:$K,MATCH(MID(S$10,13,100)*1,'Raw CDR data'!$2:$2,0),0)</f>
        <v>3</v>
      </c>
      <c r="T55" s="67">
        <f>VLOOKUP($B55&amp;S$8,'Raw CDR data'!$A:$K,MATCH(MID(T$10,13,100)*1,'Raw CDR data'!$2:$2,0),0)</f>
        <v>3</v>
      </c>
      <c r="U55" s="68">
        <f>VLOOKUP($B55&amp;S$8,'Raw CDR data'!$A:$K,MATCH(MID(U$10,13,100)*1,'Raw CDR data'!$2:$2,0)+1,0)</f>
        <v>582</v>
      </c>
      <c r="V55" s="68">
        <f>VLOOKUP($B55&amp;S$8,'Raw CDR data'!$A:$K,MATCH(MID(V$10,13,100)*1,'Raw CDR data'!$2:$2,0)+1,0)</f>
        <v>689.08620599999995</v>
      </c>
      <c r="W55" s="67">
        <f>VLOOKUP($B55&amp;"Further Education College",'Raw CDR data'!$A:$K,MATCH(MID(W$10,13,100)*1,'Raw CDR data'!$2:$2,0),0)</f>
        <v>0</v>
      </c>
      <c r="X55" s="67">
        <f>VLOOKUP($B55&amp;"Further Education College",'Raw CDR data'!$A:$K,MATCH(MID(X$10,13,100)*1,'Raw CDR data'!$2:$2,0),0)</f>
        <v>0</v>
      </c>
      <c r="Y55" s="68">
        <f>VLOOKUP($B55&amp;"Further Education College",'Raw CDR data'!$A:$K,MATCH(MID(Y$10,13,100)*1,'Raw CDR data'!$2:$2,0)+1,0)</f>
        <v>0</v>
      </c>
      <c r="Z55" s="68">
        <f>VLOOKUP($B55&amp;"Further Education College",'Raw CDR data'!$A:$K,MATCH(MID(Z$10,13,100)*1,'Raw CDR data'!$2:$2,0)+1,0)</f>
        <v>0</v>
      </c>
      <c r="AA55" s="67">
        <f>VLOOKUP($B55&amp;AA$8,'Raw CDR data'!$A:$K,MATCH(MID(AA$10,13,100)*1,'Raw CDR data'!$2:$2,0),0)</f>
        <v>0</v>
      </c>
      <c r="AB55" s="67">
        <f>VLOOKUP($B55&amp;AA$8,'Raw CDR data'!$A:$K,MATCH(MID(AB$10,13,100)*1,'Raw CDR data'!$2:$2,0),0)</f>
        <v>0</v>
      </c>
      <c r="AC55" s="67">
        <f>VLOOKUP($B55&amp;AC$8,'Raw CDR data'!$A:$K,MATCH(MID(AC$10,13,100)*1,'Raw CDR data'!$2:$2,0),0)</f>
        <v>0</v>
      </c>
      <c r="AD55" s="67">
        <f>VLOOKUP($B55&amp;AC$8,'Raw CDR data'!$A:$K,MATCH(MID(AD$10,13,100)*1,'Raw CDR data'!$2:$2,0),0)</f>
        <v>0</v>
      </c>
      <c r="AE55" s="67">
        <f>VLOOKUP($B55&amp;AE$8,'Raw CDR data'!$A:$K,MATCH(MID(AE$10,13,100)*1,'Raw CDR data'!$2:$2,0),0)</f>
        <v>1</v>
      </c>
      <c r="AF55" s="67">
        <f>VLOOKUP($B55&amp;AE$8,'Raw CDR data'!$A:$K,MATCH(MID(AF$10,13,100)*1,'Raw CDR data'!$2:$2,0),0)</f>
        <v>1</v>
      </c>
      <c r="AG55" s="67">
        <f>VLOOKUP($B55&amp;"Local Authority Adoption Agency",'Raw CDR data'!$A:$K,MATCH(MID(AG$10,13,100)*1,'Raw CDR data'!$2:$2,0),0)</f>
        <v>1</v>
      </c>
      <c r="AH55" s="67">
        <f>VLOOKUP($B55&amp;"Local Authority Adoption Agency",'Raw CDR data'!$A:$K,MATCH(MID(AH$10,13,100)*1,'Raw CDR data'!$2:$2,0),0)</f>
        <v>1</v>
      </c>
      <c r="AI55" s="67">
        <f>VLOOKUP($B55&amp;AI$8,'Raw CDR data'!$A:$K,MATCH(MID(AI$10,13,100)*1,'Raw CDR data'!$2:$2,0),0)</f>
        <v>3</v>
      </c>
      <c r="AJ55" s="67">
        <f>VLOOKUP($B55&amp;AI$8,'Raw CDR data'!$A:$K,MATCH(MID(AJ$10,13,100)*1,'Raw CDR data'!$2:$2,0),0)</f>
        <v>3</v>
      </c>
      <c r="AK55" s="67">
        <f>VLOOKUP($B55&amp;"Local Authority Fostering Agency",'Raw CDR data'!$A:$K,MATCH(MID(AK$10,13,100)*1,'Raw CDR data'!$2:$2,0),0)</f>
        <v>1</v>
      </c>
      <c r="AL55" s="67">
        <f>VLOOKUP($B55&amp;"Local Authority Fostering Agency",'Raw CDR data'!$A:$K,MATCH(MID(AL$10,13,100)*1,'Raw CDR data'!$2:$2,0),0)</f>
        <v>1</v>
      </c>
      <c r="AM55" s="67">
        <f>VLOOKUP($B55&amp;AM$8,'Raw CDR data'!$A:$K,MATCH(MID(AM$10,13,100)*1,'Raw CDR data'!$2:$2,0),0)</f>
        <v>27</v>
      </c>
      <c r="AN55" s="67">
        <f>VLOOKUP($B55&amp;AM$8,'Raw CDR data'!$A:$K,MATCH(MID(AN$10,13,100)*1,'Raw CDR data'!$2:$2,0),0)</f>
        <v>26</v>
      </c>
      <c r="AO55" s="160"/>
      <c r="AP55" s="160"/>
    </row>
    <row r="56" spans="2:42" s="62" customFormat="1" ht="11.25">
      <c r="B56" s="73" t="s">
        <v>960</v>
      </c>
      <c r="C56" s="67">
        <f>VLOOKUP($B56&amp;C$8,'Raw CDR data'!$A:$K,MATCH(MID(C$10,13,100)*1,'Raw CDR data'!$2:$2,0),0)</f>
        <v>11</v>
      </c>
      <c r="D56" s="67">
        <f>VLOOKUP($B56&amp;C$8,'Raw CDR data'!$A:$K,MATCH(MID(D$10,13,100)*1,'Raw CDR data'!$2:$2,0),0)</f>
        <v>11</v>
      </c>
      <c r="E56" s="68">
        <f>VLOOKUP($B56&amp;C$8,'Raw CDR data'!$A:$K,MATCH(MID(E$10,13,100)*1,'Raw CDR data'!$2:$2,0)+1,0)</f>
        <v>50</v>
      </c>
      <c r="F56" s="68">
        <f>VLOOKUP($B56&amp;C$8,'Raw CDR data'!$A:$K,MATCH(MID(F$10,13,100)*1,'Raw CDR data'!$2:$2,0)+1,0)</f>
        <v>50</v>
      </c>
      <c r="G56" s="67">
        <f>VLOOKUP($B56&amp;G$8,'Raw CDR data'!$A:$K,MATCH(MID(G$10,13,100)*1,'Raw CDR data'!$2:$2,0),0)</f>
        <v>0</v>
      </c>
      <c r="H56" s="67">
        <f>VLOOKUP($B56&amp;G$8,'Raw CDR data'!$A:$K,MATCH(MID(H$10,13,100)*1,'Raw CDR data'!$2:$2,0),0)</f>
        <v>0</v>
      </c>
      <c r="I56" s="68">
        <f>VLOOKUP($B56&amp;G$8,'Raw CDR data'!$A:$K,MATCH(MID(I$10,13,100)*1,'Raw CDR data'!$2:$2,0)+1,0)</f>
        <v>0</v>
      </c>
      <c r="J56" s="68">
        <f>VLOOKUP($B56&amp;G$8,'Raw CDR data'!$A:$K,MATCH(MID(J$10,13,100)*1,'Raw CDR data'!$2:$2,0)+1,0)</f>
        <v>0</v>
      </c>
      <c r="K56" s="67">
        <f>VLOOKUP($B56&amp;K$8,'Raw CDR data'!$A:$K,MATCH(MID(K$10,13,100)*1,'Raw CDR data'!$2:$2,0),0)</f>
        <v>1</v>
      </c>
      <c r="L56" s="67">
        <f>VLOOKUP($B56&amp;K$8,'Raw CDR data'!$A:$K,MATCH(MID(L$10,13,100)*1,'Raw CDR data'!$2:$2,0),0)</f>
        <v>1</v>
      </c>
      <c r="M56" s="68">
        <f>VLOOKUP($B56&amp;K$8,'Raw CDR data'!$A:$K,MATCH(MID(M$10,13,100)*1,'Raw CDR data'!$2:$2,0)+1,0)</f>
        <v>45</v>
      </c>
      <c r="N56" s="68">
        <f>VLOOKUP($B56&amp;K$8,'Raw CDR data'!$A:$K,MATCH(MID(N$10,13,100)*1,'Raw CDR data'!$2:$2,0)+1,0)</f>
        <v>45</v>
      </c>
      <c r="O56" s="67">
        <f>VLOOKUP($B56&amp;O$8,'Raw CDR data'!$A:$K,MATCH(MID(O$10,13,100)*1,'Raw CDR data'!$2:$2,0),0)</f>
        <v>0</v>
      </c>
      <c r="P56" s="67">
        <f>VLOOKUP($B56&amp;O$8,'Raw CDR data'!$A:$K,MATCH(MID(P$10,13,100)*1,'Raw CDR data'!$2:$2,0),0)</f>
        <v>0</v>
      </c>
      <c r="Q56" s="68">
        <f>VLOOKUP($B56&amp;O$8,'Raw CDR data'!$A:$K,MATCH(MID(Q$10,13,100)*1,'Raw CDR data'!$2:$2,0)+1,0)</f>
        <v>0</v>
      </c>
      <c r="R56" s="68">
        <f>VLOOKUP($B56&amp;O$8,'Raw CDR data'!$A:$K,MATCH(MID(R$10,13,100)*1,'Raw CDR data'!$2:$2,0)+1,0)</f>
        <v>0</v>
      </c>
      <c r="S56" s="67">
        <f>VLOOKUP($B56&amp;S$8,'Raw CDR data'!$A:$K,MATCH(MID(S$10,13,100)*1,'Raw CDR data'!$2:$2,0),0)</f>
        <v>1</v>
      </c>
      <c r="T56" s="67">
        <f>VLOOKUP($B56&amp;S$8,'Raw CDR data'!$A:$K,MATCH(MID(T$10,13,100)*1,'Raw CDR data'!$2:$2,0),0)</f>
        <v>1</v>
      </c>
      <c r="U56" s="68">
        <f>VLOOKUP($B56&amp;S$8,'Raw CDR data'!$A:$K,MATCH(MID(U$10,13,100)*1,'Raw CDR data'!$2:$2,0)+1,0)</f>
        <v>127</v>
      </c>
      <c r="V56" s="68">
        <f>VLOOKUP($B56&amp;S$8,'Raw CDR data'!$A:$K,MATCH(MID(V$10,13,100)*1,'Raw CDR data'!$2:$2,0)+1,0)</f>
        <v>127</v>
      </c>
      <c r="W56" s="67">
        <f>VLOOKUP($B56&amp;"Further Education College",'Raw CDR data'!$A:$K,MATCH(MID(W$10,13,100)*1,'Raw CDR data'!$2:$2,0),0)</f>
        <v>0</v>
      </c>
      <c r="X56" s="67">
        <f>VLOOKUP($B56&amp;"Further Education College",'Raw CDR data'!$A:$K,MATCH(MID(X$10,13,100)*1,'Raw CDR data'!$2:$2,0),0)</f>
        <v>0</v>
      </c>
      <c r="Y56" s="68">
        <f>VLOOKUP($B56&amp;"Further Education College",'Raw CDR data'!$A:$K,MATCH(MID(Y$10,13,100)*1,'Raw CDR data'!$2:$2,0)+1,0)</f>
        <v>0</v>
      </c>
      <c r="Z56" s="68">
        <f>VLOOKUP($B56&amp;"Further Education College",'Raw CDR data'!$A:$K,MATCH(MID(Z$10,13,100)*1,'Raw CDR data'!$2:$2,0)+1,0)</f>
        <v>0</v>
      </c>
      <c r="AA56" s="67">
        <f>VLOOKUP($B56&amp;AA$8,'Raw CDR data'!$A:$K,MATCH(MID(AA$10,13,100)*1,'Raw CDR data'!$2:$2,0),0)</f>
        <v>0</v>
      </c>
      <c r="AB56" s="67">
        <f>VLOOKUP($B56&amp;AA$8,'Raw CDR data'!$A:$K,MATCH(MID(AB$10,13,100)*1,'Raw CDR data'!$2:$2,0),0)</f>
        <v>0</v>
      </c>
      <c r="AC56" s="67">
        <f>VLOOKUP($B56&amp;AC$8,'Raw CDR data'!$A:$K,MATCH(MID(AC$10,13,100)*1,'Raw CDR data'!$2:$2,0),0)</f>
        <v>0</v>
      </c>
      <c r="AD56" s="67">
        <f>VLOOKUP($B56&amp;AC$8,'Raw CDR data'!$A:$K,MATCH(MID(AD$10,13,100)*1,'Raw CDR data'!$2:$2,0),0)</f>
        <v>0</v>
      </c>
      <c r="AE56" s="67">
        <f>VLOOKUP($B56&amp;AE$8,'Raw CDR data'!$A:$K,MATCH(MID(AE$10,13,100)*1,'Raw CDR data'!$2:$2,0),0)</f>
        <v>0</v>
      </c>
      <c r="AF56" s="67">
        <f>VLOOKUP($B56&amp;AE$8,'Raw CDR data'!$A:$K,MATCH(MID(AF$10,13,100)*1,'Raw CDR data'!$2:$2,0),0)</f>
        <v>0</v>
      </c>
      <c r="AG56" s="67">
        <f>VLOOKUP($B56&amp;"Local Authority Adoption Agency",'Raw CDR data'!$A:$K,MATCH(MID(AG$10,13,100)*1,'Raw CDR data'!$2:$2,0),0)</f>
        <v>1</v>
      </c>
      <c r="AH56" s="67">
        <f>VLOOKUP($B56&amp;"Local Authority Adoption Agency",'Raw CDR data'!$A:$K,MATCH(MID(AH$10,13,100)*1,'Raw CDR data'!$2:$2,0),0)</f>
        <v>1</v>
      </c>
      <c r="AI56" s="67">
        <f>VLOOKUP($B56&amp;AI$8,'Raw CDR data'!$A:$K,MATCH(MID(AI$10,13,100)*1,'Raw CDR data'!$2:$2,0),0)</f>
        <v>1</v>
      </c>
      <c r="AJ56" s="67">
        <f>VLOOKUP($B56&amp;AI$8,'Raw CDR data'!$A:$K,MATCH(MID(AJ$10,13,100)*1,'Raw CDR data'!$2:$2,0),0)</f>
        <v>1</v>
      </c>
      <c r="AK56" s="67">
        <f>VLOOKUP($B56&amp;"Local Authority Fostering Agency",'Raw CDR data'!$A:$K,MATCH(MID(AK$10,13,100)*1,'Raw CDR data'!$2:$2,0),0)</f>
        <v>1</v>
      </c>
      <c r="AL56" s="67">
        <f>VLOOKUP($B56&amp;"Local Authority Fostering Agency",'Raw CDR data'!$A:$K,MATCH(MID(AL$10,13,100)*1,'Raw CDR data'!$2:$2,0),0)</f>
        <v>1</v>
      </c>
      <c r="AM56" s="67">
        <f>VLOOKUP($B56&amp;AM$8,'Raw CDR data'!$A:$K,MATCH(MID(AM$10,13,100)*1,'Raw CDR data'!$2:$2,0),0)</f>
        <v>16</v>
      </c>
      <c r="AN56" s="67">
        <f>VLOOKUP($B56&amp;AM$8,'Raw CDR data'!$A:$K,MATCH(MID(AN$10,13,100)*1,'Raw CDR data'!$2:$2,0),0)</f>
        <v>16</v>
      </c>
      <c r="AO56" s="160"/>
      <c r="AP56" s="160"/>
    </row>
    <row r="57" spans="2:42" s="62" customFormat="1" ht="11.25">
      <c r="B57" s="73" t="s">
        <v>969</v>
      </c>
      <c r="C57" s="67">
        <f>VLOOKUP($B57&amp;C$8,'Raw CDR data'!$A:$K,MATCH(MID(C$10,13,100)*1,'Raw CDR data'!$2:$2,0),0)</f>
        <v>14</v>
      </c>
      <c r="D57" s="67">
        <f>VLOOKUP($B57&amp;C$8,'Raw CDR data'!$A:$K,MATCH(MID(D$10,13,100)*1,'Raw CDR data'!$2:$2,0),0)</f>
        <v>15</v>
      </c>
      <c r="E57" s="68">
        <f>VLOOKUP($B57&amp;C$8,'Raw CDR data'!$A:$K,MATCH(MID(E$10,13,100)*1,'Raw CDR data'!$2:$2,0)+1,0)</f>
        <v>137</v>
      </c>
      <c r="F57" s="68">
        <f>VLOOKUP($B57&amp;C$8,'Raw CDR data'!$A:$K,MATCH(MID(F$10,13,100)*1,'Raw CDR data'!$2:$2,0)+1,0)</f>
        <v>140</v>
      </c>
      <c r="G57" s="67">
        <f>VLOOKUP($B57&amp;G$8,'Raw CDR data'!$A:$K,MATCH(MID(G$10,13,100)*1,'Raw CDR data'!$2:$2,0),0)</f>
        <v>0</v>
      </c>
      <c r="H57" s="67">
        <f>VLOOKUP($B57&amp;G$8,'Raw CDR data'!$A:$K,MATCH(MID(H$10,13,100)*1,'Raw CDR data'!$2:$2,0),0)</f>
        <v>0</v>
      </c>
      <c r="I57" s="68">
        <f>VLOOKUP($B57&amp;G$8,'Raw CDR data'!$A:$K,MATCH(MID(I$10,13,100)*1,'Raw CDR data'!$2:$2,0)+1,0)</f>
        <v>0</v>
      </c>
      <c r="J57" s="68">
        <f>VLOOKUP($B57&amp;G$8,'Raw CDR data'!$A:$K,MATCH(MID(J$10,13,100)*1,'Raw CDR data'!$2:$2,0)+1,0)</f>
        <v>0</v>
      </c>
      <c r="K57" s="67">
        <f>VLOOKUP($B57&amp;K$8,'Raw CDR data'!$A:$K,MATCH(MID(K$10,13,100)*1,'Raw CDR data'!$2:$2,0),0)</f>
        <v>0</v>
      </c>
      <c r="L57" s="67">
        <f>VLOOKUP($B57&amp;K$8,'Raw CDR data'!$A:$K,MATCH(MID(L$10,13,100)*1,'Raw CDR data'!$2:$2,0),0)</f>
        <v>0</v>
      </c>
      <c r="M57" s="68">
        <f>VLOOKUP($B57&amp;K$8,'Raw CDR data'!$A:$K,MATCH(MID(M$10,13,100)*1,'Raw CDR data'!$2:$2,0)+1,0)</f>
        <v>0</v>
      </c>
      <c r="N57" s="68">
        <f>VLOOKUP($B57&amp;K$8,'Raw CDR data'!$A:$K,MATCH(MID(N$10,13,100)*1,'Raw CDR data'!$2:$2,0)+1,0)</f>
        <v>0</v>
      </c>
      <c r="O57" s="67">
        <f>VLOOKUP($B57&amp;O$8,'Raw CDR data'!$A:$K,MATCH(MID(O$10,13,100)*1,'Raw CDR data'!$2:$2,0),0)</f>
        <v>0</v>
      </c>
      <c r="P57" s="67">
        <f>VLOOKUP($B57&amp;O$8,'Raw CDR data'!$A:$K,MATCH(MID(P$10,13,100)*1,'Raw CDR data'!$2:$2,0),0)</f>
        <v>0</v>
      </c>
      <c r="Q57" s="68">
        <f>VLOOKUP($B57&amp;O$8,'Raw CDR data'!$A:$K,MATCH(MID(Q$10,13,100)*1,'Raw CDR data'!$2:$2,0)+1,0)</f>
        <v>0</v>
      </c>
      <c r="R57" s="68">
        <f>VLOOKUP($B57&amp;O$8,'Raw CDR data'!$A:$K,MATCH(MID(R$10,13,100)*1,'Raw CDR data'!$2:$2,0)+1,0)</f>
        <v>0</v>
      </c>
      <c r="S57" s="67">
        <f>VLOOKUP($B57&amp;S$8,'Raw CDR data'!$A:$K,MATCH(MID(S$10,13,100)*1,'Raw CDR data'!$2:$2,0),0)</f>
        <v>0</v>
      </c>
      <c r="T57" s="67">
        <f>VLOOKUP($B57&amp;S$8,'Raw CDR data'!$A:$K,MATCH(MID(T$10,13,100)*1,'Raw CDR data'!$2:$2,0),0)</f>
        <v>0</v>
      </c>
      <c r="U57" s="68">
        <f>VLOOKUP($B57&amp;S$8,'Raw CDR data'!$A:$K,MATCH(MID(U$10,13,100)*1,'Raw CDR data'!$2:$2,0)+1,0)</f>
        <v>0</v>
      </c>
      <c r="V57" s="68">
        <f>VLOOKUP($B57&amp;S$8,'Raw CDR data'!$A:$K,MATCH(MID(V$10,13,100)*1,'Raw CDR data'!$2:$2,0)+1,0)</f>
        <v>0</v>
      </c>
      <c r="W57" s="67">
        <f>VLOOKUP($B57&amp;"Further Education College",'Raw CDR data'!$A:$K,MATCH(MID(W$10,13,100)*1,'Raw CDR data'!$2:$2,0),0)</f>
        <v>2</v>
      </c>
      <c r="X57" s="67">
        <f>VLOOKUP($B57&amp;"Further Education College",'Raw CDR data'!$A:$K,MATCH(MID(X$10,13,100)*1,'Raw CDR data'!$2:$2,0),0)</f>
        <v>2</v>
      </c>
      <c r="Y57" s="68">
        <f>VLOOKUP($B57&amp;"Further Education College",'Raw CDR data'!$A:$K,MATCH(MID(Y$10,13,100)*1,'Raw CDR data'!$2:$2,0)+1,0)</f>
        <v>153.28571417460319</v>
      </c>
      <c r="Z57" s="68">
        <f>VLOOKUP($B57&amp;"Further Education College",'Raw CDR data'!$A:$K,MATCH(MID(Z$10,13,100)*1,'Raw CDR data'!$2:$2,0)+1,0)</f>
        <v>105.76190465079364</v>
      </c>
      <c r="AA57" s="67">
        <f>VLOOKUP($B57&amp;AA$8,'Raw CDR data'!$A:$K,MATCH(MID(AA$10,13,100)*1,'Raw CDR data'!$2:$2,0),0)</f>
        <v>0</v>
      </c>
      <c r="AB57" s="67">
        <f>VLOOKUP($B57&amp;AA$8,'Raw CDR data'!$A:$K,MATCH(MID(AB$10,13,100)*1,'Raw CDR data'!$2:$2,0),0)</f>
        <v>0</v>
      </c>
      <c r="AC57" s="67">
        <f>VLOOKUP($B57&amp;AC$8,'Raw CDR data'!$A:$K,MATCH(MID(AC$10,13,100)*1,'Raw CDR data'!$2:$2,0),0)</f>
        <v>1</v>
      </c>
      <c r="AD57" s="67">
        <f>VLOOKUP($B57&amp;AC$8,'Raw CDR data'!$A:$K,MATCH(MID(AD$10,13,100)*1,'Raw CDR data'!$2:$2,0),0)</f>
        <v>1</v>
      </c>
      <c r="AE57" s="67">
        <f>VLOOKUP($B57&amp;AE$8,'Raw CDR data'!$A:$K,MATCH(MID(AE$10,13,100)*1,'Raw CDR data'!$2:$2,0),0)</f>
        <v>1</v>
      </c>
      <c r="AF57" s="67">
        <f>VLOOKUP($B57&amp;AE$8,'Raw CDR data'!$A:$K,MATCH(MID(AF$10,13,100)*1,'Raw CDR data'!$2:$2,0),0)</f>
        <v>1</v>
      </c>
      <c r="AG57" s="67">
        <f>VLOOKUP($B57&amp;"Local Authority Adoption Agency",'Raw CDR data'!$A:$K,MATCH(MID(AG$10,13,100)*1,'Raw CDR data'!$2:$2,0),0)</f>
        <v>1</v>
      </c>
      <c r="AH57" s="67">
        <f>VLOOKUP($B57&amp;"Local Authority Adoption Agency",'Raw CDR data'!$A:$K,MATCH(MID(AH$10,13,100)*1,'Raw CDR data'!$2:$2,0),0)</f>
        <v>1</v>
      </c>
      <c r="AI57" s="67">
        <f>VLOOKUP($B57&amp;AI$8,'Raw CDR data'!$A:$K,MATCH(MID(AI$10,13,100)*1,'Raw CDR data'!$2:$2,0),0)</f>
        <v>0</v>
      </c>
      <c r="AJ57" s="67">
        <f>VLOOKUP($B57&amp;AI$8,'Raw CDR data'!$A:$K,MATCH(MID(AJ$10,13,100)*1,'Raw CDR data'!$2:$2,0),0)</f>
        <v>0</v>
      </c>
      <c r="AK57" s="67">
        <f>VLOOKUP($B57&amp;"Local Authority Fostering Agency",'Raw CDR data'!$A:$K,MATCH(MID(AK$10,13,100)*1,'Raw CDR data'!$2:$2,0),0)</f>
        <v>1</v>
      </c>
      <c r="AL57" s="67">
        <f>VLOOKUP($B57&amp;"Local Authority Fostering Agency",'Raw CDR data'!$A:$K,MATCH(MID(AL$10,13,100)*1,'Raw CDR data'!$2:$2,0),0)</f>
        <v>1</v>
      </c>
      <c r="AM57" s="67">
        <f>VLOOKUP($B57&amp;AM$8,'Raw CDR data'!$A:$K,MATCH(MID(AM$10,13,100)*1,'Raw CDR data'!$2:$2,0),0)</f>
        <v>20</v>
      </c>
      <c r="AN57" s="67">
        <f>VLOOKUP($B57&amp;AM$8,'Raw CDR data'!$A:$K,MATCH(MID(AN$10,13,100)*1,'Raw CDR data'!$2:$2,0),0)</f>
        <v>21</v>
      </c>
      <c r="AO57" s="160"/>
      <c r="AP57" s="160"/>
    </row>
    <row r="58" spans="2:42" s="62" customFormat="1" ht="11.25">
      <c r="B58" s="73" t="s">
        <v>1544</v>
      </c>
      <c r="C58" s="67">
        <f>VLOOKUP($B58&amp;C$8,'Raw CDR data'!$A:$K,MATCH(MID(C$10,13,100)*1,'Raw CDR data'!$2:$2,0),0)</f>
        <v>11</v>
      </c>
      <c r="D58" s="67">
        <f>VLOOKUP($B58&amp;C$8,'Raw CDR data'!$A:$K,MATCH(MID(D$10,13,100)*1,'Raw CDR data'!$2:$2,0),0)</f>
        <v>11</v>
      </c>
      <c r="E58" s="68">
        <f>VLOOKUP($B58&amp;C$8,'Raw CDR data'!$A:$K,MATCH(MID(E$10,13,100)*1,'Raw CDR data'!$2:$2,0)+1,0)</f>
        <v>70</v>
      </c>
      <c r="F58" s="68">
        <f>VLOOKUP($B58&amp;C$8,'Raw CDR data'!$A:$K,MATCH(MID(F$10,13,100)*1,'Raw CDR data'!$2:$2,0)+1,0)</f>
        <v>70</v>
      </c>
      <c r="G58" s="67">
        <f>VLOOKUP($B58&amp;G$8,'Raw CDR data'!$A:$K,MATCH(MID(G$10,13,100)*1,'Raw CDR data'!$2:$2,0),0)</f>
        <v>0</v>
      </c>
      <c r="H58" s="67">
        <f>VLOOKUP($B58&amp;G$8,'Raw CDR data'!$A:$K,MATCH(MID(H$10,13,100)*1,'Raw CDR data'!$2:$2,0),0)</f>
        <v>0</v>
      </c>
      <c r="I58" s="68">
        <f>VLOOKUP($B58&amp;G$8,'Raw CDR data'!$A:$K,MATCH(MID(I$10,13,100)*1,'Raw CDR data'!$2:$2,0)+1,0)</f>
        <v>0</v>
      </c>
      <c r="J58" s="68">
        <f>VLOOKUP($B58&amp;G$8,'Raw CDR data'!$A:$K,MATCH(MID(J$10,13,100)*1,'Raw CDR data'!$2:$2,0)+1,0)</f>
        <v>0</v>
      </c>
      <c r="K58" s="67">
        <f>VLOOKUP($B58&amp;K$8,'Raw CDR data'!$A:$K,MATCH(MID(K$10,13,100)*1,'Raw CDR data'!$2:$2,0),0)</f>
        <v>3</v>
      </c>
      <c r="L58" s="67">
        <f>VLOOKUP($B58&amp;K$8,'Raw CDR data'!$A:$K,MATCH(MID(L$10,13,100)*1,'Raw CDR data'!$2:$2,0),0)</f>
        <v>3</v>
      </c>
      <c r="M58" s="68">
        <f>VLOOKUP($B58&amp;K$8,'Raw CDR data'!$A:$K,MATCH(MID(M$10,13,100)*1,'Raw CDR data'!$2:$2,0)+1,0)</f>
        <v>44.694735999999999</v>
      </c>
      <c r="N58" s="68">
        <f>VLOOKUP($B58&amp;K$8,'Raw CDR data'!$A:$K,MATCH(MID(N$10,13,100)*1,'Raw CDR data'!$2:$2,0)+1,0)</f>
        <v>46.206184999999998</v>
      </c>
      <c r="O58" s="67">
        <f>VLOOKUP($B58&amp;O$8,'Raw CDR data'!$A:$K,MATCH(MID(O$10,13,100)*1,'Raw CDR data'!$2:$2,0),0)</f>
        <v>0</v>
      </c>
      <c r="P58" s="67">
        <f>VLOOKUP($B58&amp;O$8,'Raw CDR data'!$A:$K,MATCH(MID(P$10,13,100)*1,'Raw CDR data'!$2:$2,0),0)</f>
        <v>0</v>
      </c>
      <c r="Q58" s="68">
        <f>VLOOKUP($B58&amp;O$8,'Raw CDR data'!$A:$K,MATCH(MID(Q$10,13,100)*1,'Raw CDR data'!$2:$2,0)+1,0)</f>
        <v>0</v>
      </c>
      <c r="R58" s="68">
        <f>VLOOKUP($B58&amp;O$8,'Raw CDR data'!$A:$K,MATCH(MID(R$10,13,100)*1,'Raw CDR data'!$2:$2,0)+1,0)</f>
        <v>0</v>
      </c>
      <c r="S58" s="67">
        <f>VLOOKUP($B58&amp;S$8,'Raw CDR data'!$A:$K,MATCH(MID(S$10,13,100)*1,'Raw CDR data'!$2:$2,0),0)</f>
        <v>1</v>
      </c>
      <c r="T58" s="67">
        <f>VLOOKUP($B58&amp;S$8,'Raw CDR data'!$A:$K,MATCH(MID(T$10,13,100)*1,'Raw CDR data'!$2:$2,0),0)</f>
        <v>1</v>
      </c>
      <c r="U58" s="68">
        <f>VLOOKUP($B58&amp;S$8,'Raw CDR data'!$A:$K,MATCH(MID(U$10,13,100)*1,'Raw CDR data'!$2:$2,0)+1,0)</f>
        <v>126</v>
      </c>
      <c r="V58" s="68">
        <f>VLOOKUP($B58&amp;S$8,'Raw CDR data'!$A:$K,MATCH(MID(V$10,13,100)*1,'Raw CDR data'!$2:$2,0)+1,0)</f>
        <v>126</v>
      </c>
      <c r="W58" s="67">
        <f>VLOOKUP($B58&amp;"Further Education College",'Raw CDR data'!$A:$K,MATCH(MID(W$10,13,100)*1,'Raw CDR data'!$2:$2,0),0)</f>
        <v>1</v>
      </c>
      <c r="X58" s="67">
        <f>VLOOKUP($B58&amp;"Further Education College",'Raw CDR data'!$A:$K,MATCH(MID(X$10,13,100)*1,'Raw CDR data'!$2:$2,0),0)</f>
        <v>1</v>
      </c>
      <c r="Y58" s="68">
        <f>VLOOKUP($B58&amp;"Further Education College",'Raw CDR data'!$A:$K,MATCH(MID(Y$10,13,100)*1,'Raw CDR data'!$2:$2,0)+1,0)</f>
        <v>160</v>
      </c>
      <c r="Z58" s="68">
        <f>VLOOKUP($B58&amp;"Further Education College",'Raw CDR data'!$A:$K,MATCH(MID(Z$10,13,100)*1,'Raw CDR data'!$2:$2,0)+1,0)</f>
        <v>160</v>
      </c>
      <c r="AA58" s="67">
        <f>VLOOKUP($B58&amp;AA$8,'Raw CDR data'!$A:$K,MATCH(MID(AA$10,13,100)*1,'Raw CDR data'!$2:$2,0),0)</f>
        <v>0</v>
      </c>
      <c r="AB58" s="67">
        <f>VLOOKUP($B58&amp;AA$8,'Raw CDR data'!$A:$K,MATCH(MID(AB$10,13,100)*1,'Raw CDR data'!$2:$2,0),0)</f>
        <v>0</v>
      </c>
      <c r="AC58" s="67">
        <f>VLOOKUP($B58&amp;AC$8,'Raw CDR data'!$A:$K,MATCH(MID(AC$10,13,100)*1,'Raw CDR data'!$2:$2,0),0)</f>
        <v>0</v>
      </c>
      <c r="AD58" s="67">
        <f>VLOOKUP($B58&amp;AC$8,'Raw CDR data'!$A:$K,MATCH(MID(AD$10,13,100)*1,'Raw CDR data'!$2:$2,0),0)</f>
        <v>0</v>
      </c>
      <c r="AE58" s="67">
        <f>VLOOKUP($B58&amp;AE$8,'Raw CDR data'!$A:$K,MATCH(MID(AE$10,13,100)*1,'Raw CDR data'!$2:$2,0),0)</f>
        <v>0</v>
      </c>
      <c r="AF58" s="67">
        <f>VLOOKUP($B58&amp;AE$8,'Raw CDR data'!$A:$K,MATCH(MID(AF$10,13,100)*1,'Raw CDR data'!$2:$2,0),0)</f>
        <v>0</v>
      </c>
      <c r="AG58" s="67">
        <f>VLOOKUP($B58&amp;"Local Authority Adoption Agency",'Raw CDR data'!$A:$K,MATCH(MID(AG$10,13,100)*1,'Raw CDR data'!$2:$2,0),0)</f>
        <v>1</v>
      </c>
      <c r="AH58" s="67">
        <f>VLOOKUP($B58&amp;"Local Authority Adoption Agency",'Raw CDR data'!$A:$K,MATCH(MID(AH$10,13,100)*1,'Raw CDR data'!$2:$2,0),0)</f>
        <v>1</v>
      </c>
      <c r="AI58" s="67">
        <f>VLOOKUP($B58&amp;AI$8,'Raw CDR data'!$A:$K,MATCH(MID(AI$10,13,100)*1,'Raw CDR data'!$2:$2,0),0)</f>
        <v>1</v>
      </c>
      <c r="AJ58" s="67">
        <f>VLOOKUP($B58&amp;AI$8,'Raw CDR data'!$A:$K,MATCH(MID(AJ$10,13,100)*1,'Raw CDR data'!$2:$2,0),0)</f>
        <v>1</v>
      </c>
      <c r="AK58" s="67">
        <f>VLOOKUP($B58&amp;"Local Authority Fostering Agency",'Raw CDR data'!$A:$K,MATCH(MID(AK$10,13,100)*1,'Raw CDR data'!$2:$2,0),0)</f>
        <v>1</v>
      </c>
      <c r="AL58" s="67">
        <f>VLOOKUP($B58&amp;"Local Authority Fostering Agency",'Raw CDR data'!$A:$K,MATCH(MID(AL$10,13,100)*1,'Raw CDR data'!$2:$2,0),0)</f>
        <v>1</v>
      </c>
      <c r="AM58" s="67">
        <f>VLOOKUP($B58&amp;AM$8,'Raw CDR data'!$A:$K,MATCH(MID(AM$10,13,100)*1,'Raw CDR data'!$2:$2,0),0)</f>
        <v>19</v>
      </c>
      <c r="AN58" s="67">
        <f>VLOOKUP($B58&amp;AM$8,'Raw CDR data'!$A:$K,MATCH(MID(AN$10,13,100)*1,'Raw CDR data'!$2:$2,0),0)</f>
        <v>19</v>
      </c>
      <c r="AO58" s="160"/>
      <c r="AP58" s="160"/>
    </row>
    <row r="59" spans="2:42" s="62" customFormat="1" ht="11.25">
      <c r="B59" s="73" t="s">
        <v>1887</v>
      </c>
      <c r="C59" s="67">
        <f>VLOOKUP($B59&amp;C$8,'Raw CDR data'!$A:$K,MATCH(MID(C$10,13,100)*1,'Raw CDR data'!$2:$2,0),0)</f>
        <v>10</v>
      </c>
      <c r="D59" s="67">
        <f>VLOOKUP($B59&amp;C$8,'Raw CDR data'!$A:$K,MATCH(MID(D$10,13,100)*1,'Raw CDR data'!$2:$2,0),0)</f>
        <v>11</v>
      </c>
      <c r="E59" s="68">
        <f>VLOOKUP($B59&amp;C$8,'Raw CDR data'!$A:$K,MATCH(MID(E$10,13,100)*1,'Raw CDR data'!$2:$2,0)+1,0)</f>
        <v>57</v>
      </c>
      <c r="F59" s="68">
        <f>VLOOKUP($B59&amp;C$8,'Raw CDR data'!$A:$K,MATCH(MID(F$10,13,100)*1,'Raw CDR data'!$2:$2,0)+1,0)</f>
        <v>60</v>
      </c>
      <c r="G59" s="67">
        <f>VLOOKUP($B59&amp;G$8,'Raw CDR data'!$A:$K,MATCH(MID(G$10,13,100)*1,'Raw CDR data'!$2:$2,0),0)</f>
        <v>0</v>
      </c>
      <c r="H59" s="67">
        <f>VLOOKUP($B59&amp;G$8,'Raw CDR data'!$A:$K,MATCH(MID(H$10,13,100)*1,'Raw CDR data'!$2:$2,0),0)</f>
        <v>0</v>
      </c>
      <c r="I59" s="68">
        <f>VLOOKUP($B59&amp;G$8,'Raw CDR data'!$A:$K,MATCH(MID(I$10,13,100)*1,'Raw CDR data'!$2:$2,0)+1,0)</f>
        <v>0</v>
      </c>
      <c r="J59" s="68">
        <f>VLOOKUP($B59&amp;G$8,'Raw CDR data'!$A:$K,MATCH(MID(J$10,13,100)*1,'Raw CDR data'!$2:$2,0)+1,0)</f>
        <v>0</v>
      </c>
      <c r="K59" s="67">
        <f>VLOOKUP($B59&amp;K$8,'Raw CDR data'!$A:$K,MATCH(MID(K$10,13,100)*1,'Raw CDR data'!$2:$2,0),0)</f>
        <v>0</v>
      </c>
      <c r="L59" s="67">
        <f>VLOOKUP($B59&amp;K$8,'Raw CDR data'!$A:$K,MATCH(MID(L$10,13,100)*1,'Raw CDR data'!$2:$2,0),0)</f>
        <v>0</v>
      </c>
      <c r="M59" s="68">
        <f>VLOOKUP($B59&amp;K$8,'Raw CDR data'!$A:$K,MATCH(MID(M$10,13,100)*1,'Raw CDR data'!$2:$2,0)+1,0)</f>
        <v>0</v>
      </c>
      <c r="N59" s="68">
        <f>VLOOKUP($B59&amp;K$8,'Raw CDR data'!$A:$K,MATCH(MID(N$10,13,100)*1,'Raw CDR data'!$2:$2,0)+1,0)</f>
        <v>0</v>
      </c>
      <c r="O59" s="67">
        <f>VLOOKUP($B59&amp;O$8,'Raw CDR data'!$A:$K,MATCH(MID(O$10,13,100)*1,'Raw CDR data'!$2:$2,0),0)</f>
        <v>0</v>
      </c>
      <c r="P59" s="67">
        <f>VLOOKUP($B59&amp;O$8,'Raw CDR data'!$A:$K,MATCH(MID(P$10,13,100)*1,'Raw CDR data'!$2:$2,0),0)</f>
        <v>0</v>
      </c>
      <c r="Q59" s="68">
        <f>VLOOKUP($B59&amp;O$8,'Raw CDR data'!$A:$K,MATCH(MID(Q$10,13,100)*1,'Raw CDR data'!$2:$2,0)+1,0)</f>
        <v>0</v>
      </c>
      <c r="R59" s="68">
        <f>VLOOKUP($B59&amp;O$8,'Raw CDR data'!$A:$K,MATCH(MID(R$10,13,100)*1,'Raw CDR data'!$2:$2,0)+1,0)</f>
        <v>0</v>
      </c>
      <c r="S59" s="67">
        <f>VLOOKUP($B59&amp;S$8,'Raw CDR data'!$A:$K,MATCH(MID(S$10,13,100)*1,'Raw CDR data'!$2:$2,0),0)</f>
        <v>0</v>
      </c>
      <c r="T59" s="67">
        <f>VLOOKUP($B59&amp;S$8,'Raw CDR data'!$A:$K,MATCH(MID(T$10,13,100)*1,'Raw CDR data'!$2:$2,0),0)</f>
        <v>0</v>
      </c>
      <c r="U59" s="68">
        <f>VLOOKUP($B59&amp;S$8,'Raw CDR data'!$A:$K,MATCH(MID(U$10,13,100)*1,'Raw CDR data'!$2:$2,0)+1,0)</f>
        <v>0</v>
      </c>
      <c r="V59" s="68">
        <f>VLOOKUP($B59&amp;S$8,'Raw CDR data'!$A:$K,MATCH(MID(V$10,13,100)*1,'Raw CDR data'!$2:$2,0)+1,0)</f>
        <v>0</v>
      </c>
      <c r="W59" s="67">
        <f>VLOOKUP($B59&amp;"Further Education College",'Raw CDR data'!$A:$K,MATCH(MID(W$10,13,100)*1,'Raw CDR data'!$2:$2,0),0)</f>
        <v>0</v>
      </c>
      <c r="X59" s="67">
        <f>VLOOKUP($B59&amp;"Further Education College",'Raw CDR data'!$A:$K,MATCH(MID(X$10,13,100)*1,'Raw CDR data'!$2:$2,0),0)</f>
        <v>0</v>
      </c>
      <c r="Y59" s="68">
        <f>VLOOKUP($B59&amp;"Further Education College",'Raw CDR data'!$A:$K,MATCH(MID(Y$10,13,100)*1,'Raw CDR data'!$2:$2,0)+1,0)</f>
        <v>0</v>
      </c>
      <c r="Z59" s="68">
        <f>VLOOKUP($B59&amp;"Further Education College",'Raw CDR data'!$A:$K,MATCH(MID(Z$10,13,100)*1,'Raw CDR data'!$2:$2,0)+1,0)</f>
        <v>0</v>
      </c>
      <c r="AA59" s="67">
        <f>VLOOKUP($B59&amp;AA$8,'Raw CDR data'!$A:$K,MATCH(MID(AA$10,13,100)*1,'Raw CDR data'!$2:$2,0),0)</f>
        <v>0</v>
      </c>
      <c r="AB59" s="67">
        <f>VLOOKUP($B59&amp;AA$8,'Raw CDR data'!$A:$K,MATCH(MID(AB$10,13,100)*1,'Raw CDR data'!$2:$2,0),0)</f>
        <v>0</v>
      </c>
      <c r="AC59" s="67">
        <f>VLOOKUP($B59&amp;AC$8,'Raw CDR data'!$A:$K,MATCH(MID(AC$10,13,100)*1,'Raw CDR data'!$2:$2,0),0)</f>
        <v>0</v>
      </c>
      <c r="AD59" s="67">
        <f>VLOOKUP($B59&amp;AC$8,'Raw CDR data'!$A:$K,MATCH(MID(AD$10,13,100)*1,'Raw CDR data'!$2:$2,0),0)</f>
        <v>0</v>
      </c>
      <c r="AE59" s="67">
        <f>VLOOKUP($B59&amp;AE$8,'Raw CDR data'!$A:$K,MATCH(MID(AE$10,13,100)*1,'Raw CDR data'!$2:$2,0),0)</f>
        <v>0</v>
      </c>
      <c r="AF59" s="67">
        <f>VLOOKUP($B59&amp;AE$8,'Raw CDR data'!$A:$K,MATCH(MID(AF$10,13,100)*1,'Raw CDR data'!$2:$2,0),0)</f>
        <v>0</v>
      </c>
      <c r="AG59" s="67">
        <f>VLOOKUP($B59&amp;"Local Authority Adoption Agency",'Raw CDR data'!$A:$K,MATCH(MID(AG$10,13,100)*1,'Raw CDR data'!$2:$2,0),0)</f>
        <v>1</v>
      </c>
      <c r="AH59" s="67">
        <f>VLOOKUP($B59&amp;"Local Authority Adoption Agency",'Raw CDR data'!$A:$K,MATCH(MID(AH$10,13,100)*1,'Raw CDR data'!$2:$2,0),0)</f>
        <v>1</v>
      </c>
      <c r="AI59" s="67">
        <f>VLOOKUP($B59&amp;AI$8,'Raw CDR data'!$A:$K,MATCH(MID(AI$10,13,100)*1,'Raw CDR data'!$2:$2,0),0)</f>
        <v>0</v>
      </c>
      <c r="AJ59" s="67">
        <f>VLOOKUP($B59&amp;AI$8,'Raw CDR data'!$A:$K,MATCH(MID(AJ$10,13,100)*1,'Raw CDR data'!$2:$2,0),0)</f>
        <v>0</v>
      </c>
      <c r="AK59" s="67">
        <f>VLOOKUP($B59&amp;"Local Authority Fostering Agency",'Raw CDR data'!$A:$K,MATCH(MID(AK$10,13,100)*1,'Raw CDR data'!$2:$2,0),0)</f>
        <v>1</v>
      </c>
      <c r="AL59" s="67">
        <f>VLOOKUP($B59&amp;"Local Authority Fostering Agency",'Raw CDR data'!$A:$K,MATCH(MID(AL$10,13,100)*1,'Raw CDR data'!$2:$2,0),0)</f>
        <v>1</v>
      </c>
      <c r="AM59" s="67">
        <f>VLOOKUP($B59&amp;AM$8,'Raw CDR data'!$A:$K,MATCH(MID(AM$10,13,100)*1,'Raw CDR data'!$2:$2,0),0)</f>
        <v>12</v>
      </c>
      <c r="AN59" s="67">
        <f>VLOOKUP($B59&amp;AM$8,'Raw CDR data'!$A:$K,MATCH(MID(AN$10,13,100)*1,'Raw CDR data'!$2:$2,0),0)</f>
        <v>13</v>
      </c>
      <c r="AO59" s="160"/>
      <c r="AP59" s="160"/>
    </row>
    <row r="60" spans="2:42" s="62" customFormat="1" ht="11.25">
      <c r="B60" s="73" t="s">
        <v>1562</v>
      </c>
      <c r="C60" s="67">
        <f>VLOOKUP($B60&amp;C$8,'Raw CDR data'!$A:$K,MATCH(MID(C$10,13,100)*1,'Raw CDR data'!$2:$2,0),0)</f>
        <v>14</v>
      </c>
      <c r="D60" s="67">
        <f>VLOOKUP($B60&amp;C$8,'Raw CDR data'!$A:$K,MATCH(MID(D$10,13,100)*1,'Raw CDR data'!$2:$2,0),0)</f>
        <v>14</v>
      </c>
      <c r="E60" s="68">
        <f>VLOOKUP($B60&amp;C$8,'Raw CDR data'!$A:$K,MATCH(MID(E$10,13,100)*1,'Raw CDR data'!$2:$2,0)+1,0)</f>
        <v>107</v>
      </c>
      <c r="F60" s="68">
        <f>VLOOKUP($B60&amp;C$8,'Raw CDR data'!$A:$K,MATCH(MID(F$10,13,100)*1,'Raw CDR data'!$2:$2,0)+1,0)</f>
        <v>107</v>
      </c>
      <c r="G60" s="67">
        <f>VLOOKUP($B60&amp;G$8,'Raw CDR data'!$A:$K,MATCH(MID(G$10,13,100)*1,'Raw CDR data'!$2:$2,0),0)</f>
        <v>0</v>
      </c>
      <c r="H60" s="67">
        <f>VLOOKUP($B60&amp;G$8,'Raw CDR data'!$A:$K,MATCH(MID(H$10,13,100)*1,'Raw CDR data'!$2:$2,0),0)</f>
        <v>0</v>
      </c>
      <c r="I60" s="68">
        <f>VLOOKUP($B60&amp;G$8,'Raw CDR data'!$A:$K,MATCH(MID(I$10,13,100)*1,'Raw CDR data'!$2:$2,0)+1,0)</f>
        <v>0</v>
      </c>
      <c r="J60" s="68">
        <f>VLOOKUP($B60&amp;G$8,'Raw CDR data'!$A:$K,MATCH(MID(J$10,13,100)*1,'Raw CDR data'!$2:$2,0)+1,0)</f>
        <v>0</v>
      </c>
      <c r="K60" s="67">
        <f>VLOOKUP($B60&amp;K$8,'Raw CDR data'!$A:$K,MATCH(MID(K$10,13,100)*1,'Raw CDR data'!$2:$2,0),0)</f>
        <v>0</v>
      </c>
      <c r="L60" s="67">
        <f>VLOOKUP($B60&amp;K$8,'Raw CDR data'!$A:$K,MATCH(MID(L$10,13,100)*1,'Raw CDR data'!$2:$2,0),0)</f>
        <v>0</v>
      </c>
      <c r="M60" s="68">
        <f>VLOOKUP($B60&amp;K$8,'Raw CDR data'!$A:$K,MATCH(MID(M$10,13,100)*1,'Raw CDR data'!$2:$2,0)+1,0)</f>
        <v>0</v>
      </c>
      <c r="N60" s="68">
        <f>VLOOKUP($B60&amp;K$8,'Raw CDR data'!$A:$K,MATCH(MID(N$10,13,100)*1,'Raw CDR data'!$2:$2,0)+1,0)</f>
        <v>0</v>
      </c>
      <c r="O60" s="67">
        <f>VLOOKUP($B60&amp;O$8,'Raw CDR data'!$A:$K,MATCH(MID(O$10,13,100)*1,'Raw CDR data'!$2:$2,0),0)</f>
        <v>0</v>
      </c>
      <c r="P60" s="67">
        <f>VLOOKUP($B60&amp;O$8,'Raw CDR data'!$A:$K,MATCH(MID(P$10,13,100)*1,'Raw CDR data'!$2:$2,0),0)</f>
        <v>0</v>
      </c>
      <c r="Q60" s="68">
        <f>VLOOKUP($B60&amp;O$8,'Raw CDR data'!$A:$K,MATCH(MID(Q$10,13,100)*1,'Raw CDR data'!$2:$2,0)+1,0)</f>
        <v>0</v>
      </c>
      <c r="R60" s="68">
        <f>VLOOKUP($B60&amp;O$8,'Raw CDR data'!$A:$K,MATCH(MID(R$10,13,100)*1,'Raw CDR data'!$2:$2,0)+1,0)</f>
        <v>0</v>
      </c>
      <c r="S60" s="67">
        <f>VLOOKUP($B60&amp;S$8,'Raw CDR data'!$A:$K,MATCH(MID(S$10,13,100)*1,'Raw CDR data'!$2:$2,0),0)</f>
        <v>1</v>
      </c>
      <c r="T60" s="67">
        <f>VLOOKUP($B60&amp;S$8,'Raw CDR data'!$A:$K,MATCH(MID(T$10,13,100)*1,'Raw CDR data'!$2:$2,0),0)</f>
        <v>1</v>
      </c>
      <c r="U60" s="68">
        <f>VLOOKUP($B60&amp;S$8,'Raw CDR data'!$A:$K,MATCH(MID(U$10,13,100)*1,'Raw CDR data'!$2:$2,0)+1,0)</f>
        <v>139</v>
      </c>
      <c r="V60" s="68">
        <f>VLOOKUP($B60&amp;S$8,'Raw CDR data'!$A:$K,MATCH(MID(V$10,13,100)*1,'Raw CDR data'!$2:$2,0)+1,0)</f>
        <v>139</v>
      </c>
      <c r="W60" s="67">
        <f>VLOOKUP($B60&amp;"Further Education College",'Raw CDR data'!$A:$K,MATCH(MID(W$10,13,100)*1,'Raw CDR data'!$2:$2,0),0)</f>
        <v>0</v>
      </c>
      <c r="X60" s="67">
        <f>VLOOKUP($B60&amp;"Further Education College",'Raw CDR data'!$A:$K,MATCH(MID(X$10,13,100)*1,'Raw CDR data'!$2:$2,0),0)</f>
        <v>0</v>
      </c>
      <c r="Y60" s="68">
        <f>VLOOKUP($B60&amp;"Further Education College",'Raw CDR data'!$A:$K,MATCH(MID(Y$10,13,100)*1,'Raw CDR data'!$2:$2,0)+1,0)</f>
        <v>0</v>
      </c>
      <c r="Z60" s="68">
        <f>VLOOKUP($B60&amp;"Further Education College",'Raw CDR data'!$A:$K,MATCH(MID(Z$10,13,100)*1,'Raw CDR data'!$2:$2,0)+1,0)</f>
        <v>0</v>
      </c>
      <c r="AA60" s="67">
        <f>VLOOKUP($B60&amp;AA$8,'Raw CDR data'!$A:$K,MATCH(MID(AA$10,13,100)*1,'Raw CDR data'!$2:$2,0),0)</f>
        <v>0</v>
      </c>
      <c r="AB60" s="67">
        <f>VLOOKUP($B60&amp;AA$8,'Raw CDR data'!$A:$K,MATCH(MID(AB$10,13,100)*1,'Raw CDR data'!$2:$2,0),0)</f>
        <v>0</v>
      </c>
      <c r="AC60" s="67">
        <f>VLOOKUP($B60&amp;AC$8,'Raw CDR data'!$A:$K,MATCH(MID(AC$10,13,100)*1,'Raw CDR data'!$2:$2,0),0)</f>
        <v>1</v>
      </c>
      <c r="AD60" s="67">
        <f>VLOOKUP($B60&amp;AC$8,'Raw CDR data'!$A:$K,MATCH(MID(AD$10,13,100)*1,'Raw CDR data'!$2:$2,0),0)</f>
        <v>1</v>
      </c>
      <c r="AE60" s="67">
        <f>VLOOKUP($B60&amp;AE$8,'Raw CDR data'!$A:$K,MATCH(MID(AE$10,13,100)*1,'Raw CDR data'!$2:$2,0),0)</f>
        <v>0</v>
      </c>
      <c r="AF60" s="67">
        <f>VLOOKUP($B60&amp;AE$8,'Raw CDR data'!$A:$K,MATCH(MID(AF$10,13,100)*1,'Raw CDR data'!$2:$2,0),0)</f>
        <v>0</v>
      </c>
      <c r="AG60" s="67">
        <f>VLOOKUP($B60&amp;"Local Authority Adoption Agency",'Raw CDR data'!$A:$K,MATCH(MID(AG$10,13,100)*1,'Raw CDR data'!$2:$2,0),0)</f>
        <v>1</v>
      </c>
      <c r="AH60" s="67">
        <f>VLOOKUP($B60&amp;"Local Authority Adoption Agency",'Raw CDR data'!$A:$K,MATCH(MID(AH$10,13,100)*1,'Raw CDR data'!$2:$2,0),0)</f>
        <v>1</v>
      </c>
      <c r="AI60" s="67">
        <f>VLOOKUP($B60&amp;AI$8,'Raw CDR data'!$A:$K,MATCH(MID(AI$10,13,100)*1,'Raw CDR data'!$2:$2,0),0)</f>
        <v>0</v>
      </c>
      <c r="AJ60" s="67">
        <f>VLOOKUP($B60&amp;AI$8,'Raw CDR data'!$A:$K,MATCH(MID(AJ$10,13,100)*1,'Raw CDR data'!$2:$2,0),0)</f>
        <v>0</v>
      </c>
      <c r="AK60" s="67">
        <f>VLOOKUP($B60&amp;"Local Authority Fostering Agency",'Raw CDR data'!$A:$K,MATCH(MID(AK$10,13,100)*1,'Raw CDR data'!$2:$2,0),0)</f>
        <v>1</v>
      </c>
      <c r="AL60" s="67">
        <f>VLOOKUP($B60&amp;"Local Authority Fostering Agency",'Raw CDR data'!$A:$K,MATCH(MID(AL$10,13,100)*1,'Raw CDR data'!$2:$2,0),0)</f>
        <v>1</v>
      </c>
      <c r="AM60" s="67">
        <f>VLOOKUP($B60&amp;AM$8,'Raw CDR data'!$A:$K,MATCH(MID(AM$10,13,100)*1,'Raw CDR data'!$2:$2,0),0)</f>
        <v>18</v>
      </c>
      <c r="AN60" s="67">
        <f>VLOOKUP($B60&amp;AM$8,'Raw CDR data'!$A:$K,MATCH(MID(AN$10,13,100)*1,'Raw CDR data'!$2:$2,0),0)</f>
        <v>18</v>
      </c>
      <c r="AO60" s="160"/>
      <c r="AP60" s="160"/>
    </row>
    <row r="61" spans="2:42" s="62" customFormat="1" ht="11.25">
      <c r="B61" s="73" t="s">
        <v>1566</v>
      </c>
      <c r="C61" s="67">
        <f>VLOOKUP($B61&amp;C$8,'Raw CDR data'!$A:$K,MATCH(MID(C$10,13,100)*1,'Raw CDR data'!$2:$2,0),0)</f>
        <v>24</v>
      </c>
      <c r="D61" s="67">
        <f>VLOOKUP($B61&amp;C$8,'Raw CDR data'!$A:$K,MATCH(MID(D$10,13,100)*1,'Raw CDR data'!$2:$2,0),0)</f>
        <v>21</v>
      </c>
      <c r="E61" s="68">
        <f>VLOOKUP($B61&amp;C$8,'Raw CDR data'!$A:$K,MATCH(MID(E$10,13,100)*1,'Raw CDR data'!$2:$2,0)+1,0)</f>
        <v>147</v>
      </c>
      <c r="F61" s="68">
        <f>VLOOKUP($B61&amp;C$8,'Raw CDR data'!$A:$K,MATCH(MID(F$10,13,100)*1,'Raw CDR data'!$2:$2,0)+1,0)</f>
        <v>138</v>
      </c>
      <c r="G61" s="67">
        <f>VLOOKUP($B61&amp;G$8,'Raw CDR data'!$A:$K,MATCH(MID(G$10,13,100)*1,'Raw CDR data'!$2:$2,0),0)</f>
        <v>1</v>
      </c>
      <c r="H61" s="67">
        <f>VLOOKUP($B61&amp;G$8,'Raw CDR data'!$A:$K,MATCH(MID(H$10,13,100)*1,'Raw CDR data'!$2:$2,0),0)</f>
        <v>1</v>
      </c>
      <c r="I61" s="68">
        <f>VLOOKUP($B61&amp;G$8,'Raw CDR data'!$A:$K,MATCH(MID(I$10,13,100)*1,'Raw CDR data'!$2:$2,0)+1,0)</f>
        <v>36</v>
      </c>
      <c r="J61" s="68">
        <f>VLOOKUP($B61&amp;G$8,'Raw CDR data'!$A:$K,MATCH(MID(J$10,13,100)*1,'Raw CDR data'!$2:$2,0)+1,0)</f>
        <v>27</v>
      </c>
      <c r="K61" s="67">
        <f>VLOOKUP($B61&amp;K$8,'Raw CDR data'!$A:$K,MATCH(MID(K$10,13,100)*1,'Raw CDR data'!$2:$2,0),0)</f>
        <v>1</v>
      </c>
      <c r="L61" s="67">
        <f>VLOOKUP($B61&amp;K$8,'Raw CDR data'!$A:$K,MATCH(MID(L$10,13,100)*1,'Raw CDR data'!$2:$2,0),0)</f>
        <v>1</v>
      </c>
      <c r="M61" s="68">
        <f>VLOOKUP($B61&amp;K$8,'Raw CDR data'!$A:$K,MATCH(MID(M$10,13,100)*1,'Raw CDR data'!$2:$2,0)+1,0)</f>
        <v>48</v>
      </c>
      <c r="N61" s="68">
        <f>VLOOKUP($B61&amp;K$8,'Raw CDR data'!$A:$K,MATCH(MID(N$10,13,100)*1,'Raw CDR data'!$2:$2,0)+1,0)</f>
        <v>48</v>
      </c>
      <c r="O61" s="67">
        <f>VLOOKUP($B61&amp;O$8,'Raw CDR data'!$A:$K,MATCH(MID(O$10,13,100)*1,'Raw CDR data'!$2:$2,0),0)</f>
        <v>1</v>
      </c>
      <c r="P61" s="67">
        <f>VLOOKUP($B61&amp;O$8,'Raw CDR data'!$A:$K,MATCH(MID(P$10,13,100)*1,'Raw CDR data'!$2:$2,0),0)</f>
        <v>1</v>
      </c>
      <c r="Q61" s="68">
        <f>VLOOKUP($B61&amp;O$8,'Raw CDR data'!$A:$K,MATCH(MID(Q$10,13,100)*1,'Raw CDR data'!$2:$2,0)+1,0)</f>
        <v>13</v>
      </c>
      <c r="R61" s="68">
        <f>VLOOKUP($B61&amp;O$8,'Raw CDR data'!$A:$K,MATCH(MID(R$10,13,100)*1,'Raw CDR data'!$2:$2,0)+1,0)</f>
        <v>13</v>
      </c>
      <c r="S61" s="67">
        <f>VLOOKUP($B61&amp;S$8,'Raw CDR data'!$A:$K,MATCH(MID(S$10,13,100)*1,'Raw CDR data'!$2:$2,0),0)</f>
        <v>2</v>
      </c>
      <c r="T61" s="67">
        <f>VLOOKUP($B61&amp;S$8,'Raw CDR data'!$A:$K,MATCH(MID(T$10,13,100)*1,'Raw CDR data'!$2:$2,0),0)</f>
        <v>2</v>
      </c>
      <c r="U61" s="68">
        <f>VLOOKUP($B61&amp;S$8,'Raw CDR data'!$A:$K,MATCH(MID(U$10,13,100)*1,'Raw CDR data'!$2:$2,0)+1,0)</f>
        <v>187</v>
      </c>
      <c r="V61" s="68">
        <f>VLOOKUP($B61&amp;S$8,'Raw CDR data'!$A:$K,MATCH(MID(V$10,13,100)*1,'Raw CDR data'!$2:$2,0)+1,0)</f>
        <v>187</v>
      </c>
      <c r="W61" s="67">
        <f>VLOOKUP($B61&amp;"Further Education College",'Raw CDR data'!$A:$K,MATCH(MID(W$10,13,100)*1,'Raw CDR data'!$2:$2,0),0)</f>
        <v>0</v>
      </c>
      <c r="X61" s="67">
        <f>VLOOKUP($B61&amp;"Further Education College",'Raw CDR data'!$A:$K,MATCH(MID(X$10,13,100)*1,'Raw CDR data'!$2:$2,0),0)</f>
        <v>0</v>
      </c>
      <c r="Y61" s="68">
        <f>VLOOKUP($B61&amp;"Further Education College",'Raw CDR data'!$A:$K,MATCH(MID(Y$10,13,100)*1,'Raw CDR data'!$2:$2,0)+1,0)</f>
        <v>0</v>
      </c>
      <c r="Z61" s="68">
        <f>VLOOKUP($B61&amp;"Further Education College",'Raw CDR data'!$A:$K,MATCH(MID(Z$10,13,100)*1,'Raw CDR data'!$2:$2,0)+1,0)</f>
        <v>0</v>
      </c>
      <c r="AA61" s="67">
        <f>VLOOKUP($B61&amp;AA$8,'Raw CDR data'!$A:$K,MATCH(MID(AA$10,13,100)*1,'Raw CDR data'!$2:$2,0),0)</f>
        <v>0</v>
      </c>
      <c r="AB61" s="67">
        <f>VLOOKUP($B61&amp;AA$8,'Raw CDR data'!$A:$K,MATCH(MID(AB$10,13,100)*1,'Raw CDR data'!$2:$2,0),0)</f>
        <v>0</v>
      </c>
      <c r="AC61" s="67">
        <f>VLOOKUP($B61&amp;AC$8,'Raw CDR data'!$A:$K,MATCH(MID(AC$10,13,100)*1,'Raw CDR data'!$2:$2,0),0)</f>
        <v>1</v>
      </c>
      <c r="AD61" s="67">
        <f>VLOOKUP($B61&amp;AC$8,'Raw CDR data'!$A:$K,MATCH(MID(AD$10,13,100)*1,'Raw CDR data'!$2:$2,0),0)</f>
        <v>1</v>
      </c>
      <c r="AE61" s="67">
        <f>VLOOKUP($B61&amp;AE$8,'Raw CDR data'!$A:$K,MATCH(MID(AE$10,13,100)*1,'Raw CDR data'!$2:$2,0),0)</f>
        <v>1</v>
      </c>
      <c r="AF61" s="67">
        <f>VLOOKUP($B61&amp;AE$8,'Raw CDR data'!$A:$K,MATCH(MID(AF$10,13,100)*1,'Raw CDR data'!$2:$2,0),0)</f>
        <v>1</v>
      </c>
      <c r="AG61" s="67">
        <f>VLOOKUP($B61&amp;"Local Authority Adoption Agency",'Raw CDR data'!$A:$K,MATCH(MID(AG$10,13,100)*1,'Raw CDR data'!$2:$2,0),0)</f>
        <v>1</v>
      </c>
      <c r="AH61" s="67">
        <f>VLOOKUP($B61&amp;"Local Authority Adoption Agency",'Raw CDR data'!$A:$K,MATCH(MID(AH$10,13,100)*1,'Raw CDR data'!$2:$2,0),0)</f>
        <v>1</v>
      </c>
      <c r="AI61" s="67">
        <f>VLOOKUP($B61&amp;AI$8,'Raw CDR data'!$A:$K,MATCH(MID(AI$10,13,100)*1,'Raw CDR data'!$2:$2,0),0)</f>
        <v>2</v>
      </c>
      <c r="AJ61" s="67">
        <f>VLOOKUP($B61&amp;AI$8,'Raw CDR data'!$A:$K,MATCH(MID(AJ$10,13,100)*1,'Raw CDR data'!$2:$2,0),0)</f>
        <v>3</v>
      </c>
      <c r="AK61" s="67">
        <f>VLOOKUP($B61&amp;"Local Authority Fostering Agency",'Raw CDR data'!$A:$K,MATCH(MID(AK$10,13,100)*1,'Raw CDR data'!$2:$2,0),0)</f>
        <v>1</v>
      </c>
      <c r="AL61" s="67">
        <f>VLOOKUP($B61&amp;"Local Authority Fostering Agency",'Raw CDR data'!$A:$K,MATCH(MID(AL$10,13,100)*1,'Raw CDR data'!$2:$2,0),0)</f>
        <v>1</v>
      </c>
      <c r="AM61" s="67">
        <f>VLOOKUP($B61&amp;AM$8,'Raw CDR data'!$A:$K,MATCH(MID(AM$10,13,100)*1,'Raw CDR data'!$2:$2,0),0)</f>
        <v>35</v>
      </c>
      <c r="AN61" s="67">
        <f>VLOOKUP($B61&amp;AM$8,'Raw CDR data'!$A:$K,MATCH(MID(AN$10,13,100)*1,'Raw CDR data'!$2:$2,0),0)</f>
        <v>33</v>
      </c>
      <c r="AO61" s="160"/>
      <c r="AP61" s="160"/>
    </row>
    <row r="62" spans="2:42" s="62" customFormat="1" ht="11.25">
      <c r="B62" s="73" t="s">
        <v>1574</v>
      </c>
      <c r="C62" s="67">
        <f>VLOOKUP($B62&amp;C$8,'Raw CDR data'!$A:$K,MATCH(MID(C$10,13,100)*1,'Raw CDR data'!$2:$2,0),0)</f>
        <v>11</v>
      </c>
      <c r="D62" s="67">
        <f>VLOOKUP($B62&amp;C$8,'Raw CDR data'!$A:$K,MATCH(MID(D$10,13,100)*1,'Raw CDR data'!$2:$2,0),0)</f>
        <v>11</v>
      </c>
      <c r="E62" s="68">
        <f>VLOOKUP($B62&amp;C$8,'Raw CDR data'!$A:$K,MATCH(MID(E$10,13,100)*1,'Raw CDR data'!$2:$2,0)+1,0)</f>
        <v>42</v>
      </c>
      <c r="F62" s="68">
        <f>VLOOKUP($B62&amp;C$8,'Raw CDR data'!$A:$K,MATCH(MID(F$10,13,100)*1,'Raw CDR data'!$2:$2,0)+1,0)</f>
        <v>42</v>
      </c>
      <c r="G62" s="67">
        <f>VLOOKUP($B62&amp;G$8,'Raw CDR data'!$A:$K,MATCH(MID(G$10,13,100)*1,'Raw CDR data'!$2:$2,0),0)</f>
        <v>0</v>
      </c>
      <c r="H62" s="67">
        <f>VLOOKUP($B62&amp;G$8,'Raw CDR data'!$A:$K,MATCH(MID(H$10,13,100)*1,'Raw CDR data'!$2:$2,0),0)</f>
        <v>0</v>
      </c>
      <c r="I62" s="68">
        <f>VLOOKUP($B62&amp;G$8,'Raw CDR data'!$A:$K,MATCH(MID(I$10,13,100)*1,'Raw CDR data'!$2:$2,0)+1,0)</f>
        <v>0</v>
      </c>
      <c r="J62" s="68">
        <f>VLOOKUP($B62&amp;G$8,'Raw CDR data'!$A:$K,MATCH(MID(J$10,13,100)*1,'Raw CDR data'!$2:$2,0)+1,0)</f>
        <v>0</v>
      </c>
      <c r="K62" s="67">
        <f>VLOOKUP($B62&amp;K$8,'Raw CDR data'!$A:$K,MATCH(MID(K$10,13,100)*1,'Raw CDR data'!$2:$2,0),0)</f>
        <v>0</v>
      </c>
      <c r="L62" s="67">
        <f>VLOOKUP($B62&amp;K$8,'Raw CDR data'!$A:$K,MATCH(MID(L$10,13,100)*1,'Raw CDR data'!$2:$2,0),0)</f>
        <v>0</v>
      </c>
      <c r="M62" s="68">
        <f>VLOOKUP($B62&amp;K$8,'Raw CDR data'!$A:$K,MATCH(MID(M$10,13,100)*1,'Raw CDR data'!$2:$2,0)+1,0)</f>
        <v>0</v>
      </c>
      <c r="N62" s="68">
        <f>VLOOKUP($B62&amp;K$8,'Raw CDR data'!$A:$K,MATCH(MID(N$10,13,100)*1,'Raw CDR data'!$2:$2,0)+1,0)</f>
        <v>0</v>
      </c>
      <c r="O62" s="67">
        <f>VLOOKUP($B62&amp;O$8,'Raw CDR data'!$A:$K,MATCH(MID(O$10,13,100)*1,'Raw CDR data'!$2:$2,0),0)</f>
        <v>0</v>
      </c>
      <c r="P62" s="67">
        <f>VLOOKUP($B62&amp;O$8,'Raw CDR data'!$A:$K,MATCH(MID(P$10,13,100)*1,'Raw CDR data'!$2:$2,0),0)</f>
        <v>0</v>
      </c>
      <c r="Q62" s="68">
        <f>VLOOKUP($B62&amp;O$8,'Raw CDR data'!$A:$K,MATCH(MID(Q$10,13,100)*1,'Raw CDR data'!$2:$2,0)+1,0)</f>
        <v>0</v>
      </c>
      <c r="R62" s="68">
        <f>VLOOKUP($B62&amp;O$8,'Raw CDR data'!$A:$K,MATCH(MID(R$10,13,100)*1,'Raw CDR data'!$2:$2,0)+1,0)</f>
        <v>0</v>
      </c>
      <c r="S62" s="67">
        <f>VLOOKUP($B62&amp;S$8,'Raw CDR data'!$A:$K,MATCH(MID(S$10,13,100)*1,'Raw CDR data'!$2:$2,0),0)</f>
        <v>1</v>
      </c>
      <c r="T62" s="67">
        <f>VLOOKUP($B62&amp;S$8,'Raw CDR data'!$A:$K,MATCH(MID(T$10,13,100)*1,'Raw CDR data'!$2:$2,0),0)</f>
        <v>1</v>
      </c>
      <c r="U62" s="68">
        <f>VLOOKUP($B62&amp;S$8,'Raw CDR data'!$A:$K,MATCH(MID(U$10,13,100)*1,'Raw CDR data'!$2:$2,0)+1,0)</f>
        <v>32</v>
      </c>
      <c r="V62" s="68">
        <f>VLOOKUP($B62&amp;S$8,'Raw CDR data'!$A:$K,MATCH(MID(V$10,13,100)*1,'Raw CDR data'!$2:$2,0)+1,0)</f>
        <v>32</v>
      </c>
      <c r="W62" s="67">
        <f>VLOOKUP($B62&amp;"Further Education College",'Raw CDR data'!$A:$K,MATCH(MID(W$10,13,100)*1,'Raw CDR data'!$2:$2,0),0)</f>
        <v>0</v>
      </c>
      <c r="X62" s="67">
        <f>VLOOKUP($B62&amp;"Further Education College",'Raw CDR data'!$A:$K,MATCH(MID(X$10,13,100)*1,'Raw CDR data'!$2:$2,0),0)</f>
        <v>0</v>
      </c>
      <c r="Y62" s="68">
        <f>VLOOKUP($B62&amp;"Further Education College",'Raw CDR data'!$A:$K,MATCH(MID(Y$10,13,100)*1,'Raw CDR data'!$2:$2,0)+1,0)</f>
        <v>0</v>
      </c>
      <c r="Z62" s="68">
        <f>VLOOKUP($B62&amp;"Further Education College",'Raw CDR data'!$A:$K,MATCH(MID(Z$10,13,100)*1,'Raw CDR data'!$2:$2,0)+1,0)</f>
        <v>0</v>
      </c>
      <c r="AA62" s="67">
        <f>VLOOKUP($B62&amp;AA$8,'Raw CDR data'!$A:$K,MATCH(MID(AA$10,13,100)*1,'Raw CDR data'!$2:$2,0),0)</f>
        <v>0</v>
      </c>
      <c r="AB62" s="67">
        <f>VLOOKUP($B62&amp;AA$8,'Raw CDR data'!$A:$K,MATCH(MID(AB$10,13,100)*1,'Raw CDR data'!$2:$2,0),0)</f>
        <v>0</v>
      </c>
      <c r="AC62" s="67">
        <f>VLOOKUP($B62&amp;AC$8,'Raw CDR data'!$A:$K,MATCH(MID(AC$10,13,100)*1,'Raw CDR data'!$2:$2,0),0)</f>
        <v>0</v>
      </c>
      <c r="AD62" s="67">
        <f>VLOOKUP($B62&amp;AC$8,'Raw CDR data'!$A:$K,MATCH(MID(AD$10,13,100)*1,'Raw CDR data'!$2:$2,0),0)</f>
        <v>0</v>
      </c>
      <c r="AE62" s="67">
        <f>VLOOKUP($B62&amp;AE$8,'Raw CDR data'!$A:$K,MATCH(MID(AE$10,13,100)*1,'Raw CDR data'!$2:$2,0),0)</f>
        <v>0</v>
      </c>
      <c r="AF62" s="67">
        <f>VLOOKUP($B62&amp;AE$8,'Raw CDR data'!$A:$K,MATCH(MID(AF$10,13,100)*1,'Raw CDR data'!$2:$2,0),0)</f>
        <v>0</v>
      </c>
      <c r="AG62" s="67">
        <f>VLOOKUP($B62&amp;"Local Authority Adoption Agency",'Raw CDR data'!$A:$K,MATCH(MID(AG$10,13,100)*1,'Raw CDR data'!$2:$2,0),0)</f>
        <v>1</v>
      </c>
      <c r="AH62" s="67">
        <f>VLOOKUP($B62&amp;"Local Authority Adoption Agency",'Raw CDR data'!$A:$K,MATCH(MID(AH$10,13,100)*1,'Raw CDR data'!$2:$2,0),0)</f>
        <v>1</v>
      </c>
      <c r="AI62" s="67">
        <f>VLOOKUP($B62&amp;AI$8,'Raw CDR data'!$A:$K,MATCH(MID(AI$10,13,100)*1,'Raw CDR data'!$2:$2,0),0)</f>
        <v>1</v>
      </c>
      <c r="AJ62" s="67">
        <f>VLOOKUP($B62&amp;AI$8,'Raw CDR data'!$A:$K,MATCH(MID(AJ$10,13,100)*1,'Raw CDR data'!$2:$2,0),0)</f>
        <v>1</v>
      </c>
      <c r="AK62" s="67">
        <f>VLOOKUP($B62&amp;"Local Authority Fostering Agency",'Raw CDR data'!$A:$K,MATCH(MID(AK$10,13,100)*1,'Raw CDR data'!$2:$2,0),0)</f>
        <v>1</v>
      </c>
      <c r="AL62" s="67">
        <f>VLOOKUP($B62&amp;"Local Authority Fostering Agency",'Raw CDR data'!$A:$K,MATCH(MID(AL$10,13,100)*1,'Raw CDR data'!$2:$2,0),0)</f>
        <v>1</v>
      </c>
      <c r="AM62" s="67">
        <f>VLOOKUP($B62&amp;AM$8,'Raw CDR data'!$A:$K,MATCH(MID(AM$10,13,100)*1,'Raw CDR data'!$2:$2,0),0)</f>
        <v>15</v>
      </c>
      <c r="AN62" s="67">
        <f>VLOOKUP($B62&amp;AM$8,'Raw CDR data'!$A:$K,MATCH(MID(AN$10,13,100)*1,'Raw CDR data'!$2:$2,0),0)</f>
        <v>15</v>
      </c>
      <c r="AO62" s="160"/>
      <c r="AP62" s="160"/>
    </row>
    <row r="63" spans="2:42" s="62" customFormat="1" ht="11.25">
      <c r="B63" s="73" t="s">
        <v>1575</v>
      </c>
      <c r="C63" s="67">
        <f>VLOOKUP($B63&amp;C$8,'Raw CDR data'!$A:$K,MATCH(MID(C$10,13,100)*1,'Raw CDR data'!$2:$2,0),0)</f>
        <v>5</v>
      </c>
      <c r="D63" s="67">
        <f>VLOOKUP($B63&amp;C$8,'Raw CDR data'!$A:$K,MATCH(MID(D$10,13,100)*1,'Raw CDR data'!$2:$2,0),0)</f>
        <v>5</v>
      </c>
      <c r="E63" s="68">
        <f>VLOOKUP($B63&amp;C$8,'Raw CDR data'!$A:$K,MATCH(MID(E$10,13,100)*1,'Raw CDR data'!$2:$2,0)+1,0)</f>
        <v>50</v>
      </c>
      <c r="F63" s="68">
        <f>VLOOKUP($B63&amp;C$8,'Raw CDR data'!$A:$K,MATCH(MID(F$10,13,100)*1,'Raw CDR data'!$2:$2,0)+1,0)</f>
        <v>50</v>
      </c>
      <c r="G63" s="67">
        <f>VLOOKUP($B63&amp;G$8,'Raw CDR data'!$A:$K,MATCH(MID(G$10,13,100)*1,'Raw CDR data'!$2:$2,0),0)</f>
        <v>0</v>
      </c>
      <c r="H63" s="67">
        <f>VLOOKUP($B63&amp;G$8,'Raw CDR data'!$A:$K,MATCH(MID(H$10,13,100)*1,'Raw CDR data'!$2:$2,0),0)</f>
        <v>0</v>
      </c>
      <c r="I63" s="68">
        <f>VLOOKUP($B63&amp;G$8,'Raw CDR data'!$A:$K,MATCH(MID(I$10,13,100)*1,'Raw CDR data'!$2:$2,0)+1,0)</f>
        <v>0</v>
      </c>
      <c r="J63" s="68">
        <f>VLOOKUP($B63&amp;G$8,'Raw CDR data'!$A:$K,MATCH(MID(J$10,13,100)*1,'Raw CDR data'!$2:$2,0)+1,0)</f>
        <v>0</v>
      </c>
      <c r="K63" s="67">
        <f>VLOOKUP($B63&amp;K$8,'Raw CDR data'!$A:$K,MATCH(MID(K$10,13,100)*1,'Raw CDR data'!$2:$2,0),0)</f>
        <v>0</v>
      </c>
      <c r="L63" s="67">
        <f>VLOOKUP($B63&amp;K$8,'Raw CDR data'!$A:$K,MATCH(MID(L$10,13,100)*1,'Raw CDR data'!$2:$2,0),0)</f>
        <v>0</v>
      </c>
      <c r="M63" s="68">
        <f>VLOOKUP($B63&amp;K$8,'Raw CDR data'!$A:$K,MATCH(MID(M$10,13,100)*1,'Raw CDR data'!$2:$2,0)+1,0)</f>
        <v>0</v>
      </c>
      <c r="N63" s="68">
        <f>VLOOKUP($B63&amp;K$8,'Raw CDR data'!$A:$K,MATCH(MID(N$10,13,100)*1,'Raw CDR data'!$2:$2,0)+1,0)</f>
        <v>0</v>
      </c>
      <c r="O63" s="67">
        <f>VLOOKUP($B63&amp;O$8,'Raw CDR data'!$A:$K,MATCH(MID(O$10,13,100)*1,'Raw CDR data'!$2:$2,0),0)</f>
        <v>0</v>
      </c>
      <c r="P63" s="67">
        <f>VLOOKUP($B63&amp;O$8,'Raw CDR data'!$A:$K,MATCH(MID(P$10,13,100)*1,'Raw CDR data'!$2:$2,0),0)</f>
        <v>0</v>
      </c>
      <c r="Q63" s="68">
        <f>VLOOKUP($B63&amp;O$8,'Raw CDR data'!$A:$K,MATCH(MID(Q$10,13,100)*1,'Raw CDR data'!$2:$2,0)+1,0)</f>
        <v>0</v>
      </c>
      <c r="R63" s="68">
        <f>VLOOKUP($B63&amp;O$8,'Raw CDR data'!$A:$K,MATCH(MID(R$10,13,100)*1,'Raw CDR data'!$2:$2,0)+1,0)</f>
        <v>0</v>
      </c>
      <c r="S63" s="67">
        <f>VLOOKUP($B63&amp;S$8,'Raw CDR data'!$A:$K,MATCH(MID(S$10,13,100)*1,'Raw CDR data'!$2:$2,0),0)</f>
        <v>0</v>
      </c>
      <c r="T63" s="67">
        <f>VLOOKUP($B63&amp;S$8,'Raw CDR data'!$A:$K,MATCH(MID(T$10,13,100)*1,'Raw CDR data'!$2:$2,0),0)</f>
        <v>0</v>
      </c>
      <c r="U63" s="68">
        <f>VLOOKUP($B63&amp;S$8,'Raw CDR data'!$A:$K,MATCH(MID(U$10,13,100)*1,'Raw CDR data'!$2:$2,0)+1,0)</f>
        <v>0</v>
      </c>
      <c r="V63" s="68">
        <f>VLOOKUP($B63&amp;S$8,'Raw CDR data'!$A:$K,MATCH(MID(V$10,13,100)*1,'Raw CDR data'!$2:$2,0)+1,0)</f>
        <v>0</v>
      </c>
      <c r="W63" s="67">
        <f>VLOOKUP($B63&amp;"Further Education College",'Raw CDR data'!$A:$K,MATCH(MID(W$10,13,100)*1,'Raw CDR data'!$2:$2,0),0)</f>
        <v>1</v>
      </c>
      <c r="X63" s="67">
        <f>VLOOKUP($B63&amp;"Further Education College",'Raw CDR data'!$A:$K,MATCH(MID(X$10,13,100)*1,'Raw CDR data'!$2:$2,0),0)</f>
        <v>1</v>
      </c>
      <c r="Y63" s="68">
        <f>VLOOKUP($B63&amp;"Further Education College",'Raw CDR data'!$A:$K,MATCH(MID(Y$10,13,100)*1,'Raw CDR data'!$2:$2,0)+1,0)</f>
        <v>66</v>
      </c>
      <c r="Z63" s="68">
        <f>VLOOKUP($B63&amp;"Further Education College",'Raw CDR data'!$A:$K,MATCH(MID(Z$10,13,100)*1,'Raw CDR data'!$2:$2,0)+1,0)</f>
        <v>66</v>
      </c>
      <c r="AA63" s="67">
        <f>VLOOKUP($B63&amp;AA$8,'Raw CDR data'!$A:$K,MATCH(MID(AA$10,13,100)*1,'Raw CDR data'!$2:$2,0),0)</f>
        <v>0</v>
      </c>
      <c r="AB63" s="67">
        <f>VLOOKUP($B63&amp;AA$8,'Raw CDR data'!$A:$K,MATCH(MID(AB$10,13,100)*1,'Raw CDR data'!$2:$2,0),0)</f>
        <v>0</v>
      </c>
      <c r="AC63" s="67">
        <f>VLOOKUP($B63&amp;AC$8,'Raw CDR data'!$A:$K,MATCH(MID(AC$10,13,100)*1,'Raw CDR data'!$2:$2,0),0)</f>
        <v>0</v>
      </c>
      <c r="AD63" s="67">
        <f>VLOOKUP($B63&amp;AC$8,'Raw CDR data'!$A:$K,MATCH(MID(AD$10,13,100)*1,'Raw CDR data'!$2:$2,0),0)</f>
        <v>0</v>
      </c>
      <c r="AE63" s="67">
        <f>VLOOKUP($B63&amp;AE$8,'Raw CDR data'!$A:$K,MATCH(MID(AE$10,13,100)*1,'Raw CDR data'!$2:$2,0),0)</f>
        <v>0</v>
      </c>
      <c r="AF63" s="67">
        <f>VLOOKUP($B63&amp;AE$8,'Raw CDR data'!$A:$K,MATCH(MID(AF$10,13,100)*1,'Raw CDR data'!$2:$2,0),0)</f>
        <v>0</v>
      </c>
      <c r="AG63" s="67">
        <f>VLOOKUP($B63&amp;"Local Authority Adoption Agency",'Raw CDR data'!$A:$K,MATCH(MID(AG$10,13,100)*1,'Raw CDR data'!$2:$2,0),0)</f>
        <v>1</v>
      </c>
      <c r="AH63" s="67">
        <f>VLOOKUP($B63&amp;"Local Authority Adoption Agency",'Raw CDR data'!$A:$K,MATCH(MID(AH$10,13,100)*1,'Raw CDR data'!$2:$2,0),0)</f>
        <v>1</v>
      </c>
      <c r="AI63" s="67">
        <f>VLOOKUP($B63&amp;AI$8,'Raw CDR data'!$A:$K,MATCH(MID(AI$10,13,100)*1,'Raw CDR data'!$2:$2,0),0)</f>
        <v>0</v>
      </c>
      <c r="AJ63" s="67">
        <f>VLOOKUP($B63&amp;AI$8,'Raw CDR data'!$A:$K,MATCH(MID(AJ$10,13,100)*1,'Raw CDR data'!$2:$2,0),0)</f>
        <v>0</v>
      </c>
      <c r="AK63" s="67">
        <f>VLOOKUP($B63&amp;"Local Authority Fostering Agency",'Raw CDR data'!$A:$K,MATCH(MID(AK$10,13,100)*1,'Raw CDR data'!$2:$2,0),0)</f>
        <v>1</v>
      </c>
      <c r="AL63" s="67">
        <f>VLOOKUP($B63&amp;"Local Authority Fostering Agency",'Raw CDR data'!$A:$K,MATCH(MID(AL$10,13,100)*1,'Raw CDR data'!$2:$2,0),0)</f>
        <v>1</v>
      </c>
      <c r="AM63" s="67">
        <f>VLOOKUP($B63&amp;AM$8,'Raw CDR data'!$A:$K,MATCH(MID(AM$10,13,100)*1,'Raw CDR data'!$2:$2,0),0)</f>
        <v>8</v>
      </c>
      <c r="AN63" s="67">
        <f>VLOOKUP($B63&amp;AM$8,'Raw CDR data'!$A:$K,MATCH(MID(AN$10,13,100)*1,'Raw CDR data'!$2:$2,0),0)</f>
        <v>8</v>
      </c>
      <c r="AO63" s="160"/>
      <c r="AP63" s="160"/>
    </row>
    <row r="64" spans="2:42" s="62" customFormat="1" ht="11.25">
      <c r="B64" s="73" t="s">
        <v>1578</v>
      </c>
      <c r="C64" s="67">
        <f>VLOOKUP($B64&amp;C$8,'Raw CDR data'!$A:$K,MATCH(MID(C$10,13,100)*1,'Raw CDR data'!$2:$2,0),0)</f>
        <v>16</v>
      </c>
      <c r="D64" s="67">
        <f>VLOOKUP($B64&amp;C$8,'Raw CDR data'!$A:$K,MATCH(MID(D$10,13,100)*1,'Raw CDR data'!$2:$2,0),0)</f>
        <v>16</v>
      </c>
      <c r="E64" s="68">
        <f>VLOOKUP($B64&amp;C$8,'Raw CDR data'!$A:$K,MATCH(MID(E$10,13,100)*1,'Raw CDR data'!$2:$2,0)+1,0)</f>
        <v>116</v>
      </c>
      <c r="F64" s="68">
        <f>VLOOKUP($B64&amp;C$8,'Raw CDR data'!$A:$K,MATCH(MID(F$10,13,100)*1,'Raw CDR data'!$2:$2,0)+1,0)</f>
        <v>116</v>
      </c>
      <c r="G64" s="67">
        <f>VLOOKUP($B64&amp;G$8,'Raw CDR data'!$A:$K,MATCH(MID(G$10,13,100)*1,'Raw CDR data'!$2:$2,0),0)</f>
        <v>0</v>
      </c>
      <c r="H64" s="67">
        <f>VLOOKUP($B64&amp;G$8,'Raw CDR data'!$A:$K,MATCH(MID(H$10,13,100)*1,'Raw CDR data'!$2:$2,0),0)</f>
        <v>0</v>
      </c>
      <c r="I64" s="68">
        <f>VLOOKUP($B64&amp;G$8,'Raw CDR data'!$A:$K,MATCH(MID(I$10,13,100)*1,'Raw CDR data'!$2:$2,0)+1,0)</f>
        <v>0</v>
      </c>
      <c r="J64" s="68">
        <f>VLOOKUP($B64&amp;G$8,'Raw CDR data'!$A:$K,MATCH(MID(J$10,13,100)*1,'Raw CDR data'!$2:$2,0)+1,0)</f>
        <v>0</v>
      </c>
      <c r="K64" s="67">
        <f>VLOOKUP($B64&amp;K$8,'Raw CDR data'!$A:$K,MATCH(MID(K$10,13,100)*1,'Raw CDR data'!$2:$2,0),0)</f>
        <v>5</v>
      </c>
      <c r="L64" s="67">
        <f>VLOOKUP($B64&amp;K$8,'Raw CDR data'!$A:$K,MATCH(MID(L$10,13,100)*1,'Raw CDR data'!$2:$2,0),0)</f>
        <v>5</v>
      </c>
      <c r="M64" s="68">
        <f>VLOOKUP($B64&amp;K$8,'Raw CDR data'!$A:$K,MATCH(MID(M$10,13,100)*1,'Raw CDR data'!$2:$2,0)+1,0)</f>
        <v>127.389472</v>
      </c>
      <c r="N64" s="68">
        <f>VLOOKUP($B64&amp;K$8,'Raw CDR data'!$A:$K,MATCH(MID(N$10,13,100)*1,'Raw CDR data'!$2:$2,0)+1,0)</f>
        <v>116</v>
      </c>
      <c r="O64" s="67">
        <f>VLOOKUP($B64&amp;O$8,'Raw CDR data'!$A:$K,MATCH(MID(O$10,13,100)*1,'Raw CDR data'!$2:$2,0),0)</f>
        <v>0</v>
      </c>
      <c r="P64" s="67">
        <f>VLOOKUP($B64&amp;O$8,'Raw CDR data'!$A:$K,MATCH(MID(P$10,13,100)*1,'Raw CDR data'!$2:$2,0),0)</f>
        <v>0</v>
      </c>
      <c r="Q64" s="68">
        <f>VLOOKUP($B64&amp;O$8,'Raw CDR data'!$A:$K,MATCH(MID(Q$10,13,100)*1,'Raw CDR data'!$2:$2,0)+1,0)</f>
        <v>0</v>
      </c>
      <c r="R64" s="68">
        <f>VLOOKUP($B64&amp;O$8,'Raw CDR data'!$A:$K,MATCH(MID(R$10,13,100)*1,'Raw CDR data'!$2:$2,0)+1,0)</f>
        <v>0</v>
      </c>
      <c r="S64" s="67">
        <f>VLOOKUP($B64&amp;S$8,'Raw CDR data'!$A:$K,MATCH(MID(S$10,13,100)*1,'Raw CDR data'!$2:$2,0),0)</f>
        <v>19</v>
      </c>
      <c r="T64" s="67">
        <f>VLOOKUP($B64&amp;S$8,'Raw CDR data'!$A:$K,MATCH(MID(T$10,13,100)*1,'Raw CDR data'!$2:$2,0),0)</f>
        <v>19</v>
      </c>
      <c r="U64" s="68">
        <f>VLOOKUP($B64&amp;S$8,'Raw CDR data'!$A:$K,MATCH(MID(U$10,13,100)*1,'Raw CDR data'!$2:$2,0)+1,0)</f>
        <v>2522</v>
      </c>
      <c r="V64" s="68">
        <f>VLOOKUP($B64&amp;S$8,'Raw CDR data'!$A:$K,MATCH(MID(V$10,13,100)*1,'Raw CDR data'!$2:$2,0)+1,0)</f>
        <v>2522</v>
      </c>
      <c r="W64" s="67">
        <f>VLOOKUP($B64&amp;"Further Education College",'Raw CDR data'!$A:$K,MATCH(MID(W$10,13,100)*1,'Raw CDR data'!$2:$2,0),0)</f>
        <v>0</v>
      </c>
      <c r="X64" s="67">
        <f>VLOOKUP($B64&amp;"Further Education College",'Raw CDR data'!$A:$K,MATCH(MID(X$10,13,100)*1,'Raw CDR data'!$2:$2,0),0)</f>
        <v>0</v>
      </c>
      <c r="Y64" s="68">
        <f>VLOOKUP($B64&amp;"Further Education College",'Raw CDR data'!$A:$K,MATCH(MID(Y$10,13,100)*1,'Raw CDR data'!$2:$2,0)+1,0)</f>
        <v>0</v>
      </c>
      <c r="Z64" s="68">
        <f>VLOOKUP($B64&amp;"Further Education College",'Raw CDR data'!$A:$K,MATCH(MID(Z$10,13,100)*1,'Raw CDR data'!$2:$2,0)+1,0)</f>
        <v>0</v>
      </c>
      <c r="AA64" s="67">
        <f>VLOOKUP($B64&amp;AA$8,'Raw CDR data'!$A:$K,MATCH(MID(AA$10,13,100)*1,'Raw CDR data'!$2:$2,0),0)</f>
        <v>0</v>
      </c>
      <c r="AB64" s="67">
        <f>VLOOKUP($B64&amp;AA$8,'Raw CDR data'!$A:$K,MATCH(MID(AB$10,13,100)*1,'Raw CDR data'!$2:$2,0),0)</f>
        <v>0</v>
      </c>
      <c r="AC64" s="67">
        <f>VLOOKUP($B64&amp;AC$8,'Raw CDR data'!$A:$K,MATCH(MID(AC$10,13,100)*1,'Raw CDR data'!$2:$2,0),0)</f>
        <v>0</v>
      </c>
      <c r="AD64" s="67">
        <f>VLOOKUP($B64&amp;AC$8,'Raw CDR data'!$A:$K,MATCH(MID(AD$10,13,100)*1,'Raw CDR data'!$2:$2,0),0)</f>
        <v>0</v>
      </c>
      <c r="AE64" s="67">
        <f>VLOOKUP($B64&amp;AE$8,'Raw CDR data'!$A:$K,MATCH(MID(AE$10,13,100)*1,'Raw CDR data'!$2:$2,0),0)</f>
        <v>1</v>
      </c>
      <c r="AF64" s="67">
        <f>VLOOKUP($B64&amp;AE$8,'Raw CDR data'!$A:$K,MATCH(MID(AF$10,13,100)*1,'Raw CDR data'!$2:$2,0),0)</f>
        <v>1</v>
      </c>
      <c r="AG64" s="67">
        <f>VLOOKUP($B64&amp;"Local Authority Adoption Agency",'Raw CDR data'!$A:$K,MATCH(MID(AG$10,13,100)*1,'Raw CDR data'!$2:$2,0),0)</f>
        <v>1</v>
      </c>
      <c r="AH64" s="67">
        <f>VLOOKUP($B64&amp;"Local Authority Adoption Agency",'Raw CDR data'!$A:$K,MATCH(MID(AH$10,13,100)*1,'Raw CDR data'!$2:$2,0),0)</f>
        <v>1</v>
      </c>
      <c r="AI64" s="67">
        <f>VLOOKUP($B64&amp;AI$8,'Raw CDR data'!$A:$K,MATCH(MID(AI$10,13,100)*1,'Raw CDR data'!$2:$2,0),0)</f>
        <v>1</v>
      </c>
      <c r="AJ64" s="67">
        <f>VLOOKUP($B64&amp;AI$8,'Raw CDR data'!$A:$K,MATCH(MID(AJ$10,13,100)*1,'Raw CDR data'!$2:$2,0),0)</f>
        <v>1</v>
      </c>
      <c r="AK64" s="67">
        <f>VLOOKUP($B64&amp;"Local Authority Fostering Agency",'Raw CDR data'!$A:$K,MATCH(MID(AK$10,13,100)*1,'Raw CDR data'!$2:$2,0),0)</f>
        <v>1</v>
      </c>
      <c r="AL64" s="67">
        <f>VLOOKUP($B64&amp;"Local Authority Fostering Agency",'Raw CDR data'!$A:$K,MATCH(MID(AL$10,13,100)*1,'Raw CDR data'!$2:$2,0),0)</f>
        <v>1</v>
      </c>
      <c r="AM64" s="67">
        <f>VLOOKUP($B64&amp;AM$8,'Raw CDR data'!$A:$K,MATCH(MID(AM$10,13,100)*1,'Raw CDR data'!$2:$2,0),0)</f>
        <v>44</v>
      </c>
      <c r="AN64" s="67">
        <f>VLOOKUP($B64&amp;AM$8,'Raw CDR data'!$A:$K,MATCH(MID(AN$10,13,100)*1,'Raw CDR data'!$2:$2,0),0)</f>
        <v>44</v>
      </c>
      <c r="AO64" s="160"/>
      <c r="AP64" s="160"/>
    </row>
    <row r="65" spans="2:42" s="62" customFormat="1" ht="11.25">
      <c r="B65" s="73" t="s">
        <v>1588</v>
      </c>
      <c r="C65" s="67">
        <f>VLOOKUP($B65&amp;C$8,'Raw CDR data'!$A:$K,MATCH(MID(C$10,13,100)*1,'Raw CDR data'!$2:$2,0),0)</f>
        <v>6</v>
      </c>
      <c r="D65" s="67">
        <f>VLOOKUP($B65&amp;C$8,'Raw CDR data'!$A:$K,MATCH(MID(D$10,13,100)*1,'Raw CDR data'!$2:$2,0),0)</f>
        <v>6</v>
      </c>
      <c r="E65" s="68">
        <f>VLOOKUP($B65&amp;C$8,'Raw CDR data'!$A:$K,MATCH(MID(E$10,13,100)*1,'Raw CDR data'!$2:$2,0)+1,0)</f>
        <v>36</v>
      </c>
      <c r="F65" s="68">
        <f>VLOOKUP($B65&amp;C$8,'Raw CDR data'!$A:$K,MATCH(MID(F$10,13,100)*1,'Raw CDR data'!$2:$2,0)+1,0)</f>
        <v>36</v>
      </c>
      <c r="G65" s="67">
        <f>VLOOKUP($B65&amp;G$8,'Raw CDR data'!$A:$K,MATCH(MID(G$10,13,100)*1,'Raw CDR data'!$2:$2,0),0)</f>
        <v>0</v>
      </c>
      <c r="H65" s="67">
        <f>VLOOKUP($B65&amp;G$8,'Raw CDR data'!$A:$K,MATCH(MID(H$10,13,100)*1,'Raw CDR data'!$2:$2,0),0)</f>
        <v>0</v>
      </c>
      <c r="I65" s="68">
        <f>VLOOKUP($B65&amp;G$8,'Raw CDR data'!$A:$K,MATCH(MID(I$10,13,100)*1,'Raw CDR data'!$2:$2,0)+1,0)</f>
        <v>0</v>
      </c>
      <c r="J65" s="68">
        <f>VLOOKUP($B65&amp;G$8,'Raw CDR data'!$A:$K,MATCH(MID(J$10,13,100)*1,'Raw CDR data'!$2:$2,0)+1,0)</f>
        <v>0</v>
      </c>
      <c r="K65" s="67">
        <f>VLOOKUP($B65&amp;K$8,'Raw CDR data'!$A:$K,MATCH(MID(K$10,13,100)*1,'Raw CDR data'!$2:$2,0),0)</f>
        <v>0</v>
      </c>
      <c r="L65" s="67">
        <f>VLOOKUP($B65&amp;K$8,'Raw CDR data'!$A:$K,MATCH(MID(L$10,13,100)*1,'Raw CDR data'!$2:$2,0),0)</f>
        <v>0</v>
      </c>
      <c r="M65" s="68">
        <f>VLOOKUP($B65&amp;K$8,'Raw CDR data'!$A:$K,MATCH(MID(M$10,13,100)*1,'Raw CDR data'!$2:$2,0)+1,0)</f>
        <v>0</v>
      </c>
      <c r="N65" s="68">
        <f>VLOOKUP($B65&amp;K$8,'Raw CDR data'!$A:$K,MATCH(MID(N$10,13,100)*1,'Raw CDR data'!$2:$2,0)+1,0)</f>
        <v>0</v>
      </c>
      <c r="O65" s="67">
        <f>VLOOKUP($B65&amp;O$8,'Raw CDR data'!$A:$K,MATCH(MID(O$10,13,100)*1,'Raw CDR data'!$2:$2,0),0)</f>
        <v>0</v>
      </c>
      <c r="P65" s="67">
        <f>VLOOKUP($B65&amp;O$8,'Raw CDR data'!$A:$K,MATCH(MID(P$10,13,100)*1,'Raw CDR data'!$2:$2,0),0)</f>
        <v>0</v>
      </c>
      <c r="Q65" s="68">
        <f>VLOOKUP($B65&amp;O$8,'Raw CDR data'!$A:$K,MATCH(MID(Q$10,13,100)*1,'Raw CDR data'!$2:$2,0)+1,0)</f>
        <v>0</v>
      </c>
      <c r="R65" s="68">
        <f>VLOOKUP($B65&amp;O$8,'Raw CDR data'!$A:$K,MATCH(MID(R$10,13,100)*1,'Raw CDR data'!$2:$2,0)+1,0)</f>
        <v>0</v>
      </c>
      <c r="S65" s="67">
        <f>VLOOKUP($B65&amp;S$8,'Raw CDR data'!$A:$K,MATCH(MID(S$10,13,100)*1,'Raw CDR data'!$2:$2,0),0)</f>
        <v>0</v>
      </c>
      <c r="T65" s="67">
        <f>VLOOKUP($B65&amp;S$8,'Raw CDR data'!$A:$K,MATCH(MID(T$10,13,100)*1,'Raw CDR data'!$2:$2,0),0)</f>
        <v>0</v>
      </c>
      <c r="U65" s="68">
        <f>VLOOKUP($B65&amp;S$8,'Raw CDR data'!$A:$K,MATCH(MID(U$10,13,100)*1,'Raw CDR data'!$2:$2,0)+1,0)</f>
        <v>0</v>
      </c>
      <c r="V65" s="68">
        <f>VLOOKUP($B65&amp;S$8,'Raw CDR data'!$A:$K,MATCH(MID(V$10,13,100)*1,'Raw CDR data'!$2:$2,0)+1,0)</f>
        <v>0</v>
      </c>
      <c r="W65" s="67">
        <f>VLOOKUP($B65&amp;"Further Education College",'Raw CDR data'!$A:$K,MATCH(MID(W$10,13,100)*1,'Raw CDR data'!$2:$2,0),0)</f>
        <v>0</v>
      </c>
      <c r="X65" s="67">
        <f>VLOOKUP($B65&amp;"Further Education College",'Raw CDR data'!$A:$K,MATCH(MID(X$10,13,100)*1,'Raw CDR data'!$2:$2,0),0)</f>
        <v>0</v>
      </c>
      <c r="Y65" s="68">
        <f>VLOOKUP($B65&amp;"Further Education College",'Raw CDR data'!$A:$K,MATCH(MID(Y$10,13,100)*1,'Raw CDR data'!$2:$2,0)+1,0)</f>
        <v>0</v>
      </c>
      <c r="Z65" s="68">
        <f>VLOOKUP($B65&amp;"Further Education College",'Raw CDR data'!$A:$K,MATCH(MID(Z$10,13,100)*1,'Raw CDR data'!$2:$2,0)+1,0)</f>
        <v>0</v>
      </c>
      <c r="AA65" s="67">
        <f>VLOOKUP($B65&amp;AA$8,'Raw CDR data'!$A:$K,MATCH(MID(AA$10,13,100)*1,'Raw CDR data'!$2:$2,0),0)</f>
        <v>0</v>
      </c>
      <c r="AB65" s="67">
        <f>VLOOKUP($B65&amp;AA$8,'Raw CDR data'!$A:$K,MATCH(MID(AB$10,13,100)*1,'Raw CDR data'!$2:$2,0),0)</f>
        <v>0</v>
      </c>
      <c r="AC65" s="67">
        <f>VLOOKUP($B65&amp;AC$8,'Raw CDR data'!$A:$K,MATCH(MID(AC$10,13,100)*1,'Raw CDR data'!$2:$2,0),0)</f>
        <v>0</v>
      </c>
      <c r="AD65" s="67">
        <f>VLOOKUP($B65&amp;AC$8,'Raw CDR data'!$A:$K,MATCH(MID(AD$10,13,100)*1,'Raw CDR data'!$2:$2,0),0)</f>
        <v>0</v>
      </c>
      <c r="AE65" s="67">
        <f>VLOOKUP($B65&amp;AE$8,'Raw CDR data'!$A:$K,MATCH(MID(AE$10,13,100)*1,'Raw CDR data'!$2:$2,0),0)</f>
        <v>0</v>
      </c>
      <c r="AF65" s="67">
        <f>VLOOKUP($B65&amp;AE$8,'Raw CDR data'!$A:$K,MATCH(MID(AF$10,13,100)*1,'Raw CDR data'!$2:$2,0),0)</f>
        <v>0</v>
      </c>
      <c r="AG65" s="67">
        <f>VLOOKUP($B65&amp;"Local Authority Adoption Agency",'Raw CDR data'!$A:$K,MATCH(MID(AG$10,13,100)*1,'Raw CDR data'!$2:$2,0),0)</f>
        <v>1</v>
      </c>
      <c r="AH65" s="67">
        <f>VLOOKUP($B65&amp;"Local Authority Adoption Agency",'Raw CDR data'!$A:$K,MATCH(MID(AH$10,13,100)*1,'Raw CDR data'!$2:$2,0),0)</f>
        <v>1</v>
      </c>
      <c r="AI65" s="67">
        <f>VLOOKUP($B65&amp;AI$8,'Raw CDR data'!$A:$K,MATCH(MID(AI$10,13,100)*1,'Raw CDR data'!$2:$2,0),0)</f>
        <v>0</v>
      </c>
      <c r="AJ65" s="67">
        <f>VLOOKUP($B65&amp;AI$8,'Raw CDR data'!$A:$K,MATCH(MID(AJ$10,13,100)*1,'Raw CDR data'!$2:$2,0),0)</f>
        <v>0</v>
      </c>
      <c r="AK65" s="67">
        <f>VLOOKUP($B65&amp;"Local Authority Fostering Agency",'Raw CDR data'!$A:$K,MATCH(MID(AK$10,13,100)*1,'Raw CDR data'!$2:$2,0),0)</f>
        <v>1</v>
      </c>
      <c r="AL65" s="67">
        <f>VLOOKUP($B65&amp;"Local Authority Fostering Agency",'Raw CDR data'!$A:$K,MATCH(MID(AL$10,13,100)*1,'Raw CDR data'!$2:$2,0),0)</f>
        <v>1</v>
      </c>
      <c r="AM65" s="67">
        <f>VLOOKUP($B65&amp;AM$8,'Raw CDR data'!$A:$K,MATCH(MID(AM$10,13,100)*1,'Raw CDR data'!$2:$2,0),0)</f>
        <v>8</v>
      </c>
      <c r="AN65" s="67">
        <f>VLOOKUP($B65&amp;AM$8,'Raw CDR data'!$A:$K,MATCH(MID(AN$10,13,100)*1,'Raw CDR data'!$2:$2,0),0)</f>
        <v>8</v>
      </c>
      <c r="AO65" s="160"/>
      <c r="AP65" s="160"/>
    </row>
    <row r="66" spans="2:42" s="62" customFormat="1" ht="11.25">
      <c r="B66" s="73" t="s">
        <v>1593</v>
      </c>
      <c r="C66" s="67">
        <f>VLOOKUP($B66&amp;C$8,'Raw CDR data'!$A:$K,MATCH(MID(C$10,13,100)*1,'Raw CDR data'!$2:$2,0),0)</f>
        <v>15</v>
      </c>
      <c r="D66" s="67">
        <f>VLOOKUP($B66&amp;C$8,'Raw CDR data'!$A:$K,MATCH(MID(D$10,13,100)*1,'Raw CDR data'!$2:$2,0),0)</f>
        <v>15</v>
      </c>
      <c r="E66" s="68">
        <f>VLOOKUP($B66&amp;C$8,'Raw CDR data'!$A:$K,MATCH(MID(E$10,13,100)*1,'Raw CDR data'!$2:$2,0)+1,0)</f>
        <v>76</v>
      </c>
      <c r="F66" s="68">
        <f>VLOOKUP($B66&amp;C$8,'Raw CDR data'!$A:$K,MATCH(MID(F$10,13,100)*1,'Raw CDR data'!$2:$2,0)+1,0)</f>
        <v>76</v>
      </c>
      <c r="G66" s="67">
        <f>VLOOKUP($B66&amp;G$8,'Raw CDR data'!$A:$K,MATCH(MID(G$10,13,100)*1,'Raw CDR data'!$2:$2,0),0)</f>
        <v>1</v>
      </c>
      <c r="H66" s="67">
        <f>VLOOKUP($B66&amp;G$8,'Raw CDR data'!$A:$K,MATCH(MID(H$10,13,100)*1,'Raw CDR data'!$2:$2,0),0)</f>
        <v>1</v>
      </c>
      <c r="I66" s="68">
        <f>VLOOKUP($B66&amp;G$8,'Raw CDR data'!$A:$K,MATCH(MID(I$10,13,100)*1,'Raw CDR data'!$2:$2,0)+1,0)</f>
        <v>8</v>
      </c>
      <c r="J66" s="68">
        <f>VLOOKUP($B66&amp;G$8,'Raw CDR data'!$A:$K,MATCH(MID(J$10,13,100)*1,'Raw CDR data'!$2:$2,0)+1,0)</f>
        <v>8</v>
      </c>
      <c r="K66" s="67">
        <f>VLOOKUP($B66&amp;K$8,'Raw CDR data'!$A:$K,MATCH(MID(K$10,13,100)*1,'Raw CDR data'!$2:$2,0),0)</f>
        <v>2</v>
      </c>
      <c r="L66" s="67">
        <f>VLOOKUP($B66&amp;K$8,'Raw CDR data'!$A:$K,MATCH(MID(L$10,13,100)*1,'Raw CDR data'!$2:$2,0),0)</f>
        <v>2</v>
      </c>
      <c r="M66" s="68">
        <f>VLOOKUP($B66&amp;K$8,'Raw CDR data'!$A:$K,MATCH(MID(M$10,13,100)*1,'Raw CDR data'!$2:$2,0)+1,0)</f>
        <v>35.694735999999999</v>
      </c>
      <c r="N66" s="68">
        <f>VLOOKUP($B66&amp;K$8,'Raw CDR data'!$A:$K,MATCH(MID(N$10,13,100)*1,'Raw CDR data'!$2:$2,0)+1,0)</f>
        <v>37.206184999999998</v>
      </c>
      <c r="O66" s="67">
        <f>VLOOKUP($B66&amp;O$8,'Raw CDR data'!$A:$K,MATCH(MID(O$10,13,100)*1,'Raw CDR data'!$2:$2,0),0)</f>
        <v>1</v>
      </c>
      <c r="P66" s="67">
        <f>VLOOKUP($B66&amp;O$8,'Raw CDR data'!$A:$K,MATCH(MID(P$10,13,100)*1,'Raw CDR data'!$2:$2,0),0)</f>
        <v>1</v>
      </c>
      <c r="Q66" s="68">
        <f>VLOOKUP($B66&amp;O$8,'Raw CDR data'!$A:$K,MATCH(MID(Q$10,13,100)*1,'Raw CDR data'!$2:$2,0)+1,0)</f>
        <v>12</v>
      </c>
      <c r="R66" s="68">
        <f>VLOOKUP($B66&amp;O$8,'Raw CDR data'!$A:$K,MATCH(MID(R$10,13,100)*1,'Raw CDR data'!$2:$2,0)+1,0)</f>
        <v>12</v>
      </c>
      <c r="S66" s="67">
        <f>VLOOKUP($B66&amp;S$8,'Raw CDR data'!$A:$K,MATCH(MID(S$10,13,100)*1,'Raw CDR data'!$2:$2,0),0)</f>
        <v>1</v>
      </c>
      <c r="T66" s="67">
        <f>VLOOKUP($B66&amp;S$8,'Raw CDR data'!$A:$K,MATCH(MID(T$10,13,100)*1,'Raw CDR data'!$2:$2,0),0)</f>
        <v>1</v>
      </c>
      <c r="U66" s="68">
        <f>VLOOKUP($B66&amp;S$8,'Raw CDR data'!$A:$K,MATCH(MID(U$10,13,100)*1,'Raw CDR data'!$2:$2,0)+1,0)</f>
        <v>46</v>
      </c>
      <c r="V66" s="68">
        <f>VLOOKUP($B66&amp;S$8,'Raw CDR data'!$A:$K,MATCH(MID(V$10,13,100)*1,'Raw CDR data'!$2:$2,0)+1,0)</f>
        <v>46</v>
      </c>
      <c r="W66" s="67">
        <f>VLOOKUP($B66&amp;"Further Education College",'Raw CDR data'!$A:$K,MATCH(MID(W$10,13,100)*1,'Raw CDR data'!$2:$2,0),0)</f>
        <v>0</v>
      </c>
      <c r="X66" s="67">
        <f>VLOOKUP($B66&amp;"Further Education College",'Raw CDR data'!$A:$K,MATCH(MID(X$10,13,100)*1,'Raw CDR data'!$2:$2,0),0)</f>
        <v>0</v>
      </c>
      <c r="Y66" s="68">
        <f>VLOOKUP($B66&amp;"Further Education College",'Raw CDR data'!$A:$K,MATCH(MID(Y$10,13,100)*1,'Raw CDR data'!$2:$2,0)+1,0)</f>
        <v>0</v>
      </c>
      <c r="Z66" s="68">
        <f>VLOOKUP($B66&amp;"Further Education College",'Raw CDR data'!$A:$K,MATCH(MID(Z$10,13,100)*1,'Raw CDR data'!$2:$2,0)+1,0)</f>
        <v>0</v>
      </c>
      <c r="AA66" s="67">
        <f>VLOOKUP($B66&amp;AA$8,'Raw CDR data'!$A:$K,MATCH(MID(AA$10,13,100)*1,'Raw CDR data'!$2:$2,0),0)</f>
        <v>0</v>
      </c>
      <c r="AB66" s="67">
        <f>VLOOKUP($B66&amp;AA$8,'Raw CDR data'!$A:$K,MATCH(MID(AB$10,13,100)*1,'Raw CDR data'!$2:$2,0),0)</f>
        <v>0</v>
      </c>
      <c r="AC66" s="67">
        <f>VLOOKUP($B66&amp;AC$8,'Raw CDR data'!$A:$K,MATCH(MID(AC$10,13,100)*1,'Raw CDR data'!$2:$2,0),0)</f>
        <v>2</v>
      </c>
      <c r="AD66" s="67">
        <f>VLOOKUP($B66&amp;AC$8,'Raw CDR data'!$A:$K,MATCH(MID(AD$10,13,100)*1,'Raw CDR data'!$2:$2,0),0)</f>
        <v>2</v>
      </c>
      <c r="AE66" s="67">
        <f>VLOOKUP($B66&amp;AE$8,'Raw CDR data'!$A:$K,MATCH(MID(AE$10,13,100)*1,'Raw CDR data'!$2:$2,0),0)</f>
        <v>0</v>
      </c>
      <c r="AF66" s="67">
        <f>VLOOKUP($B66&amp;AE$8,'Raw CDR data'!$A:$K,MATCH(MID(AF$10,13,100)*1,'Raw CDR data'!$2:$2,0),0)</f>
        <v>0</v>
      </c>
      <c r="AG66" s="67">
        <f>VLOOKUP($B66&amp;"Local Authority Adoption Agency",'Raw CDR data'!$A:$K,MATCH(MID(AG$10,13,100)*1,'Raw CDR data'!$2:$2,0),0)</f>
        <v>1</v>
      </c>
      <c r="AH66" s="67">
        <f>VLOOKUP($B66&amp;"Local Authority Adoption Agency",'Raw CDR data'!$A:$K,MATCH(MID(AH$10,13,100)*1,'Raw CDR data'!$2:$2,0),0)</f>
        <v>1</v>
      </c>
      <c r="AI66" s="67">
        <f>VLOOKUP($B66&amp;AI$8,'Raw CDR data'!$A:$K,MATCH(MID(AI$10,13,100)*1,'Raw CDR data'!$2:$2,0),0)</f>
        <v>1</v>
      </c>
      <c r="AJ66" s="67">
        <f>VLOOKUP($B66&amp;AI$8,'Raw CDR data'!$A:$K,MATCH(MID(AJ$10,13,100)*1,'Raw CDR data'!$2:$2,0),0)</f>
        <v>1</v>
      </c>
      <c r="AK66" s="67">
        <f>VLOOKUP($B66&amp;"Local Authority Fostering Agency",'Raw CDR data'!$A:$K,MATCH(MID(AK$10,13,100)*1,'Raw CDR data'!$2:$2,0),0)</f>
        <v>1</v>
      </c>
      <c r="AL66" s="67">
        <f>VLOOKUP($B66&amp;"Local Authority Fostering Agency",'Raw CDR data'!$A:$K,MATCH(MID(AL$10,13,100)*1,'Raw CDR data'!$2:$2,0),0)</f>
        <v>1</v>
      </c>
      <c r="AM66" s="67">
        <f>VLOOKUP($B66&amp;AM$8,'Raw CDR data'!$A:$K,MATCH(MID(AM$10,13,100)*1,'Raw CDR data'!$2:$2,0),0)</f>
        <v>25</v>
      </c>
      <c r="AN66" s="67">
        <f>VLOOKUP($B66&amp;AM$8,'Raw CDR data'!$A:$K,MATCH(MID(AN$10,13,100)*1,'Raw CDR data'!$2:$2,0),0)</f>
        <v>25</v>
      </c>
      <c r="AO66" s="160"/>
      <c r="AP66" s="160"/>
    </row>
    <row r="67" spans="2:42" s="62" customFormat="1" ht="11.25">
      <c r="B67" s="73" t="s">
        <v>92</v>
      </c>
      <c r="C67" s="67">
        <f>VLOOKUP($B67&amp;C$8,'Raw CDR data'!$A:$K,MATCH(MID(C$10,13,100)*1,'Raw CDR data'!$2:$2,0),0)</f>
        <v>10</v>
      </c>
      <c r="D67" s="67">
        <f>VLOOKUP($B67&amp;C$8,'Raw CDR data'!$A:$K,MATCH(MID(D$10,13,100)*1,'Raw CDR data'!$2:$2,0),0)</f>
        <v>10</v>
      </c>
      <c r="E67" s="68">
        <f>VLOOKUP($B67&amp;C$8,'Raw CDR data'!$A:$K,MATCH(MID(E$10,13,100)*1,'Raw CDR data'!$2:$2,0)+1,0)</f>
        <v>49</v>
      </c>
      <c r="F67" s="68">
        <f>VLOOKUP($B67&amp;C$8,'Raw CDR data'!$A:$K,MATCH(MID(F$10,13,100)*1,'Raw CDR data'!$2:$2,0)+1,0)</f>
        <v>49</v>
      </c>
      <c r="G67" s="67">
        <f>VLOOKUP($B67&amp;G$8,'Raw CDR data'!$A:$K,MATCH(MID(G$10,13,100)*1,'Raw CDR data'!$2:$2,0),0)</f>
        <v>0</v>
      </c>
      <c r="H67" s="67">
        <f>VLOOKUP($B67&amp;G$8,'Raw CDR data'!$A:$K,MATCH(MID(H$10,13,100)*1,'Raw CDR data'!$2:$2,0),0)</f>
        <v>0</v>
      </c>
      <c r="I67" s="68">
        <f>VLOOKUP($B67&amp;G$8,'Raw CDR data'!$A:$K,MATCH(MID(I$10,13,100)*1,'Raw CDR data'!$2:$2,0)+1,0)</f>
        <v>0</v>
      </c>
      <c r="J67" s="68">
        <f>VLOOKUP($B67&amp;G$8,'Raw CDR data'!$A:$K,MATCH(MID(J$10,13,100)*1,'Raw CDR data'!$2:$2,0)+1,0)</f>
        <v>0</v>
      </c>
      <c r="K67" s="67">
        <f>VLOOKUP($B67&amp;K$8,'Raw CDR data'!$A:$K,MATCH(MID(K$10,13,100)*1,'Raw CDR data'!$2:$2,0),0)</f>
        <v>1</v>
      </c>
      <c r="L67" s="67">
        <f>VLOOKUP($B67&amp;K$8,'Raw CDR data'!$A:$K,MATCH(MID(L$10,13,100)*1,'Raw CDR data'!$2:$2,0),0)</f>
        <v>0</v>
      </c>
      <c r="M67" s="68">
        <f>VLOOKUP($B67&amp;K$8,'Raw CDR data'!$A:$K,MATCH(MID(M$10,13,100)*1,'Raw CDR data'!$2:$2,0)+1,0)</f>
        <v>8</v>
      </c>
      <c r="N67" s="68">
        <f>VLOOKUP($B67&amp;K$8,'Raw CDR data'!$A:$K,MATCH(MID(N$10,13,100)*1,'Raw CDR data'!$2:$2,0)+1,0)</f>
        <v>0</v>
      </c>
      <c r="O67" s="67">
        <f>VLOOKUP($B67&amp;O$8,'Raw CDR data'!$A:$K,MATCH(MID(O$10,13,100)*1,'Raw CDR data'!$2:$2,0),0)</f>
        <v>0</v>
      </c>
      <c r="P67" s="67">
        <f>VLOOKUP($B67&amp;O$8,'Raw CDR data'!$A:$K,MATCH(MID(P$10,13,100)*1,'Raw CDR data'!$2:$2,0),0)</f>
        <v>0</v>
      </c>
      <c r="Q67" s="68">
        <f>VLOOKUP($B67&amp;O$8,'Raw CDR data'!$A:$K,MATCH(MID(Q$10,13,100)*1,'Raw CDR data'!$2:$2,0)+1,0)</f>
        <v>0</v>
      </c>
      <c r="R67" s="68">
        <f>VLOOKUP($B67&amp;O$8,'Raw CDR data'!$A:$K,MATCH(MID(R$10,13,100)*1,'Raw CDR data'!$2:$2,0)+1,0)</f>
        <v>0</v>
      </c>
      <c r="S67" s="67">
        <f>VLOOKUP($B67&amp;S$8,'Raw CDR data'!$A:$K,MATCH(MID(S$10,13,100)*1,'Raw CDR data'!$2:$2,0),0)</f>
        <v>1</v>
      </c>
      <c r="T67" s="67">
        <f>VLOOKUP($B67&amp;S$8,'Raw CDR data'!$A:$K,MATCH(MID(T$10,13,100)*1,'Raw CDR data'!$2:$2,0),0)</f>
        <v>1</v>
      </c>
      <c r="U67" s="68">
        <f>VLOOKUP($B67&amp;S$8,'Raw CDR data'!$A:$K,MATCH(MID(U$10,13,100)*1,'Raw CDR data'!$2:$2,0)+1,0)</f>
        <v>116</v>
      </c>
      <c r="V67" s="68">
        <f>VLOOKUP($B67&amp;S$8,'Raw CDR data'!$A:$K,MATCH(MID(V$10,13,100)*1,'Raw CDR data'!$2:$2,0)+1,0)</f>
        <v>116</v>
      </c>
      <c r="W67" s="67">
        <f>VLOOKUP($B67&amp;"Further Education College",'Raw CDR data'!$A:$K,MATCH(MID(W$10,13,100)*1,'Raw CDR data'!$2:$2,0),0)</f>
        <v>0</v>
      </c>
      <c r="X67" s="67">
        <f>VLOOKUP($B67&amp;"Further Education College",'Raw CDR data'!$A:$K,MATCH(MID(X$10,13,100)*1,'Raw CDR data'!$2:$2,0),0)</f>
        <v>0</v>
      </c>
      <c r="Y67" s="68">
        <f>VLOOKUP($B67&amp;"Further Education College",'Raw CDR data'!$A:$K,MATCH(MID(Y$10,13,100)*1,'Raw CDR data'!$2:$2,0)+1,0)</f>
        <v>0</v>
      </c>
      <c r="Z67" s="68">
        <f>VLOOKUP($B67&amp;"Further Education College",'Raw CDR data'!$A:$K,MATCH(MID(Z$10,13,100)*1,'Raw CDR data'!$2:$2,0)+1,0)</f>
        <v>0</v>
      </c>
      <c r="AA67" s="67">
        <f>VLOOKUP($B67&amp;AA$8,'Raw CDR data'!$A:$K,MATCH(MID(AA$10,13,100)*1,'Raw CDR data'!$2:$2,0),0)</f>
        <v>0</v>
      </c>
      <c r="AB67" s="67">
        <f>VLOOKUP($B67&amp;AA$8,'Raw CDR data'!$A:$K,MATCH(MID(AB$10,13,100)*1,'Raw CDR data'!$2:$2,0),0)</f>
        <v>0</v>
      </c>
      <c r="AC67" s="67">
        <f>VLOOKUP($B67&amp;AC$8,'Raw CDR data'!$A:$K,MATCH(MID(AC$10,13,100)*1,'Raw CDR data'!$2:$2,0),0)</f>
        <v>0</v>
      </c>
      <c r="AD67" s="67">
        <f>VLOOKUP($B67&amp;AC$8,'Raw CDR data'!$A:$K,MATCH(MID(AD$10,13,100)*1,'Raw CDR data'!$2:$2,0),0)</f>
        <v>0</v>
      </c>
      <c r="AE67" s="67">
        <f>VLOOKUP($B67&amp;AE$8,'Raw CDR data'!$A:$K,MATCH(MID(AE$10,13,100)*1,'Raw CDR data'!$2:$2,0),0)</f>
        <v>0</v>
      </c>
      <c r="AF67" s="67">
        <f>VLOOKUP($B67&amp;AE$8,'Raw CDR data'!$A:$K,MATCH(MID(AF$10,13,100)*1,'Raw CDR data'!$2:$2,0),0)</f>
        <v>0</v>
      </c>
      <c r="AG67" s="67">
        <f>VLOOKUP($B67&amp;"Local Authority Adoption Agency",'Raw CDR data'!$A:$K,MATCH(MID(AG$10,13,100)*1,'Raw CDR data'!$2:$2,0),0)</f>
        <v>1</v>
      </c>
      <c r="AH67" s="67">
        <f>VLOOKUP($B67&amp;"Local Authority Adoption Agency",'Raw CDR data'!$A:$K,MATCH(MID(AH$10,13,100)*1,'Raw CDR data'!$2:$2,0),0)</f>
        <v>1</v>
      </c>
      <c r="AI67" s="67">
        <f>VLOOKUP($B67&amp;AI$8,'Raw CDR data'!$A:$K,MATCH(MID(AI$10,13,100)*1,'Raw CDR data'!$2:$2,0),0)</f>
        <v>0</v>
      </c>
      <c r="AJ67" s="67">
        <f>VLOOKUP($B67&amp;AI$8,'Raw CDR data'!$A:$K,MATCH(MID(AJ$10,13,100)*1,'Raw CDR data'!$2:$2,0),0)</f>
        <v>0</v>
      </c>
      <c r="AK67" s="67">
        <f>VLOOKUP($B67&amp;"Local Authority Fostering Agency",'Raw CDR data'!$A:$K,MATCH(MID(AK$10,13,100)*1,'Raw CDR data'!$2:$2,0),0)</f>
        <v>1</v>
      </c>
      <c r="AL67" s="67">
        <f>VLOOKUP($B67&amp;"Local Authority Fostering Agency",'Raw CDR data'!$A:$K,MATCH(MID(AL$10,13,100)*1,'Raw CDR data'!$2:$2,0),0)</f>
        <v>1</v>
      </c>
      <c r="AM67" s="67">
        <f>VLOOKUP($B67&amp;AM$8,'Raw CDR data'!$A:$K,MATCH(MID(AM$10,13,100)*1,'Raw CDR data'!$2:$2,0),0)</f>
        <v>14</v>
      </c>
      <c r="AN67" s="67">
        <f>VLOOKUP($B67&amp;AM$8,'Raw CDR data'!$A:$K,MATCH(MID(AN$10,13,100)*1,'Raw CDR data'!$2:$2,0),0)</f>
        <v>13</v>
      </c>
      <c r="AO67" s="160"/>
      <c r="AP67" s="160"/>
    </row>
    <row r="68" spans="2:42" s="62" customFormat="1" ht="11.25">
      <c r="B68" s="73" t="s">
        <v>103</v>
      </c>
      <c r="C68" s="67">
        <f>VLOOKUP($B68&amp;C$8,'Raw CDR data'!$A:$K,MATCH(MID(C$10,13,100)*1,'Raw CDR data'!$2:$2,0),0)</f>
        <v>2</v>
      </c>
      <c r="D68" s="67">
        <f>VLOOKUP($B68&amp;C$8,'Raw CDR data'!$A:$K,MATCH(MID(D$10,13,100)*1,'Raw CDR data'!$2:$2,0),0)</f>
        <v>2</v>
      </c>
      <c r="E68" s="68">
        <f>VLOOKUP($B68&amp;C$8,'Raw CDR data'!$A:$K,MATCH(MID(E$10,13,100)*1,'Raw CDR data'!$2:$2,0)+1,0)</f>
        <v>15</v>
      </c>
      <c r="F68" s="68">
        <f>VLOOKUP($B68&amp;C$8,'Raw CDR data'!$A:$K,MATCH(MID(F$10,13,100)*1,'Raw CDR data'!$2:$2,0)+1,0)</f>
        <v>15</v>
      </c>
      <c r="G68" s="67">
        <f>VLOOKUP($B68&amp;G$8,'Raw CDR data'!$A:$K,MATCH(MID(G$10,13,100)*1,'Raw CDR data'!$2:$2,0),0)</f>
        <v>0</v>
      </c>
      <c r="H68" s="67">
        <f>VLOOKUP($B68&amp;G$8,'Raw CDR data'!$A:$K,MATCH(MID(H$10,13,100)*1,'Raw CDR data'!$2:$2,0),0)</f>
        <v>0</v>
      </c>
      <c r="I68" s="68">
        <f>VLOOKUP($B68&amp;G$8,'Raw CDR data'!$A:$K,MATCH(MID(I$10,13,100)*1,'Raw CDR data'!$2:$2,0)+1,0)</f>
        <v>0</v>
      </c>
      <c r="J68" s="68">
        <f>VLOOKUP($B68&amp;G$8,'Raw CDR data'!$A:$K,MATCH(MID(J$10,13,100)*1,'Raw CDR data'!$2:$2,0)+1,0)</f>
        <v>0</v>
      </c>
      <c r="K68" s="67">
        <f>VLOOKUP($B68&amp;K$8,'Raw CDR data'!$A:$K,MATCH(MID(K$10,13,100)*1,'Raw CDR data'!$2:$2,0),0)</f>
        <v>0</v>
      </c>
      <c r="L68" s="67">
        <f>VLOOKUP($B68&amp;K$8,'Raw CDR data'!$A:$K,MATCH(MID(L$10,13,100)*1,'Raw CDR data'!$2:$2,0),0)</f>
        <v>0</v>
      </c>
      <c r="M68" s="68">
        <f>VLOOKUP($B68&amp;K$8,'Raw CDR data'!$A:$K,MATCH(MID(M$10,13,100)*1,'Raw CDR data'!$2:$2,0)+1,0)</f>
        <v>0</v>
      </c>
      <c r="N68" s="68">
        <f>VLOOKUP($B68&amp;K$8,'Raw CDR data'!$A:$K,MATCH(MID(N$10,13,100)*1,'Raw CDR data'!$2:$2,0)+1,0)</f>
        <v>0</v>
      </c>
      <c r="O68" s="67">
        <f>VLOOKUP($B68&amp;O$8,'Raw CDR data'!$A:$K,MATCH(MID(O$10,13,100)*1,'Raw CDR data'!$2:$2,0),0)</f>
        <v>0</v>
      </c>
      <c r="P68" s="67">
        <f>VLOOKUP($B68&amp;O$8,'Raw CDR data'!$A:$K,MATCH(MID(P$10,13,100)*1,'Raw CDR data'!$2:$2,0),0)</f>
        <v>0</v>
      </c>
      <c r="Q68" s="68">
        <f>VLOOKUP($B68&amp;O$8,'Raw CDR data'!$A:$K,MATCH(MID(Q$10,13,100)*1,'Raw CDR data'!$2:$2,0)+1,0)</f>
        <v>0</v>
      </c>
      <c r="R68" s="68">
        <f>VLOOKUP($B68&amp;O$8,'Raw CDR data'!$A:$K,MATCH(MID(R$10,13,100)*1,'Raw CDR data'!$2:$2,0)+1,0)</f>
        <v>0</v>
      </c>
      <c r="S68" s="67">
        <f>VLOOKUP($B68&amp;S$8,'Raw CDR data'!$A:$K,MATCH(MID(S$10,13,100)*1,'Raw CDR data'!$2:$2,0),0)</f>
        <v>3</v>
      </c>
      <c r="T68" s="67">
        <f>VLOOKUP($B68&amp;S$8,'Raw CDR data'!$A:$K,MATCH(MID(T$10,13,100)*1,'Raw CDR data'!$2:$2,0),0)</f>
        <v>3</v>
      </c>
      <c r="U68" s="68">
        <f>VLOOKUP($B68&amp;S$8,'Raw CDR data'!$A:$K,MATCH(MID(U$10,13,100)*1,'Raw CDR data'!$2:$2,0)+1,0)</f>
        <v>317</v>
      </c>
      <c r="V68" s="68">
        <f>VLOOKUP($B68&amp;S$8,'Raw CDR data'!$A:$K,MATCH(MID(V$10,13,100)*1,'Raw CDR data'!$2:$2,0)+1,0)</f>
        <v>317</v>
      </c>
      <c r="W68" s="67">
        <f>VLOOKUP($B68&amp;"Further Education College",'Raw CDR data'!$A:$K,MATCH(MID(W$10,13,100)*1,'Raw CDR data'!$2:$2,0),0)</f>
        <v>1</v>
      </c>
      <c r="X68" s="67">
        <f>VLOOKUP($B68&amp;"Further Education College",'Raw CDR data'!$A:$K,MATCH(MID(X$10,13,100)*1,'Raw CDR data'!$2:$2,0),0)</f>
        <v>1</v>
      </c>
      <c r="Y68" s="68">
        <f>VLOOKUP($B68&amp;"Further Education College",'Raw CDR data'!$A:$K,MATCH(MID(Y$10,13,100)*1,'Raw CDR data'!$2:$2,0)+1,0)</f>
        <v>327</v>
      </c>
      <c r="Z68" s="68">
        <f>VLOOKUP($B68&amp;"Further Education College",'Raw CDR data'!$A:$K,MATCH(MID(Z$10,13,100)*1,'Raw CDR data'!$2:$2,0)+1,0)</f>
        <v>327</v>
      </c>
      <c r="AA68" s="67">
        <f>VLOOKUP($B68&amp;AA$8,'Raw CDR data'!$A:$K,MATCH(MID(AA$10,13,100)*1,'Raw CDR data'!$2:$2,0),0)</f>
        <v>0</v>
      </c>
      <c r="AB68" s="67">
        <f>VLOOKUP($B68&amp;AA$8,'Raw CDR data'!$A:$K,MATCH(MID(AB$10,13,100)*1,'Raw CDR data'!$2:$2,0),0)</f>
        <v>0</v>
      </c>
      <c r="AC68" s="67">
        <f>VLOOKUP($B68&amp;AC$8,'Raw CDR data'!$A:$K,MATCH(MID(AC$10,13,100)*1,'Raw CDR data'!$2:$2,0),0)</f>
        <v>0</v>
      </c>
      <c r="AD68" s="67">
        <f>VLOOKUP($B68&amp;AC$8,'Raw CDR data'!$A:$K,MATCH(MID(AD$10,13,100)*1,'Raw CDR data'!$2:$2,0),0)</f>
        <v>0</v>
      </c>
      <c r="AE68" s="67">
        <f>VLOOKUP($B68&amp;AE$8,'Raw CDR data'!$A:$K,MATCH(MID(AE$10,13,100)*1,'Raw CDR data'!$2:$2,0),0)</f>
        <v>0</v>
      </c>
      <c r="AF68" s="67">
        <f>VLOOKUP($B68&amp;AE$8,'Raw CDR data'!$A:$K,MATCH(MID(AF$10,13,100)*1,'Raw CDR data'!$2:$2,0),0)</f>
        <v>0</v>
      </c>
      <c r="AG68" s="67">
        <f>VLOOKUP($B68&amp;"Local Authority Adoption Agency",'Raw CDR data'!$A:$K,MATCH(MID(AG$10,13,100)*1,'Raw CDR data'!$2:$2,0),0)</f>
        <v>1</v>
      </c>
      <c r="AH68" s="67">
        <f>VLOOKUP($B68&amp;"Local Authority Adoption Agency",'Raw CDR data'!$A:$K,MATCH(MID(AH$10,13,100)*1,'Raw CDR data'!$2:$2,0),0)</f>
        <v>1</v>
      </c>
      <c r="AI68" s="67">
        <f>VLOOKUP($B68&amp;AI$8,'Raw CDR data'!$A:$K,MATCH(MID(AI$10,13,100)*1,'Raw CDR data'!$2:$2,0),0)</f>
        <v>0</v>
      </c>
      <c r="AJ68" s="67">
        <f>VLOOKUP($B68&amp;AI$8,'Raw CDR data'!$A:$K,MATCH(MID(AJ$10,13,100)*1,'Raw CDR data'!$2:$2,0),0)</f>
        <v>0</v>
      </c>
      <c r="AK68" s="67">
        <f>VLOOKUP($B68&amp;"Local Authority Fostering Agency",'Raw CDR data'!$A:$K,MATCH(MID(AK$10,13,100)*1,'Raw CDR data'!$2:$2,0),0)</f>
        <v>1</v>
      </c>
      <c r="AL68" s="67">
        <f>VLOOKUP($B68&amp;"Local Authority Fostering Agency",'Raw CDR data'!$A:$K,MATCH(MID(AL$10,13,100)*1,'Raw CDR data'!$2:$2,0),0)</f>
        <v>1</v>
      </c>
      <c r="AM68" s="67">
        <f>VLOOKUP($B68&amp;AM$8,'Raw CDR data'!$A:$K,MATCH(MID(AM$10,13,100)*1,'Raw CDR data'!$2:$2,0),0)</f>
        <v>8</v>
      </c>
      <c r="AN68" s="67">
        <f>VLOOKUP($B68&amp;AM$8,'Raw CDR data'!$A:$K,MATCH(MID(AN$10,13,100)*1,'Raw CDR data'!$2:$2,0),0)</f>
        <v>8</v>
      </c>
      <c r="AO68" s="160"/>
      <c r="AP68" s="160"/>
    </row>
    <row r="69" spans="2:42" s="62" customFormat="1" ht="11.25">
      <c r="B69" s="69"/>
      <c r="C69" s="67"/>
      <c r="D69" s="67"/>
      <c r="E69" s="68"/>
      <c r="F69" s="68"/>
      <c r="G69" s="67"/>
      <c r="H69" s="67"/>
      <c r="I69" s="68"/>
      <c r="J69" s="68"/>
      <c r="K69" s="67"/>
      <c r="L69" s="67"/>
      <c r="M69" s="68"/>
      <c r="N69" s="68"/>
      <c r="O69" s="67"/>
      <c r="P69" s="67"/>
      <c r="Q69" s="68"/>
      <c r="R69" s="68"/>
      <c r="S69" s="67"/>
      <c r="T69" s="67"/>
      <c r="U69" s="68"/>
      <c r="V69" s="68"/>
      <c r="W69" s="67"/>
      <c r="X69" s="67"/>
      <c r="Y69" s="68"/>
      <c r="Z69" s="68"/>
      <c r="AA69" s="67"/>
      <c r="AB69" s="67"/>
      <c r="AC69" s="67"/>
      <c r="AD69" s="67"/>
      <c r="AE69" s="67"/>
      <c r="AF69" s="67"/>
      <c r="AG69" s="67"/>
      <c r="AH69" s="67"/>
      <c r="AI69" s="67"/>
      <c r="AJ69" s="67"/>
      <c r="AK69" s="67"/>
      <c r="AL69" s="67"/>
      <c r="AM69" s="67"/>
      <c r="AN69" s="67"/>
      <c r="AO69" s="160"/>
      <c r="AP69" s="160"/>
    </row>
    <row r="70" spans="2:42" s="62" customFormat="1" ht="11.25">
      <c r="B70" s="72" t="s">
        <v>1527</v>
      </c>
      <c r="C70" s="67">
        <f>VLOOKUP($B70&amp;C$8,'Raw CDR data'!$A:$K,MATCH(MID(C$10,13,100)*1,'Raw CDR data'!$2:$2,0),0)</f>
        <v>156</v>
      </c>
      <c r="D70" s="67">
        <f>VLOOKUP($B70&amp;C$8,'Raw CDR data'!$A:$K,MATCH(MID(D$10,13,100)*1,'Raw CDR data'!$2:$2,0),0)</f>
        <v>160</v>
      </c>
      <c r="E70" s="68">
        <f>VLOOKUP($B70&amp;C$8,'Raw CDR data'!$A:$K,MATCH(MID(E$10,13,100)*1,'Raw CDR data'!$2:$2,0)+1,0)</f>
        <v>1038</v>
      </c>
      <c r="F70" s="68">
        <f>VLOOKUP($B70&amp;C$8,'Raw CDR data'!$A:$K,MATCH(MID(F$10,13,100)*1,'Raw CDR data'!$2:$2,0)+1,0)</f>
        <v>1049</v>
      </c>
      <c r="G70" s="67">
        <f>VLOOKUP($B70&amp;G$8,'Raw CDR data'!$A:$K,MATCH(MID(G$10,13,100)*1,'Raw CDR data'!$2:$2,0),0)</f>
        <v>2</v>
      </c>
      <c r="H70" s="67">
        <f>VLOOKUP($B70&amp;G$8,'Raw CDR data'!$A:$K,MATCH(MID(H$10,13,100)*1,'Raw CDR data'!$2:$2,0),0)</f>
        <v>2</v>
      </c>
      <c r="I70" s="68">
        <f>VLOOKUP($B70&amp;G$8,'Raw CDR data'!$A:$K,MATCH(MID(I$10,13,100)*1,'Raw CDR data'!$2:$2,0)+1,0)</f>
        <v>30</v>
      </c>
      <c r="J70" s="68">
        <f>VLOOKUP($B70&amp;G$8,'Raw CDR data'!$A:$K,MATCH(MID(J$10,13,100)*1,'Raw CDR data'!$2:$2,0)+1,0)</f>
        <v>30</v>
      </c>
      <c r="K70" s="67">
        <f>VLOOKUP($B70&amp;K$8,'Raw CDR data'!$A:$K,MATCH(MID(K$10,13,100)*1,'Raw CDR data'!$2:$2,0),0)</f>
        <v>19</v>
      </c>
      <c r="L70" s="67">
        <f>VLOOKUP($B70&amp;K$8,'Raw CDR data'!$A:$K,MATCH(MID(L$10,13,100)*1,'Raw CDR data'!$2:$2,0),0)</f>
        <v>19</v>
      </c>
      <c r="M70" s="68">
        <f>VLOOKUP($B70&amp;K$8,'Raw CDR data'!$A:$K,MATCH(MID(M$10,13,100)*1,'Raw CDR data'!$2:$2,0)+1,0)</f>
        <v>363.77894400000002</v>
      </c>
      <c r="N70" s="68">
        <f>VLOOKUP($B70&amp;K$8,'Raw CDR data'!$A:$K,MATCH(MID(N$10,13,100)*1,'Raw CDR data'!$2:$2,0)+1,0)</f>
        <v>386.59968700000002</v>
      </c>
      <c r="O70" s="67">
        <f>VLOOKUP($B70&amp;O$8,'Raw CDR data'!$A:$K,MATCH(MID(O$10,13,100)*1,'Raw CDR data'!$2:$2,0),0)</f>
        <v>2</v>
      </c>
      <c r="P70" s="67">
        <f>VLOOKUP($B70&amp;O$8,'Raw CDR data'!$A:$K,MATCH(MID(P$10,13,100)*1,'Raw CDR data'!$2:$2,0),0)</f>
        <v>2</v>
      </c>
      <c r="Q70" s="68">
        <f>VLOOKUP($B70&amp;O$8,'Raw CDR data'!$A:$K,MATCH(MID(Q$10,13,100)*1,'Raw CDR data'!$2:$2,0)+1,0)</f>
        <v>13.6</v>
      </c>
      <c r="R70" s="68">
        <f>VLOOKUP($B70&amp;O$8,'Raw CDR data'!$A:$K,MATCH(MID(R$10,13,100)*1,'Raw CDR data'!$2:$2,0)+1,0)</f>
        <v>13.75</v>
      </c>
      <c r="S70" s="67">
        <f>VLOOKUP($B70&amp;S$8,'Raw CDR data'!$A:$K,MATCH(MID(S$10,13,100)*1,'Raw CDR data'!$2:$2,0),0)</f>
        <v>35</v>
      </c>
      <c r="T70" s="67">
        <f>VLOOKUP($B70&amp;S$8,'Raw CDR data'!$A:$K,MATCH(MID(T$10,13,100)*1,'Raw CDR data'!$2:$2,0),0)</f>
        <v>34</v>
      </c>
      <c r="U70" s="68">
        <f>VLOOKUP($B70&amp;S$8,'Raw CDR data'!$A:$K,MATCH(MID(U$10,13,100)*1,'Raw CDR data'!$2:$2,0)+1,0)</f>
        <v>4863.2261070000004</v>
      </c>
      <c r="V70" s="68">
        <f>VLOOKUP($B70&amp;S$8,'Raw CDR data'!$A:$K,MATCH(MID(V$10,13,100)*1,'Raw CDR data'!$2:$2,0)+1,0)</f>
        <v>4956.6293699999997</v>
      </c>
      <c r="W70" s="67">
        <f>VLOOKUP($B70&amp;"Further Education College",'Raw CDR data'!$A:$K,MATCH(MID(W$10,13,100)*1,'Raw CDR data'!$2:$2,0),0)</f>
        <v>7</v>
      </c>
      <c r="X70" s="67">
        <f>VLOOKUP($B70&amp;"Further Education College",'Raw CDR data'!$A:$K,MATCH(MID(X$10,13,100)*1,'Raw CDR data'!$2:$2,0),0)</f>
        <v>7</v>
      </c>
      <c r="Y70" s="68">
        <f>VLOOKUP($B70&amp;"Further Education College",'Raw CDR data'!$A:$K,MATCH(MID(Y$10,13,100)*1,'Raw CDR data'!$2:$2,0)+1,0)</f>
        <v>353</v>
      </c>
      <c r="Z70" s="68">
        <f>VLOOKUP($B70&amp;"Further Education College",'Raw CDR data'!$A:$K,MATCH(MID(Z$10,13,100)*1,'Raw CDR data'!$2:$2,0)+1,0)</f>
        <v>353</v>
      </c>
      <c r="AA70" s="67">
        <f>VLOOKUP($B70&amp;AA$8,'Raw CDR data'!$A:$K,MATCH(MID(AA$10,13,100)*1,'Raw CDR data'!$2:$2,0),0)</f>
        <v>0</v>
      </c>
      <c r="AB70" s="67">
        <f>VLOOKUP($B70&amp;AA$8,'Raw CDR data'!$A:$K,MATCH(MID(AB$10,13,100)*1,'Raw CDR data'!$2:$2,0),0)</f>
        <v>0</v>
      </c>
      <c r="AC70" s="67">
        <f>VLOOKUP($B70&amp;AC$8,'Raw CDR data'!$A:$K,MATCH(MID(AC$10,13,100)*1,'Raw CDR data'!$2:$2,0),0)</f>
        <v>1</v>
      </c>
      <c r="AD70" s="67">
        <f>VLOOKUP($B70&amp;AC$8,'Raw CDR data'!$A:$K,MATCH(MID(AD$10,13,100)*1,'Raw CDR data'!$2:$2,0),0)</f>
        <v>1</v>
      </c>
      <c r="AE70" s="67">
        <f>VLOOKUP($B70&amp;AE$8,'Raw CDR data'!$A:$K,MATCH(MID(AE$10,13,100)*1,'Raw CDR data'!$2:$2,0),0)</f>
        <v>3</v>
      </c>
      <c r="AF70" s="67">
        <f>VLOOKUP($B70&amp;AE$8,'Raw CDR data'!$A:$K,MATCH(MID(AF$10,13,100)*1,'Raw CDR data'!$2:$2,0),0)</f>
        <v>3</v>
      </c>
      <c r="AG70" s="67">
        <f>VLOOKUP($B70&amp;"Local Authority Adoption Agency",'Raw CDR data'!$A:$K,MATCH(MID(AG$10,13,100)*1,'Raw CDR data'!$2:$2,0),0)</f>
        <v>9</v>
      </c>
      <c r="AH70" s="67">
        <f>VLOOKUP($B70&amp;"Local Authority Adoption Agency",'Raw CDR data'!$A:$K,MATCH(MID(AH$10,13,100)*1,'Raw CDR data'!$2:$2,0),0)</f>
        <v>9</v>
      </c>
      <c r="AI70" s="67">
        <f>VLOOKUP($B70&amp;AI$8,'Raw CDR data'!$A:$K,MATCH(MID(AI$10,13,100)*1,'Raw CDR data'!$2:$2,0),0)</f>
        <v>16</v>
      </c>
      <c r="AJ70" s="67">
        <f>VLOOKUP($B70&amp;AI$8,'Raw CDR data'!$A:$K,MATCH(MID(AJ$10,13,100)*1,'Raw CDR data'!$2:$2,0),0)</f>
        <v>16</v>
      </c>
      <c r="AK70" s="67">
        <f>VLOOKUP($B70&amp;"Local Authority Fostering Agency",'Raw CDR data'!$A:$K,MATCH(MID(AK$10,13,100)*1,'Raw CDR data'!$2:$2,0),0)</f>
        <v>9</v>
      </c>
      <c r="AL70" s="67">
        <f>VLOOKUP($B70&amp;"Local Authority Fostering Agency",'Raw CDR data'!$A:$K,MATCH(MID(AL$10,13,100)*1,'Raw CDR data'!$2:$2,0),0)</f>
        <v>9</v>
      </c>
      <c r="AM70" s="67">
        <f>VLOOKUP($B70&amp;AM$8,'Raw CDR data'!$A:$K,MATCH(MID(AM$10,13,100)*1,'Raw CDR data'!$2:$2,0),0)</f>
        <v>259</v>
      </c>
      <c r="AN70" s="67">
        <f>VLOOKUP($B70&amp;AM$8,'Raw CDR data'!$A:$K,MATCH(MID(AN$10,13,100)*1,'Raw CDR data'!$2:$2,0),0)</f>
        <v>262</v>
      </c>
      <c r="AO70" s="160"/>
      <c r="AP70" s="160"/>
    </row>
    <row r="71" spans="2:42" s="62" customFormat="1" ht="11.25">
      <c r="B71" s="73" t="s">
        <v>716</v>
      </c>
      <c r="C71" s="67">
        <f>VLOOKUP($B71&amp;C$8,'Raw CDR data'!$A:$K,MATCH(MID(C$10,13,100)*1,'Raw CDR data'!$2:$2,0),0)</f>
        <v>12</v>
      </c>
      <c r="D71" s="67">
        <f>VLOOKUP($B71&amp;C$8,'Raw CDR data'!$A:$K,MATCH(MID(D$10,13,100)*1,'Raw CDR data'!$2:$2,0),0)</f>
        <v>12</v>
      </c>
      <c r="E71" s="68">
        <f>VLOOKUP($B71&amp;C$8,'Raw CDR data'!$A:$K,MATCH(MID(E$10,13,100)*1,'Raw CDR data'!$2:$2,0)+1,0)</f>
        <v>84</v>
      </c>
      <c r="F71" s="68">
        <f>VLOOKUP($B71&amp;C$8,'Raw CDR data'!$A:$K,MATCH(MID(F$10,13,100)*1,'Raw CDR data'!$2:$2,0)+1,0)</f>
        <v>84</v>
      </c>
      <c r="G71" s="67">
        <f>VLOOKUP($B71&amp;G$8,'Raw CDR data'!$A:$K,MATCH(MID(G$10,13,100)*1,'Raw CDR data'!$2:$2,0),0)</f>
        <v>0</v>
      </c>
      <c r="H71" s="67">
        <f>VLOOKUP($B71&amp;G$8,'Raw CDR data'!$A:$K,MATCH(MID(H$10,13,100)*1,'Raw CDR data'!$2:$2,0),0)</f>
        <v>0</v>
      </c>
      <c r="I71" s="68">
        <f>VLOOKUP($B71&amp;G$8,'Raw CDR data'!$A:$K,MATCH(MID(I$10,13,100)*1,'Raw CDR data'!$2:$2,0)+1,0)</f>
        <v>0</v>
      </c>
      <c r="J71" s="68">
        <f>VLOOKUP($B71&amp;G$8,'Raw CDR data'!$A:$K,MATCH(MID(J$10,13,100)*1,'Raw CDR data'!$2:$2,0)+1,0)</f>
        <v>0</v>
      </c>
      <c r="K71" s="67">
        <f>VLOOKUP($B71&amp;K$8,'Raw CDR data'!$A:$K,MATCH(MID(K$10,13,100)*1,'Raw CDR data'!$2:$2,0),0)</f>
        <v>2</v>
      </c>
      <c r="L71" s="67">
        <f>VLOOKUP($B71&amp;K$8,'Raw CDR data'!$A:$K,MATCH(MID(L$10,13,100)*1,'Raw CDR data'!$2:$2,0),0)</f>
        <v>2</v>
      </c>
      <c r="M71" s="68">
        <f>VLOOKUP($B71&amp;K$8,'Raw CDR data'!$A:$K,MATCH(MID(M$10,13,100)*1,'Raw CDR data'!$2:$2,0)+1,0)</f>
        <v>70</v>
      </c>
      <c r="N71" s="68">
        <f>VLOOKUP($B71&amp;K$8,'Raw CDR data'!$A:$K,MATCH(MID(N$10,13,100)*1,'Raw CDR data'!$2:$2,0)+1,0)</f>
        <v>70</v>
      </c>
      <c r="O71" s="67">
        <f>VLOOKUP($B71&amp;O$8,'Raw CDR data'!$A:$K,MATCH(MID(O$10,13,100)*1,'Raw CDR data'!$2:$2,0),0)</f>
        <v>0</v>
      </c>
      <c r="P71" s="67">
        <f>VLOOKUP($B71&amp;O$8,'Raw CDR data'!$A:$K,MATCH(MID(P$10,13,100)*1,'Raw CDR data'!$2:$2,0),0)</f>
        <v>0</v>
      </c>
      <c r="Q71" s="68">
        <f>VLOOKUP($B71&amp;O$8,'Raw CDR data'!$A:$K,MATCH(MID(Q$10,13,100)*1,'Raw CDR data'!$2:$2,0)+1,0)</f>
        <v>0</v>
      </c>
      <c r="R71" s="68">
        <f>VLOOKUP($B71&amp;O$8,'Raw CDR data'!$A:$K,MATCH(MID(R$10,13,100)*1,'Raw CDR data'!$2:$2,0)+1,0)</f>
        <v>0</v>
      </c>
      <c r="S71" s="67">
        <f>VLOOKUP($B71&amp;S$8,'Raw CDR data'!$A:$K,MATCH(MID(S$10,13,100)*1,'Raw CDR data'!$2:$2,0),0)</f>
        <v>0</v>
      </c>
      <c r="T71" s="67">
        <f>VLOOKUP($B71&amp;S$8,'Raw CDR data'!$A:$K,MATCH(MID(T$10,13,100)*1,'Raw CDR data'!$2:$2,0),0)</f>
        <v>0</v>
      </c>
      <c r="U71" s="68">
        <f>VLOOKUP($B71&amp;S$8,'Raw CDR data'!$A:$K,MATCH(MID(U$10,13,100)*1,'Raw CDR data'!$2:$2,0)+1,0)</f>
        <v>0</v>
      </c>
      <c r="V71" s="68">
        <f>VLOOKUP($B71&amp;S$8,'Raw CDR data'!$A:$K,MATCH(MID(V$10,13,100)*1,'Raw CDR data'!$2:$2,0)+1,0)</f>
        <v>0</v>
      </c>
      <c r="W71" s="67">
        <f>VLOOKUP($B71&amp;"Further Education College",'Raw CDR data'!$A:$K,MATCH(MID(W$10,13,100)*1,'Raw CDR data'!$2:$2,0),0)</f>
        <v>0</v>
      </c>
      <c r="X71" s="67">
        <f>VLOOKUP($B71&amp;"Further Education College",'Raw CDR data'!$A:$K,MATCH(MID(X$10,13,100)*1,'Raw CDR data'!$2:$2,0),0)</f>
        <v>0</v>
      </c>
      <c r="Y71" s="68">
        <f>VLOOKUP($B71&amp;"Further Education College",'Raw CDR data'!$A:$K,MATCH(MID(Y$10,13,100)*1,'Raw CDR data'!$2:$2,0)+1,0)</f>
        <v>0</v>
      </c>
      <c r="Z71" s="68">
        <f>VLOOKUP($B71&amp;"Further Education College",'Raw CDR data'!$A:$K,MATCH(MID(Z$10,13,100)*1,'Raw CDR data'!$2:$2,0)+1,0)</f>
        <v>0</v>
      </c>
      <c r="AA71" s="67">
        <f>VLOOKUP($B71&amp;AA$8,'Raw CDR data'!$A:$K,MATCH(MID(AA$10,13,100)*1,'Raw CDR data'!$2:$2,0),0)</f>
        <v>0</v>
      </c>
      <c r="AB71" s="67">
        <f>VLOOKUP($B71&amp;AA$8,'Raw CDR data'!$A:$K,MATCH(MID(AB$10,13,100)*1,'Raw CDR data'!$2:$2,0),0)</f>
        <v>0</v>
      </c>
      <c r="AC71" s="67">
        <f>VLOOKUP($B71&amp;AC$8,'Raw CDR data'!$A:$K,MATCH(MID(AC$10,13,100)*1,'Raw CDR data'!$2:$2,0),0)</f>
        <v>0</v>
      </c>
      <c r="AD71" s="67">
        <f>VLOOKUP($B71&amp;AC$8,'Raw CDR data'!$A:$K,MATCH(MID(AD$10,13,100)*1,'Raw CDR data'!$2:$2,0),0)</f>
        <v>0</v>
      </c>
      <c r="AE71" s="67">
        <f>VLOOKUP($B71&amp;AE$8,'Raw CDR data'!$A:$K,MATCH(MID(AE$10,13,100)*1,'Raw CDR data'!$2:$2,0),0)</f>
        <v>0</v>
      </c>
      <c r="AF71" s="67">
        <f>VLOOKUP($B71&amp;AE$8,'Raw CDR data'!$A:$K,MATCH(MID(AF$10,13,100)*1,'Raw CDR data'!$2:$2,0),0)</f>
        <v>0</v>
      </c>
      <c r="AG71" s="67">
        <f>VLOOKUP($B71&amp;"Local Authority Adoption Agency",'Raw CDR data'!$A:$K,MATCH(MID(AG$10,13,100)*1,'Raw CDR data'!$2:$2,0),0)</f>
        <v>1</v>
      </c>
      <c r="AH71" s="67">
        <f>VLOOKUP($B71&amp;"Local Authority Adoption Agency",'Raw CDR data'!$A:$K,MATCH(MID(AH$10,13,100)*1,'Raw CDR data'!$2:$2,0),0)</f>
        <v>1</v>
      </c>
      <c r="AI71" s="67">
        <f>VLOOKUP($B71&amp;AI$8,'Raw CDR data'!$A:$K,MATCH(MID(AI$10,13,100)*1,'Raw CDR data'!$2:$2,0),0)</f>
        <v>2</v>
      </c>
      <c r="AJ71" s="67">
        <f>VLOOKUP($B71&amp;AI$8,'Raw CDR data'!$A:$K,MATCH(MID(AJ$10,13,100)*1,'Raw CDR data'!$2:$2,0),0)</f>
        <v>2</v>
      </c>
      <c r="AK71" s="67">
        <f>VLOOKUP($B71&amp;"Local Authority Fostering Agency",'Raw CDR data'!$A:$K,MATCH(MID(AK$10,13,100)*1,'Raw CDR data'!$2:$2,0),0)</f>
        <v>1</v>
      </c>
      <c r="AL71" s="67">
        <f>VLOOKUP($B71&amp;"Local Authority Fostering Agency",'Raw CDR data'!$A:$K,MATCH(MID(AL$10,13,100)*1,'Raw CDR data'!$2:$2,0),0)</f>
        <v>1</v>
      </c>
      <c r="AM71" s="67">
        <f>VLOOKUP($B71&amp;AM$8,'Raw CDR data'!$A:$K,MATCH(MID(AM$10,13,100)*1,'Raw CDR data'!$2:$2,0),0)</f>
        <v>18</v>
      </c>
      <c r="AN71" s="67">
        <f>VLOOKUP($B71&amp;AM$8,'Raw CDR data'!$A:$K,MATCH(MID(AN$10,13,100)*1,'Raw CDR data'!$2:$2,0),0)</f>
        <v>18</v>
      </c>
      <c r="AO71" s="160"/>
      <c r="AP71" s="160"/>
    </row>
    <row r="72" spans="2:42" s="62" customFormat="1" ht="11.25">
      <c r="B72" s="73" t="s">
        <v>967</v>
      </c>
      <c r="C72" s="67">
        <f>VLOOKUP($B72&amp;C$8,'Raw CDR data'!$A:$K,MATCH(MID(C$10,13,100)*1,'Raw CDR data'!$2:$2,0),0)</f>
        <v>29</v>
      </c>
      <c r="D72" s="67">
        <f>VLOOKUP($B72&amp;C$8,'Raw CDR data'!$A:$K,MATCH(MID(D$10,13,100)*1,'Raw CDR data'!$2:$2,0),0)</f>
        <v>30</v>
      </c>
      <c r="E72" s="68">
        <f>VLOOKUP($B72&amp;C$8,'Raw CDR data'!$A:$K,MATCH(MID(E$10,13,100)*1,'Raw CDR data'!$2:$2,0)+1,0)</f>
        <v>336</v>
      </c>
      <c r="F72" s="68">
        <f>VLOOKUP($B72&amp;C$8,'Raw CDR data'!$A:$K,MATCH(MID(F$10,13,100)*1,'Raw CDR data'!$2:$2,0)+1,0)</f>
        <v>339</v>
      </c>
      <c r="G72" s="67">
        <f>VLOOKUP($B72&amp;G$8,'Raw CDR data'!$A:$K,MATCH(MID(G$10,13,100)*1,'Raw CDR data'!$2:$2,0),0)</f>
        <v>0</v>
      </c>
      <c r="H72" s="67">
        <f>VLOOKUP($B72&amp;G$8,'Raw CDR data'!$A:$K,MATCH(MID(H$10,13,100)*1,'Raw CDR data'!$2:$2,0),0)</f>
        <v>0</v>
      </c>
      <c r="I72" s="68">
        <f>VLOOKUP($B72&amp;G$8,'Raw CDR data'!$A:$K,MATCH(MID(I$10,13,100)*1,'Raw CDR data'!$2:$2,0)+1,0)</f>
        <v>0</v>
      </c>
      <c r="J72" s="68">
        <f>VLOOKUP($B72&amp;G$8,'Raw CDR data'!$A:$K,MATCH(MID(J$10,13,100)*1,'Raw CDR data'!$2:$2,0)+1,0)</f>
        <v>0</v>
      </c>
      <c r="K72" s="67">
        <f>VLOOKUP($B72&amp;K$8,'Raw CDR data'!$A:$K,MATCH(MID(K$10,13,100)*1,'Raw CDR data'!$2:$2,0),0)</f>
        <v>3</v>
      </c>
      <c r="L72" s="67">
        <f>VLOOKUP($B72&amp;K$8,'Raw CDR data'!$A:$K,MATCH(MID(L$10,13,100)*1,'Raw CDR data'!$2:$2,0),0)</f>
        <v>3</v>
      </c>
      <c r="M72" s="68">
        <f>VLOOKUP($B72&amp;K$8,'Raw CDR data'!$A:$K,MATCH(MID(M$10,13,100)*1,'Raw CDR data'!$2:$2,0)+1,0)</f>
        <v>32.694735999999999</v>
      </c>
      <c r="N72" s="68">
        <f>VLOOKUP($B72&amp;K$8,'Raw CDR data'!$A:$K,MATCH(MID(N$10,13,100)*1,'Raw CDR data'!$2:$2,0)+1,0)</f>
        <v>21</v>
      </c>
      <c r="O72" s="67">
        <f>VLOOKUP($B72&amp;O$8,'Raw CDR data'!$A:$K,MATCH(MID(O$10,13,100)*1,'Raw CDR data'!$2:$2,0),0)</f>
        <v>1</v>
      </c>
      <c r="P72" s="67">
        <f>VLOOKUP($B72&amp;O$8,'Raw CDR data'!$A:$K,MATCH(MID(P$10,13,100)*1,'Raw CDR data'!$2:$2,0),0)</f>
        <v>1</v>
      </c>
      <c r="Q72" s="68">
        <f>VLOOKUP($B72&amp;O$8,'Raw CDR data'!$A:$K,MATCH(MID(Q$10,13,100)*1,'Raw CDR data'!$2:$2,0)+1,0)</f>
        <v>6.8</v>
      </c>
      <c r="R72" s="68">
        <f>VLOOKUP($B72&amp;O$8,'Raw CDR data'!$A:$K,MATCH(MID(R$10,13,100)*1,'Raw CDR data'!$2:$2,0)+1,0)</f>
        <v>6.875</v>
      </c>
      <c r="S72" s="67">
        <f>VLOOKUP($B72&amp;S$8,'Raw CDR data'!$A:$K,MATCH(MID(S$10,13,100)*1,'Raw CDR data'!$2:$2,0),0)</f>
        <v>7</v>
      </c>
      <c r="T72" s="67">
        <f>VLOOKUP($B72&amp;S$8,'Raw CDR data'!$A:$K,MATCH(MID(T$10,13,100)*1,'Raw CDR data'!$2:$2,0),0)</f>
        <v>7</v>
      </c>
      <c r="U72" s="68">
        <f>VLOOKUP($B72&amp;S$8,'Raw CDR data'!$A:$K,MATCH(MID(U$10,13,100)*1,'Raw CDR data'!$2:$2,0)+1,0)</f>
        <v>930</v>
      </c>
      <c r="V72" s="68">
        <f>VLOOKUP($B72&amp;S$8,'Raw CDR data'!$A:$K,MATCH(MID(V$10,13,100)*1,'Raw CDR data'!$2:$2,0)+1,0)</f>
        <v>930</v>
      </c>
      <c r="W72" s="67">
        <f>VLOOKUP($B72&amp;"Further Education College",'Raw CDR data'!$A:$K,MATCH(MID(W$10,13,100)*1,'Raw CDR data'!$2:$2,0),0)</f>
        <v>1</v>
      </c>
      <c r="X72" s="67">
        <f>VLOOKUP($B72&amp;"Further Education College",'Raw CDR data'!$A:$K,MATCH(MID(X$10,13,100)*1,'Raw CDR data'!$2:$2,0),0)</f>
        <v>1</v>
      </c>
      <c r="Y72" s="68">
        <f>VLOOKUP($B72&amp;"Further Education College",'Raw CDR data'!$A:$K,MATCH(MID(Y$10,13,100)*1,'Raw CDR data'!$2:$2,0)+1,0)</f>
        <v>23</v>
      </c>
      <c r="Z72" s="68">
        <f>VLOOKUP($B72&amp;"Further Education College",'Raw CDR data'!$A:$K,MATCH(MID(Z$10,13,100)*1,'Raw CDR data'!$2:$2,0)+1,0)</f>
        <v>23</v>
      </c>
      <c r="AA72" s="67">
        <f>VLOOKUP($B72&amp;AA$8,'Raw CDR data'!$A:$K,MATCH(MID(AA$10,13,100)*1,'Raw CDR data'!$2:$2,0),0)</f>
        <v>0</v>
      </c>
      <c r="AB72" s="67">
        <f>VLOOKUP($B72&amp;AA$8,'Raw CDR data'!$A:$K,MATCH(MID(AB$10,13,100)*1,'Raw CDR data'!$2:$2,0),0)</f>
        <v>0</v>
      </c>
      <c r="AC72" s="67">
        <f>VLOOKUP($B72&amp;AC$8,'Raw CDR data'!$A:$K,MATCH(MID(AC$10,13,100)*1,'Raw CDR data'!$2:$2,0),0)</f>
        <v>0</v>
      </c>
      <c r="AD72" s="67">
        <f>VLOOKUP($B72&amp;AC$8,'Raw CDR data'!$A:$K,MATCH(MID(AD$10,13,100)*1,'Raw CDR data'!$2:$2,0),0)</f>
        <v>0</v>
      </c>
      <c r="AE72" s="67">
        <f>VLOOKUP($B72&amp;AE$8,'Raw CDR data'!$A:$K,MATCH(MID(AE$10,13,100)*1,'Raw CDR data'!$2:$2,0),0)</f>
        <v>0</v>
      </c>
      <c r="AF72" s="67">
        <f>VLOOKUP($B72&amp;AE$8,'Raw CDR data'!$A:$K,MATCH(MID(AF$10,13,100)*1,'Raw CDR data'!$2:$2,0),0)</f>
        <v>0</v>
      </c>
      <c r="AG72" s="67">
        <f>VLOOKUP($B72&amp;"Local Authority Adoption Agency",'Raw CDR data'!$A:$K,MATCH(MID(AG$10,13,100)*1,'Raw CDR data'!$2:$2,0),0)</f>
        <v>1</v>
      </c>
      <c r="AH72" s="67">
        <f>VLOOKUP($B72&amp;"Local Authority Adoption Agency",'Raw CDR data'!$A:$K,MATCH(MID(AH$10,13,100)*1,'Raw CDR data'!$2:$2,0),0)</f>
        <v>1</v>
      </c>
      <c r="AI72" s="67">
        <f>VLOOKUP($B72&amp;AI$8,'Raw CDR data'!$A:$K,MATCH(MID(AI$10,13,100)*1,'Raw CDR data'!$2:$2,0),0)</f>
        <v>3</v>
      </c>
      <c r="AJ72" s="67">
        <f>VLOOKUP($B72&amp;AI$8,'Raw CDR data'!$A:$K,MATCH(MID(AJ$10,13,100)*1,'Raw CDR data'!$2:$2,0),0)</f>
        <v>3</v>
      </c>
      <c r="AK72" s="67">
        <f>VLOOKUP($B72&amp;"Local Authority Fostering Agency",'Raw CDR data'!$A:$K,MATCH(MID(AK$10,13,100)*1,'Raw CDR data'!$2:$2,0),0)</f>
        <v>1</v>
      </c>
      <c r="AL72" s="67">
        <f>VLOOKUP($B72&amp;"Local Authority Fostering Agency",'Raw CDR data'!$A:$K,MATCH(MID(AL$10,13,100)*1,'Raw CDR data'!$2:$2,0),0)</f>
        <v>1</v>
      </c>
      <c r="AM72" s="67">
        <f>VLOOKUP($B72&amp;AM$8,'Raw CDR data'!$A:$K,MATCH(MID(AM$10,13,100)*1,'Raw CDR data'!$2:$2,0),0)</f>
        <v>46</v>
      </c>
      <c r="AN72" s="67">
        <f>VLOOKUP($B72&amp;AM$8,'Raw CDR data'!$A:$K,MATCH(MID(AN$10,13,100)*1,'Raw CDR data'!$2:$2,0),0)</f>
        <v>47</v>
      </c>
      <c r="AO72" s="160"/>
      <c r="AP72" s="160"/>
    </row>
    <row r="73" spans="2:42" s="62" customFormat="1" ht="11.25">
      <c r="B73" s="73" t="s">
        <v>717</v>
      </c>
      <c r="C73" s="67">
        <f>VLOOKUP($B73&amp;C$8,'Raw CDR data'!$A:$K,MATCH(MID(C$10,13,100)*1,'Raw CDR data'!$2:$2,0),0)</f>
        <v>6</v>
      </c>
      <c r="D73" s="67">
        <f>VLOOKUP($B73&amp;C$8,'Raw CDR data'!$A:$K,MATCH(MID(D$10,13,100)*1,'Raw CDR data'!$2:$2,0),0)</f>
        <v>6</v>
      </c>
      <c r="E73" s="68">
        <f>VLOOKUP($B73&amp;C$8,'Raw CDR data'!$A:$K,MATCH(MID(E$10,13,100)*1,'Raw CDR data'!$2:$2,0)+1,0)</f>
        <v>45</v>
      </c>
      <c r="F73" s="68">
        <f>VLOOKUP($B73&amp;C$8,'Raw CDR data'!$A:$K,MATCH(MID(F$10,13,100)*1,'Raw CDR data'!$2:$2,0)+1,0)</f>
        <v>45</v>
      </c>
      <c r="G73" s="67">
        <f>VLOOKUP($B73&amp;G$8,'Raw CDR data'!$A:$K,MATCH(MID(G$10,13,100)*1,'Raw CDR data'!$2:$2,0),0)</f>
        <v>0</v>
      </c>
      <c r="H73" s="67">
        <f>VLOOKUP($B73&amp;G$8,'Raw CDR data'!$A:$K,MATCH(MID(H$10,13,100)*1,'Raw CDR data'!$2:$2,0),0)</f>
        <v>0</v>
      </c>
      <c r="I73" s="68">
        <f>VLOOKUP($B73&amp;G$8,'Raw CDR data'!$A:$K,MATCH(MID(I$10,13,100)*1,'Raw CDR data'!$2:$2,0)+1,0)</f>
        <v>0</v>
      </c>
      <c r="J73" s="68">
        <f>VLOOKUP($B73&amp;G$8,'Raw CDR data'!$A:$K,MATCH(MID(J$10,13,100)*1,'Raw CDR data'!$2:$2,0)+1,0)</f>
        <v>0</v>
      </c>
      <c r="K73" s="67">
        <f>VLOOKUP($B73&amp;K$8,'Raw CDR data'!$A:$K,MATCH(MID(K$10,13,100)*1,'Raw CDR data'!$2:$2,0),0)</f>
        <v>2</v>
      </c>
      <c r="L73" s="67">
        <f>VLOOKUP($B73&amp;K$8,'Raw CDR data'!$A:$K,MATCH(MID(L$10,13,100)*1,'Raw CDR data'!$2:$2,0),0)</f>
        <v>2</v>
      </c>
      <c r="M73" s="68">
        <f>VLOOKUP($B73&amp;K$8,'Raw CDR data'!$A:$K,MATCH(MID(M$10,13,100)*1,'Raw CDR data'!$2:$2,0)+1,0)</f>
        <v>27.694735999999999</v>
      </c>
      <c r="N73" s="68">
        <f>VLOOKUP($B73&amp;K$8,'Raw CDR data'!$A:$K,MATCH(MID(N$10,13,100)*1,'Raw CDR data'!$2:$2,0)+1,0)</f>
        <v>29.206185000000001</v>
      </c>
      <c r="O73" s="67">
        <f>VLOOKUP($B73&amp;O$8,'Raw CDR data'!$A:$K,MATCH(MID(O$10,13,100)*1,'Raw CDR data'!$2:$2,0),0)</f>
        <v>0</v>
      </c>
      <c r="P73" s="67">
        <f>VLOOKUP($B73&amp;O$8,'Raw CDR data'!$A:$K,MATCH(MID(P$10,13,100)*1,'Raw CDR data'!$2:$2,0),0)</f>
        <v>0</v>
      </c>
      <c r="Q73" s="68">
        <f>VLOOKUP($B73&amp;O$8,'Raw CDR data'!$A:$K,MATCH(MID(Q$10,13,100)*1,'Raw CDR data'!$2:$2,0)+1,0)</f>
        <v>0</v>
      </c>
      <c r="R73" s="68">
        <f>VLOOKUP($B73&amp;O$8,'Raw CDR data'!$A:$K,MATCH(MID(R$10,13,100)*1,'Raw CDR data'!$2:$2,0)+1,0)</f>
        <v>0</v>
      </c>
      <c r="S73" s="67">
        <f>VLOOKUP($B73&amp;S$8,'Raw CDR data'!$A:$K,MATCH(MID(S$10,13,100)*1,'Raw CDR data'!$2:$2,0),0)</f>
        <v>2</v>
      </c>
      <c r="T73" s="67">
        <f>VLOOKUP($B73&amp;S$8,'Raw CDR data'!$A:$K,MATCH(MID(T$10,13,100)*1,'Raw CDR data'!$2:$2,0),0)</f>
        <v>2</v>
      </c>
      <c r="U73" s="68">
        <f>VLOOKUP($B73&amp;S$8,'Raw CDR data'!$A:$K,MATCH(MID(U$10,13,100)*1,'Raw CDR data'!$2:$2,0)+1,0)</f>
        <v>65</v>
      </c>
      <c r="V73" s="68">
        <f>VLOOKUP($B73&amp;S$8,'Raw CDR data'!$A:$K,MATCH(MID(V$10,13,100)*1,'Raw CDR data'!$2:$2,0)+1,0)</f>
        <v>65</v>
      </c>
      <c r="W73" s="67">
        <f>VLOOKUP($B73&amp;"Further Education College",'Raw CDR data'!$A:$K,MATCH(MID(W$10,13,100)*1,'Raw CDR data'!$2:$2,0),0)</f>
        <v>0</v>
      </c>
      <c r="X73" s="67">
        <f>VLOOKUP($B73&amp;"Further Education College",'Raw CDR data'!$A:$K,MATCH(MID(X$10,13,100)*1,'Raw CDR data'!$2:$2,0),0)</f>
        <v>0</v>
      </c>
      <c r="Y73" s="68">
        <f>VLOOKUP($B73&amp;"Further Education College",'Raw CDR data'!$A:$K,MATCH(MID(Y$10,13,100)*1,'Raw CDR data'!$2:$2,0)+1,0)</f>
        <v>0</v>
      </c>
      <c r="Z73" s="68">
        <f>VLOOKUP($B73&amp;"Further Education College",'Raw CDR data'!$A:$K,MATCH(MID(Z$10,13,100)*1,'Raw CDR data'!$2:$2,0)+1,0)</f>
        <v>0</v>
      </c>
      <c r="AA73" s="67">
        <f>VLOOKUP($B73&amp;AA$8,'Raw CDR data'!$A:$K,MATCH(MID(AA$10,13,100)*1,'Raw CDR data'!$2:$2,0),0)</f>
        <v>0</v>
      </c>
      <c r="AB73" s="67">
        <f>VLOOKUP($B73&amp;AA$8,'Raw CDR data'!$A:$K,MATCH(MID(AB$10,13,100)*1,'Raw CDR data'!$2:$2,0),0)</f>
        <v>0</v>
      </c>
      <c r="AC73" s="67">
        <f>VLOOKUP($B73&amp;AC$8,'Raw CDR data'!$A:$K,MATCH(MID(AC$10,13,100)*1,'Raw CDR data'!$2:$2,0),0)</f>
        <v>1</v>
      </c>
      <c r="AD73" s="67">
        <f>VLOOKUP($B73&amp;AC$8,'Raw CDR data'!$A:$K,MATCH(MID(AD$10,13,100)*1,'Raw CDR data'!$2:$2,0),0)</f>
        <v>1</v>
      </c>
      <c r="AE73" s="67">
        <f>VLOOKUP($B73&amp;AE$8,'Raw CDR data'!$A:$K,MATCH(MID(AE$10,13,100)*1,'Raw CDR data'!$2:$2,0),0)</f>
        <v>0</v>
      </c>
      <c r="AF73" s="67">
        <f>VLOOKUP($B73&amp;AE$8,'Raw CDR data'!$A:$K,MATCH(MID(AF$10,13,100)*1,'Raw CDR data'!$2:$2,0),0)</f>
        <v>0</v>
      </c>
      <c r="AG73" s="67" t="str">
        <f>VLOOKUP($B73&amp;"Local Authority Adoption Agency",'Raw CDR data'!$A:$K,MATCH(MID(AG$10,13,100)*1,'Raw CDR data'!$2:$2,0),0)</f>
        <v>2**</v>
      </c>
      <c r="AH73" s="67" t="str">
        <f>VLOOKUP($B73&amp;"Local Authority Adoption Agency",'Raw CDR data'!$A:$K,MATCH(MID(AH$10,13,100)*1,'Raw CDR data'!$2:$2,0),0)</f>
        <v>2**</v>
      </c>
      <c r="AI73" s="67">
        <f>VLOOKUP($B73&amp;AI$8,'Raw CDR data'!$A:$K,MATCH(MID(AI$10,13,100)*1,'Raw CDR data'!$2:$2,0),0)</f>
        <v>2</v>
      </c>
      <c r="AJ73" s="67">
        <f>VLOOKUP($B73&amp;AI$8,'Raw CDR data'!$A:$K,MATCH(MID(AJ$10,13,100)*1,'Raw CDR data'!$2:$2,0),0)</f>
        <v>2</v>
      </c>
      <c r="AK73" s="67">
        <f>VLOOKUP($B73&amp;"Local Authority Fostering Agency",'Raw CDR data'!$A:$K,MATCH(MID(AK$10,13,100)*1,'Raw CDR data'!$2:$2,0),0)</f>
        <v>1</v>
      </c>
      <c r="AL73" s="67">
        <f>VLOOKUP($B73&amp;"Local Authority Fostering Agency",'Raw CDR data'!$A:$K,MATCH(MID(AL$10,13,100)*1,'Raw CDR data'!$2:$2,0),0)</f>
        <v>1</v>
      </c>
      <c r="AM73" s="67">
        <f>VLOOKUP($B73&amp;AM$8,'Raw CDR data'!$A:$K,MATCH(MID(AM$10,13,100)*1,'Raw CDR data'!$2:$2,0),0)</f>
        <v>16</v>
      </c>
      <c r="AN73" s="67">
        <f>VLOOKUP($B73&amp;AM$8,'Raw CDR data'!$A:$K,MATCH(MID(AN$10,13,100)*1,'Raw CDR data'!$2:$2,0),0)</f>
        <v>16</v>
      </c>
      <c r="AO73" s="160"/>
      <c r="AP73" s="160"/>
    </row>
    <row r="74" spans="2:42" s="62" customFormat="1" ht="11.25">
      <c r="B74" s="73" t="s">
        <v>108</v>
      </c>
      <c r="C74" s="67">
        <f>VLOOKUP($B74&amp;C$8,'Raw CDR data'!$A:$K,MATCH(MID(C$10,13,100)*1,'Raw CDR data'!$2:$2,0),0)</f>
        <v>25</v>
      </c>
      <c r="D74" s="67">
        <f>VLOOKUP($B74&amp;C$8,'Raw CDR data'!$A:$K,MATCH(MID(D$10,13,100)*1,'Raw CDR data'!$2:$2,0),0)</f>
        <v>26</v>
      </c>
      <c r="E74" s="68">
        <f>VLOOKUP($B74&amp;C$8,'Raw CDR data'!$A:$K,MATCH(MID(E$10,13,100)*1,'Raw CDR data'!$2:$2,0)+1,0)</f>
        <v>87</v>
      </c>
      <c r="F74" s="68">
        <f>VLOOKUP($B74&amp;C$8,'Raw CDR data'!$A:$K,MATCH(MID(F$10,13,100)*1,'Raw CDR data'!$2:$2,0)+1,0)</f>
        <v>89</v>
      </c>
      <c r="G74" s="67">
        <f>VLOOKUP($B74&amp;G$8,'Raw CDR data'!$A:$K,MATCH(MID(G$10,13,100)*1,'Raw CDR data'!$2:$2,0),0)</f>
        <v>0</v>
      </c>
      <c r="H74" s="67">
        <f>VLOOKUP($B74&amp;G$8,'Raw CDR data'!$A:$K,MATCH(MID(H$10,13,100)*1,'Raw CDR data'!$2:$2,0),0)</f>
        <v>0</v>
      </c>
      <c r="I74" s="68">
        <f>VLOOKUP($B74&amp;G$8,'Raw CDR data'!$A:$K,MATCH(MID(I$10,13,100)*1,'Raw CDR data'!$2:$2,0)+1,0)</f>
        <v>0</v>
      </c>
      <c r="J74" s="68">
        <f>VLOOKUP($B74&amp;G$8,'Raw CDR data'!$A:$K,MATCH(MID(J$10,13,100)*1,'Raw CDR data'!$2:$2,0)+1,0)</f>
        <v>0</v>
      </c>
      <c r="K74" s="67">
        <f>VLOOKUP($B74&amp;K$8,'Raw CDR data'!$A:$K,MATCH(MID(K$10,13,100)*1,'Raw CDR data'!$2:$2,0),0)</f>
        <v>4</v>
      </c>
      <c r="L74" s="67">
        <f>VLOOKUP($B74&amp;K$8,'Raw CDR data'!$A:$K,MATCH(MID(L$10,13,100)*1,'Raw CDR data'!$2:$2,0),0)</f>
        <v>4</v>
      </c>
      <c r="M74" s="68">
        <f>VLOOKUP($B74&amp;K$8,'Raw CDR data'!$A:$K,MATCH(MID(M$10,13,100)*1,'Raw CDR data'!$2:$2,0)+1,0)</f>
        <v>88.389471999999998</v>
      </c>
      <c r="N74" s="68">
        <f>VLOOKUP($B74&amp;K$8,'Raw CDR data'!$A:$K,MATCH(MID(N$10,13,100)*1,'Raw CDR data'!$2:$2,0)+1,0)</f>
        <v>96.412369999999996</v>
      </c>
      <c r="O74" s="67">
        <f>VLOOKUP($B74&amp;O$8,'Raw CDR data'!$A:$K,MATCH(MID(O$10,13,100)*1,'Raw CDR data'!$2:$2,0),0)</f>
        <v>0</v>
      </c>
      <c r="P74" s="67">
        <f>VLOOKUP($B74&amp;O$8,'Raw CDR data'!$A:$K,MATCH(MID(P$10,13,100)*1,'Raw CDR data'!$2:$2,0),0)</f>
        <v>0</v>
      </c>
      <c r="Q74" s="68">
        <f>VLOOKUP($B74&amp;O$8,'Raw CDR data'!$A:$K,MATCH(MID(Q$10,13,100)*1,'Raw CDR data'!$2:$2,0)+1,0)</f>
        <v>0</v>
      </c>
      <c r="R74" s="68">
        <f>VLOOKUP($B74&amp;O$8,'Raw CDR data'!$A:$K,MATCH(MID(R$10,13,100)*1,'Raw CDR data'!$2:$2,0)+1,0)</f>
        <v>0</v>
      </c>
      <c r="S74" s="67">
        <f>VLOOKUP($B74&amp;S$8,'Raw CDR data'!$A:$K,MATCH(MID(S$10,13,100)*1,'Raw CDR data'!$2:$2,0),0)</f>
        <v>6</v>
      </c>
      <c r="T74" s="67">
        <f>VLOOKUP($B74&amp;S$8,'Raw CDR data'!$A:$K,MATCH(MID(T$10,13,100)*1,'Raw CDR data'!$2:$2,0),0)</f>
        <v>6</v>
      </c>
      <c r="U74" s="68">
        <f>VLOOKUP($B74&amp;S$8,'Raw CDR data'!$A:$K,MATCH(MID(U$10,13,100)*1,'Raw CDR data'!$2:$2,0)+1,0)</f>
        <v>470</v>
      </c>
      <c r="V74" s="68">
        <f>VLOOKUP($B74&amp;S$8,'Raw CDR data'!$A:$K,MATCH(MID(V$10,13,100)*1,'Raw CDR data'!$2:$2,0)+1,0)</f>
        <v>470</v>
      </c>
      <c r="W74" s="67">
        <f>VLOOKUP($B74&amp;"Further Education College",'Raw CDR data'!$A:$K,MATCH(MID(W$10,13,100)*1,'Raw CDR data'!$2:$2,0),0)</f>
        <v>3</v>
      </c>
      <c r="X74" s="67">
        <f>VLOOKUP($B74&amp;"Further Education College",'Raw CDR data'!$A:$K,MATCH(MID(X$10,13,100)*1,'Raw CDR data'!$2:$2,0),0)</f>
        <v>3</v>
      </c>
      <c r="Y74" s="68">
        <f>VLOOKUP($B74&amp;"Further Education College",'Raw CDR data'!$A:$K,MATCH(MID(Y$10,13,100)*1,'Raw CDR data'!$2:$2,0)+1,0)</f>
        <v>144</v>
      </c>
      <c r="Z74" s="68">
        <f>VLOOKUP($B74&amp;"Further Education College",'Raw CDR data'!$A:$K,MATCH(MID(Z$10,13,100)*1,'Raw CDR data'!$2:$2,0)+1,0)</f>
        <v>144</v>
      </c>
      <c r="AA74" s="67">
        <f>VLOOKUP($B74&amp;AA$8,'Raw CDR data'!$A:$K,MATCH(MID(AA$10,13,100)*1,'Raw CDR data'!$2:$2,0),0)</f>
        <v>0</v>
      </c>
      <c r="AB74" s="67">
        <f>VLOOKUP($B74&amp;AA$8,'Raw CDR data'!$A:$K,MATCH(MID(AB$10,13,100)*1,'Raw CDR data'!$2:$2,0),0)</f>
        <v>0</v>
      </c>
      <c r="AC74" s="67">
        <f>VLOOKUP($B74&amp;AC$8,'Raw CDR data'!$A:$K,MATCH(MID(AC$10,13,100)*1,'Raw CDR data'!$2:$2,0),0)</f>
        <v>0</v>
      </c>
      <c r="AD74" s="67">
        <f>VLOOKUP($B74&amp;AC$8,'Raw CDR data'!$A:$K,MATCH(MID(AD$10,13,100)*1,'Raw CDR data'!$2:$2,0),0)</f>
        <v>0</v>
      </c>
      <c r="AE74" s="67">
        <f>VLOOKUP($B74&amp;AE$8,'Raw CDR data'!$A:$K,MATCH(MID(AE$10,13,100)*1,'Raw CDR data'!$2:$2,0),0)</f>
        <v>1</v>
      </c>
      <c r="AF74" s="67">
        <f>VLOOKUP($B74&amp;AE$8,'Raw CDR data'!$A:$K,MATCH(MID(AF$10,13,100)*1,'Raw CDR data'!$2:$2,0),0)</f>
        <v>1</v>
      </c>
      <c r="AG74" s="67" t="str">
        <f>VLOOKUP($B74&amp;"Local Authority Adoption Agency",'Raw CDR data'!$A:$K,MATCH(MID(AG$10,13,100)*1,'Raw CDR data'!$2:$2,0),0)</f>
        <v>0**</v>
      </c>
      <c r="AH74" s="67" t="str">
        <f>VLOOKUP($B74&amp;"Local Authority Adoption Agency",'Raw CDR data'!$A:$K,MATCH(MID(AH$10,13,100)*1,'Raw CDR data'!$2:$2,0),0)</f>
        <v>0**</v>
      </c>
      <c r="AI74" s="67">
        <f>VLOOKUP($B74&amp;AI$8,'Raw CDR data'!$A:$K,MATCH(MID(AI$10,13,100)*1,'Raw CDR data'!$2:$2,0),0)</f>
        <v>3</v>
      </c>
      <c r="AJ74" s="67">
        <f>VLOOKUP($B74&amp;AI$8,'Raw CDR data'!$A:$K,MATCH(MID(AJ$10,13,100)*1,'Raw CDR data'!$2:$2,0),0)</f>
        <v>3</v>
      </c>
      <c r="AK74" s="67">
        <f>VLOOKUP($B74&amp;"Local Authority Fostering Agency",'Raw CDR data'!$A:$K,MATCH(MID(AK$10,13,100)*1,'Raw CDR data'!$2:$2,0),0)</f>
        <v>1</v>
      </c>
      <c r="AL74" s="67">
        <f>VLOOKUP($B74&amp;"Local Authority Fostering Agency",'Raw CDR data'!$A:$K,MATCH(MID(AL$10,13,100)*1,'Raw CDR data'!$2:$2,0),0)</f>
        <v>1</v>
      </c>
      <c r="AM74" s="67">
        <f>VLOOKUP($B74&amp;AM$8,'Raw CDR data'!$A:$K,MATCH(MID(AM$10,13,100)*1,'Raw CDR data'!$2:$2,0),0)</f>
        <v>43</v>
      </c>
      <c r="AN74" s="67">
        <f>VLOOKUP($B74&amp;AM$8,'Raw CDR data'!$A:$K,MATCH(MID(AN$10,13,100)*1,'Raw CDR data'!$2:$2,0),0)</f>
        <v>44</v>
      </c>
      <c r="AO74" s="160"/>
      <c r="AP74" s="160"/>
    </row>
    <row r="75" spans="2:42" s="62" customFormat="1" ht="11.25">
      <c r="B75" s="73" t="s">
        <v>1568</v>
      </c>
      <c r="C75" s="67">
        <f>VLOOKUP($B75&amp;C$8,'Raw CDR data'!$A:$K,MATCH(MID(C$10,13,100)*1,'Raw CDR data'!$2:$2,0),0)</f>
        <v>20</v>
      </c>
      <c r="D75" s="67">
        <f>VLOOKUP($B75&amp;C$8,'Raw CDR data'!$A:$K,MATCH(MID(D$10,13,100)*1,'Raw CDR data'!$2:$2,0),0)</f>
        <v>21</v>
      </c>
      <c r="E75" s="68">
        <f>VLOOKUP($B75&amp;C$8,'Raw CDR data'!$A:$K,MATCH(MID(E$10,13,100)*1,'Raw CDR data'!$2:$2,0)+1,0)</f>
        <v>139</v>
      </c>
      <c r="F75" s="68">
        <f>VLOOKUP($B75&amp;C$8,'Raw CDR data'!$A:$K,MATCH(MID(F$10,13,100)*1,'Raw CDR data'!$2:$2,0)+1,0)</f>
        <v>143</v>
      </c>
      <c r="G75" s="67">
        <f>VLOOKUP($B75&amp;G$8,'Raw CDR data'!$A:$K,MATCH(MID(G$10,13,100)*1,'Raw CDR data'!$2:$2,0),0)</f>
        <v>1</v>
      </c>
      <c r="H75" s="67">
        <f>VLOOKUP($B75&amp;G$8,'Raw CDR data'!$A:$K,MATCH(MID(H$10,13,100)*1,'Raw CDR data'!$2:$2,0),0)</f>
        <v>1</v>
      </c>
      <c r="I75" s="68">
        <f>VLOOKUP($B75&amp;G$8,'Raw CDR data'!$A:$K,MATCH(MID(I$10,13,100)*1,'Raw CDR data'!$2:$2,0)+1,0)</f>
        <v>12</v>
      </c>
      <c r="J75" s="68">
        <f>VLOOKUP($B75&amp;G$8,'Raw CDR data'!$A:$K,MATCH(MID(J$10,13,100)*1,'Raw CDR data'!$2:$2,0)+1,0)</f>
        <v>12</v>
      </c>
      <c r="K75" s="67">
        <f>VLOOKUP($B75&amp;K$8,'Raw CDR data'!$A:$K,MATCH(MID(K$10,13,100)*1,'Raw CDR data'!$2:$2,0),0)</f>
        <v>3</v>
      </c>
      <c r="L75" s="67">
        <f>VLOOKUP($B75&amp;K$8,'Raw CDR data'!$A:$K,MATCH(MID(L$10,13,100)*1,'Raw CDR data'!$2:$2,0),0)</f>
        <v>3</v>
      </c>
      <c r="M75" s="68">
        <f>VLOOKUP($B75&amp;K$8,'Raw CDR data'!$A:$K,MATCH(MID(M$10,13,100)*1,'Raw CDR data'!$2:$2,0)+1,0)</f>
        <v>20</v>
      </c>
      <c r="N75" s="68">
        <f>VLOOKUP($B75&amp;K$8,'Raw CDR data'!$A:$K,MATCH(MID(N$10,13,100)*1,'Raw CDR data'!$2:$2,0)+1,0)</f>
        <v>19</v>
      </c>
      <c r="O75" s="67">
        <f>VLOOKUP($B75&amp;O$8,'Raw CDR data'!$A:$K,MATCH(MID(O$10,13,100)*1,'Raw CDR data'!$2:$2,0),0)</f>
        <v>0</v>
      </c>
      <c r="P75" s="67">
        <f>VLOOKUP($B75&amp;O$8,'Raw CDR data'!$A:$K,MATCH(MID(P$10,13,100)*1,'Raw CDR data'!$2:$2,0),0)</f>
        <v>0</v>
      </c>
      <c r="Q75" s="68">
        <f>VLOOKUP($B75&amp;O$8,'Raw CDR data'!$A:$K,MATCH(MID(Q$10,13,100)*1,'Raw CDR data'!$2:$2,0)+1,0)</f>
        <v>0</v>
      </c>
      <c r="R75" s="68">
        <f>VLOOKUP($B75&amp;O$8,'Raw CDR data'!$A:$K,MATCH(MID(R$10,13,100)*1,'Raw CDR data'!$2:$2,0)+1,0)</f>
        <v>0</v>
      </c>
      <c r="S75" s="67">
        <f>VLOOKUP($B75&amp;S$8,'Raw CDR data'!$A:$K,MATCH(MID(S$10,13,100)*1,'Raw CDR data'!$2:$2,0),0)</f>
        <v>9</v>
      </c>
      <c r="T75" s="67">
        <f>VLOOKUP($B75&amp;S$8,'Raw CDR data'!$A:$K,MATCH(MID(T$10,13,100)*1,'Raw CDR data'!$2:$2,0),0)</f>
        <v>8</v>
      </c>
      <c r="U75" s="68">
        <f>VLOOKUP($B75&amp;S$8,'Raw CDR data'!$A:$K,MATCH(MID(U$10,13,100)*1,'Raw CDR data'!$2:$2,0)+1,0)</f>
        <v>365</v>
      </c>
      <c r="V75" s="68">
        <f>VLOOKUP($B75&amp;S$8,'Raw CDR data'!$A:$K,MATCH(MID(V$10,13,100)*1,'Raw CDR data'!$2:$2,0)+1,0)</f>
        <v>437</v>
      </c>
      <c r="W75" s="67">
        <f>VLOOKUP($B75&amp;"Further Education College",'Raw CDR data'!$A:$K,MATCH(MID(W$10,13,100)*1,'Raw CDR data'!$2:$2,0),0)</f>
        <v>2</v>
      </c>
      <c r="X75" s="67">
        <f>VLOOKUP($B75&amp;"Further Education College",'Raw CDR data'!$A:$K,MATCH(MID(X$10,13,100)*1,'Raw CDR data'!$2:$2,0),0)</f>
        <v>2</v>
      </c>
      <c r="Y75" s="68">
        <f>VLOOKUP($B75&amp;"Further Education College",'Raw CDR data'!$A:$K,MATCH(MID(Y$10,13,100)*1,'Raw CDR data'!$2:$2,0)+1,0)</f>
        <v>78</v>
      </c>
      <c r="Z75" s="68">
        <f>VLOOKUP($B75&amp;"Further Education College",'Raw CDR data'!$A:$K,MATCH(MID(Z$10,13,100)*1,'Raw CDR data'!$2:$2,0)+1,0)</f>
        <v>78</v>
      </c>
      <c r="AA75" s="67">
        <f>VLOOKUP($B75&amp;AA$8,'Raw CDR data'!$A:$K,MATCH(MID(AA$10,13,100)*1,'Raw CDR data'!$2:$2,0),0)</f>
        <v>0</v>
      </c>
      <c r="AB75" s="67">
        <f>VLOOKUP($B75&amp;AA$8,'Raw CDR data'!$A:$K,MATCH(MID(AB$10,13,100)*1,'Raw CDR data'!$2:$2,0),0)</f>
        <v>0</v>
      </c>
      <c r="AC75" s="67">
        <f>VLOOKUP($B75&amp;AC$8,'Raw CDR data'!$A:$K,MATCH(MID(AC$10,13,100)*1,'Raw CDR data'!$2:$2,0),0)</f>
        <v>0</v>
      </c>
      <c r="AD75" s="67">
        <f>VLOOKUP($B75&amp;AC$8,'Raw CDR data'!$A:$K,MATCH(MID(AD$10,13,100)*1,'Raw CDR data'!$2:$2,0),0)</f>
        <v>0</v>
      </c>
      <c r="AE75" s="67">
        <f>VLOOKUP($B75&amp;AE$8,'Raw CDR data'!$A:$K,MATCH(MID(AE$10,13,100)*1,'Raw CDR data'!$2:$2,0),0)</f>
        <v>0</v>
      </c>
      <c r="AF75" s="67">
        <f>VLOOKUP($B75&amp;AE$8,'Raw CDR data'!$A:$K,MATCH(MID(AF$10,13,100)*1,'Raw CDR data'!$2:$2,0),0)</f>
        <v>0</v>
      </c>
      <c r="AG75" s="67">
        <f>VLOOKUP($B75&amp;"Local Authority Adoption Agency",'Raw CDR data'!$A:$K,MATCH(MID(AG$10,13,100)*1,'Raw CDR data'!$2:$2,0),0)</f>
        <v>1</v>
      </c>
      <c r="AH75" s="67">
        <f>VLOOKUP($B75&amp;"Local Authority Adoption Agency",'Raw CDR data'!$A:$K,MATCH(MID(AH$10,13,100)*1,'Raw CDR data'!$2:$2,0),0)</f>
        <v>1</v>
      </c>
      <c r="AI75" s="67">
        <f>VLOOKUP($B75&amp;AI$8,'Raw CDR data'!$A:$K,MATCH(MID(AI$10,13,100)*1,'Raw CDR data'!$2:$2,0),0)</f>
        <v>0</v>
      </c>
      <c r="AJ75" s="67">
        <f>VLOOKUP($B75&amp;AI$8,'Raw CDR data'!$A:$K,MATCH(MID(AJ$10,13,100)*1,'Raw CDR data'!$2:$2,0),0)</f>
        <v>0</v>
      </c>
      <c r="AK75" s="67">
        <f>VLOOKUP($B75&amp;"Local Authority Fostering Agency",'Raw CDR data'!$A:$K,MATCH(MID(AK$10,13,100)*1,'Raw CDR data'!$2:$2,0),0)</f>
        <v>1</v>
      </c>
      <c r="AL75" s="67">
        <f>VLOOKUP($B75&amp;"Local Authority Fostering Agency",'Raw CDR data'!$A:$K,MATCH(MID(AL$10,13,100)*1,'Raw CDR data'!$2:$2,0),0)</f>
        <v>1</v>
      </c>
      <c r="AM75" s="67">
        <f>VLOOKUP($B75&amp;AM$8,'Raw CDR data'!$A:$K,MATCH(MID(AM$10,13,100)*1,'Raw CDR data'!$2:$2,0),0)</f>
        <v>37</v>
      </c>
      <c r="AN75" s="67">
        <f>VLOOKUP($B75&amp;AM$8,'Raw CDR data'!$A:$K,MATCH(MID(AN$10,13,100)*1,'Raw CDR data'!$2:$2,0),0)</f>
        <v>37</v>
      </c>
      <c r="AO75" s="160"/>
      <c r="AP75" s="160"/>
    </row>
    <row r="76" spans="2:42" s="62" customFormat="1" ht="11.25">
      <c r="B76" s="73" t="s">
        <v>109</v>
      </c>
      <c r="C76" s="67">
        <f>VLOOKUP($B76&amp;C$8,'Raw CDR data'!$A:$K,MATCH(MID(C$10,13,100)*1,'Raw CDR data'!$2:$2,0),0)</f>
        <v>19</v>
      </c>
      <c r="D76" s="67">
        <f>VLOOKUP($B76&amp;C$8,'Raw CDR data'!$A:$K,MATCH(MID(D$10,13,100)*1,'Raw CDR data'!$2:$2,0),0)</f>
        <v>20</v>
      </c>
      <c r="E76" s="68">
        <f>VLOOKUP($B76&amp;C$8,'Raw CDR data'!$A:$K,MATCH(MID(E$10,13,100)*1,'Raw CDR data'!$2:$2,0)+1,0)</f>
        <v>122</v>
      </c>
      <c r="F76" s="68">
        <f>VLOOKUP($B76&amp;C$8,'Raw CDR data'!$A:$K,MATCH(MID(F$10,13,100)*1,'Raw CDR data'!$2:$2,0)+1,0)</f>
        <v>125</v>
      </c>
      <c r="G76" s="67">
        <f>VLOOKUP($B76&amp;G$8,'Raw CDR data'!$A:$K,MATCH(MID(G$10,13,100)*1,'Raw CDR data'!$2:$2,0),0)</f>
        <v>0</v>
      </c>
      <c r="H76" s="67">
        <f>VLOOKUP($B76&amp;G$8,'Raw CDR data'!$A:$K,MATCH(MID(H$10,13,100)*1,'Raw CDR data'!$2:$2,0),0)</f>
        <v>0</v>
      </c>
      <c r="I76" s="68">
        <f>VLOOKUP($B76&amp;G$8,'Raw CDR data'!$A:$K,MATCH(MID(I$10,13,100)*1,'Raw CDR data'!$2:$2,0)+1,0)</f>
        <v>0</v>
      </c>
      <c r="J76" s="68">
        <f>VLOOKUP($B76&amp;G$8,'Raw CDR data'!$A:$K,MATCH(MID(J$10,13,100)*1,'Raw CDR data'!$2:$2,0)+1,0)</f>
        <v>0</v>
      </c>
      <c r="K76" s="67">
        <f>VLOOKUP($B76&amp;K$8,'Raw CDR data'!$A:$K,MATCH(MID(K$10,13,100)*1,'Raw CDR data'!$2:$2,0),0)</f>
        <v>1</v>
      </c>
      <c r="L76" s="67">
        <f>VLOOKUP($B76&amp;K$8,'Raw CDR data'!$A:$K,MATCH(MID(L$10,13,100)*1,'Raw CDR data'!$2:$2,0),0)</f>
        <v>1</v>
      </c>
      <c r="M76" s="68">
        <f>VLOOKUP($B76&amp;K$8,'Raw CDR data'!$A:$K,MATCH(MID(M$10,13,100)*1,'Raw CDR data'!$2:$2,0)+1,0)</f>
        <v>18</v>
      </c>
      <c r="N76" s="68">
        <f>VLOOKUP($B76&amp;K$8,'Raw CDR data'!$A:$K,MATCH(MID(N$10,13,100)*1,'Raw CDR data'!$2:$2,0)+1,0)</f>
        <v>18</v>
      </c>
      <c r="O76" s="67">
        <f>VLOOKUP($B76&amp;O$8,'Raw CDR data'!$A:$K,MATCH(MID(O$10,13,100)*1,'Raw CDR data'!$2:$2,0),0)</f>
        <v>0</v>
      </c>
      <c r="P76" s="67">
        <f>VLOOKUP($B76&amp;O$8,'Raw CDR data'!$A:$K,MATCH(MID(P$10,13,100)*1,'Raw CDR data'!$2:$2,0),0)</f>
        <v>0</v>
      </c>
      <c r="Q76" s="68">
        <f>VLOOKUP($B76&amp;O$8,'Raw CDR data'!$A:$K,MATCH(MID(Q$10,13,100)*1,'Raw CDR data'!$2:$2,0)+1,0)</f>
        <v>0</v>
      </c>
      <c r="R76" s="68">
        <f>VLOOKUP($B76&amp;O$8,'Raw CDR data'!$A:$K,MATCH(MID(R$10,13,100)*1,'Raw CDR data'!$2:$2,0)+1,0)</f>
        <v>0</v>
      </c>
      <c r="S76" s="67">
        <f>VLOOKUP($B76&amp;S$8,'Raw CDR data'!$A:$K,MATCH(MID(S$10,13,100)*1,'Raw CDR data'!$2:$2,0),0)</f>
        <v>4</v>
      </c>
      <c r="T76" s="67">
        <f>VLOOKUP($B76&amp;S$8,'Raw CDR data'!$A:$K,MATCH(MID(T$10,13,100)*1,'Raw CDR data'!$2:$2,0),0)</f>
        <v>4</v>
      </c>
      <c r="U76" s="68">
        <f>VLOOKUP($B76&amp;S$8,'Raw CDR data'!$A:$K,MATCH(MID(U$10,13,100)*1,'Raw CDR data'!$2:$2,0)+1,0)</f>
        <v>1229</v>
      </c>
      <c r="V76" s="68">
        <f>VLOOKUP($B76&amp;S$8,'Raw CDR data'!$A:$K,MATCH(MID(V$10,13,100)*1,'Raw CDR data'!$2:$2,0)+1,0)</f>
        <v>1229</v>
      </c>
      <c r="W76" s="67">
        <f>VLOOKUP($B76&amp;"Further Education College",'Raw CDR data'!$A:$K,MATCH(MID(W$10,13,100)*1,'Raw CDR data'!$2:$2,0),0)</f>
        <v>1</v>
      </c>
      <c r="X76" s="67">
        <f>VLOOKUP($B76&amp;"Further Education College",'Raw CDR data'!$A:$K,MATCH(MID(X$10,13,100)*1,'Raw CDR data'!$2:$2,0),0)</f>
        <v>1</v>
      </c>
      <c r="Y76" s="68">
        <f>VLOOKUP($B76&amp;"Further Education College",'Raw CDR data'!$A:$K,MATCH(MID(Y$10,13,100)*1,'Raw CDR data'!$2:$2,0)+1,0)</f>
        <v>108</v>
      </c>
      <c r="Z76" s="68">
        <f>VLOOKUP($B76&amp;"Further Education College",'Raw CDR data'!$A:$K,MATCH(MID(Z$10,13,100)*1,'Raw CDR data'!$2:$2,0)+1,0)</f>
        <v>108</v>
      </c>
      <c r="AA76" s="67">
        <f>VLOOKUP($B76&amp;AA$8,'Raw CDR data'!$A:$K,MATCH(MID(AA$10,13,100)*1,'Raw CDR data'!$2:$2,0),0)</f>
        <v>0</v>
      </c>
      <c r="AB76" s="67">
        <f>VLOOKUP($B76&amp;AA$8,'Raw CDR data'!$A:$K,MATCH(MID(AB$10,13,100)*1,'Raw CDR data'!$2:$2,0),0)</f>
        <v>0</v>
      </c>
      <c r="AC76" s="67">
        <f>VLOOKUP($B76&amp;AC$8,'Raw CDR data'!$A:$K,MATCH(MID(AC$10,13,100)*1,'Raw CDR data'!$2:$2,0),0)</f>
        <v>0</v>
      </c>
      <c r="AD76" s="67">
        <f>VLOOKUP($B76&amp;AC$8,'Raw CDR data'!$A:$K,MATCH(MID(AD$10,13,100)*1,'Raw CDR data'!$2:$2,0),0)</f>
        <v>0</v>
      </c>
      <c r="AE76" s="67">
        <f>VLOOKUP($B76&amp;AE$8,'Raw CDR data'!$A:$K,MATCH(MID(AE$10,13,100)*1,'Raw CDR data'!$2:$2,0),0)</f>
        <v>0</v>
      </c>
      <c r="AF76" s="67">
        <f>VLOOKUP($B76&amp;AE$8,'Raw CDR data'!$A:$K,MATCH(MID(AF$10,13,100)*1,'Raw CDR data'!$2:$2,0),0)</f>
        <v>0</v>
      </c>
      <c r="AG76" s="67">
        <f>VLOOKUP($B76&amp;"Local Authority Adoption Agency",'Raw CDR data'!$A:$K,MATCH(MID(AG$10,13,100)*1,'Raw CDR data'!$2:$2,0),0)</f>
        <v>1</v>
      </c>
      <c r="AH76" s="67">
        <f>VLOOKUP($B76&amp;"Local Authority Adoption Agency",'Raw CDR data'!$A:$K,MATCH(MID(AH$10,13,100)*1,'Raw CDR data'!$2:$2,0),0)</f>
        <v>1</v>
      </c>
      <c r="AI76" s="67">
        <f>VLOOKUP($B76&amp;AI$8,'Raw CDR data'!$A:$K,MATCH(MID(AI$10,13,100)*1,'Raw CDR data'!$2:$2,0),0)</f>
        <v>3</v>
      </c>
      <c r="AJ76" s="67">
        <f>VLOOKUP($B76&amp;AI$8,'Raw CDR data'!$A:$K,MATCH(MID(AJ$10,13,100)*1,'Raw CDR data'!$2:$2,0),0)</f>
        <v>3</v>
      </c>
      <c r="AK76" s="67">
        <f>VLOOKUP($B76&amp;"Local Authority Fostering Agency",'Raw CDR data'!$A:$K,MATCH(MID(AK$10,13,100)*1,'Raw CDR data'!$2:$2,0),0)</f>
        <v>1</v>
      </c>
      <c r="AL76" s="67">
        <f>VLOOKUP($B76&amp;"Local Authority Fostering Agency",'Raw CDR data'!$A:$K,MATCH(MID(AL$10,13,100)*1,'Raw CDR data'!$2:$2,0),0)</f>
        <v>1</v>
      </c>
      <c r="AM76" s="67">
        <f>VLOOKUP($B76&amp;AM$8,'Raw CDR data'!$A:$K,MATCH(MID(AM$10,13,100)*1,'Raw CDR data'!$2:$2,0),0)</f>
        <v>30</v>
      </c>
      <c r="AN76" s="67">
        <f>VLOOKUP($B76&amp;AM$8,'Raw CDR data'!$A:$K,MATCH(MID(AN$10,13,100)*1,'Raw CDR data'!$2:$2,0),0)</f>
        <v>31</v>
      </c>
      <c r="AO76" s="160"/>
      <c r="AP76" s="160"/>
    </row>
    <row r="77" spans="2:42" s="62" customFormat="1" ht="11.25">
      <c r="B77" s="73" t="s">
        <v>718</v>
      </c>
      <c r="C77" s="67">
        <f>VLOOKUP($B77&amp;C$8,'Raw CDR data'!$A:$K,MATCH(MID(C$10,13,100)*1,'Raw CDR data'!$2:$2,0),0)</f>
        <v>17</v>
      </c>
      <c r="D77" s="67">
        <f>VLOOKUP($B77&amp;C$8,'Raw CDR data'!$A:$K,MATCH(MID(D$10,13,100)*1,'Raw CDR data'!$2:$2,0),0)</f>
        <v>18</v>
      </c>
      <c r="E77" s="68">
        <f>VLOOKUP($B77&amp;C$8,'Raw CDR data'!$A:$K,MATCH(MID(E$10,13,100)*1,'Raw CDR data'!$2:$2,0)+1,0)</f>
        <v>65</v>
      </c>
      <c r="F77" s="68">
        <f>VLOOKUP($B77&amp;C$8,'Raw CDR data'!$A:$K,MATCH(MID(F$10,13,100)*1,'Raw CDR data'!$2:$2,0)+1,0)</f>
        <v>67</v>
      </c>
      <c r="G77" s="67">
        <f>VLOOKUP($B77&amp;G$8,'Raw CDR data'!$A:$K,MATCH(MID(G$10,13,100)*1,'Raw CDR data'!$2:$2,0),0)</f>
        <v>0</v>
      </c>
      <c r="H77" s="67">
        <f>VLOOKUP($B77&amp;G$8,'Raw CDR data'!$A:$K,MATCH(MID(H$10,13,100)*1,'Raw CDR data'!$2:$2,0),0)</f>
        <v>0</v>
      </c>
      <c r="I77" s="68">
        <f>VLOOKUP($B77&amp;G$8,'Raw CDR data'!$A:$K,MATCH(MID(I$10,13,100)*1,'Raw CDR data'!$2:$2,0)+1,0)</f>
        <v>0</v>
      </c>
      <c r="J77" s="68">
        <f>VLOOKUP($B77&amp;G$8,'Raw CDR data'!$A:$K,MATCH(MID(J$10,13,100)*1,'Raw CDR data'!$2:$2,0)+1,0)</f>
        <v>0</v>
      </c>
      <c r="K77" s="67">
        <f>VLOOKUP($B77&amp;K$8,'Raw CDR data'!$A:$K,MATCH(MID(K$10,13,100)*1,'Raw CDR data'!$2:$2,0),0)</f>
        <v>1</v>
      </c>
      <c r="L77" s="67">
        <f>VLOOKUP($B77&amp;K$8,'Raw CDR data'!$A:$K,MATCH(MID(L$10,13,100)*1,'Raw CDR data'!$2:$2,0),0)</f>
        <v>1</v>
      </c>
      <c r="M77" s="68">
        <f>VLOOKUP($B77&amp;K$8,'Raw CDR data'!$A:$K,MATCH(MID(M$10,13,100)*1,'Raw CDR data'!$2:$2,0)+1,0)</f>
        <v>9</v>
      </c>
      <c r="N77" s="68">
        <f>VLOOKUP($B77&amp;K$8,'Raw CDR data'!$A:$K,MATCH(MID(N$10,13,100)*1,'Raw CDR data'!$2:$2,0)+1,0)</f>
        <v>34.981132000000002</v>
      </c>
      <c r="O77" s="67">
        <f>VLOOKUP($B77&amp;O$8,'Raw CDR data'!$A:$K,MATCH(MID(O$10,13,100)*1,'Raw CDR data'!$2:$2,0),0)</f>
        <v>1</v>
      </c>
      <c r="P77" s="67">
        <f>VLOOKUP($B77&amp;O$8,'Raw CDR data'!$A:$K,MATCH(MID(P$10,13,100)*1,'Raw CDR data'!$2:$2,0),0)</f>
        <v>1</v>
      </c>
      <c r="Q77" s="68">
        <f>VLOOKUP($B77&amp;O$8,'Raw CDR data'!$A:$K,MATCH(MID(Q$10,13,100)*1,'Raw CDR data'!$2:$2,0)+1,0)</f>
        <v>6.8</v>
      </c>
      <c r="R77" s="68">
        <f>VLOOKUP($B77&amp;O$8,'Raw CDR data'!$A:$K,MATCH(MID(R$10,13,100)*1,'Raw CDR data'!$2:$2,0)+1,0)</f>
        <v>6.875</v>
      </c>
      <c r="S77" s="67">
        <f>VLOOKUP($B77&amp;S$8,'Raw CDR data'!$A:$K,MATCH(MID(S$10,13,100)*1,'Raw CDR data'!$2:$2,0),0)</f>
        <v>1</v>
      </c>
      <c r="T77" s="67">
        <f>VLOOKUP($B77&amp;S$8,'Raw CDR data'!$A:$K,MATCH(MID(T$10,13,100)*1,'Raw CDR data'!$2:$2,0),0)</f>
        <v>1</v>
      </c>
      <c r="U77" s="68">
        <f>VLOOKUP($B77&amp;S$8,'Raw CDR data'!$A:$K,MATCH(MID(U$10,13,100)*1,'Raw CDR data'!$2:$2,0)+1,0)</f>
        <v>175</v>
      </c>
      <c r="V77" s="68">
        <f>VLOOKUP($B77&amp;S$8,'Raw CDR data'!$A:$K,MATCH(MID(V$10,13,100)*1,'Raw CDR data'!$2:$2,0)+1,0)</f>
        <v>175</v>
      </c>
      <c r="W77" s="67">
        <f>VLOOKUP($B77&amp;"Further Education College",'Raw CDR data'!$A:$K,MATCH(MID(W$10,13,100)*1,'Raw CDR data'!$2:$2,0),0)</f>
        <v>0</v>
      </c>
      <c r="X77" s="67">
        <f>VLOOKUP($B77&amp;"Further Education College",'Raw CDR data'!$A:$K,MATCH(MID(X$10,13,100)*1,'Raw CDR data'!$2:$2,0),0)</f>
        <v>0</v>
      </c>
      <c r="Y77" s="68">
        <f>VLOOKUP($B77&amp;"Further Education College",'Raw CDR data'!$A:$K,MATCH(MID(Y$10,13,100)*1,'Raw CDR data'!$2:$2,0)+1,0)</f>
        <v>0</v>
      </c>
      <c r="Z77" s="68">
        <f>VLOOKUP($B77&amp;"Further Education College",'Raw CDR data'!$A:$K,MATCH(MID(Z$10,13,100)*1,'Raw CDR data'!$2:$2,0)+1,0)</f>
        <v>0</v>
      </c>
      <c r="AA77" s="67">
        <f>VLOOKUP($B77&amp;AA$8,'Raw CDR data'!$A:$K,MATCH(MID(AA$10,13,100)*1,'Raw CDR data'!$2:$2,0),0)</f>
        <v>0</v>
      </c>
      <c r="AB77" s="67">
        <f>VLOOKUP($B77&amp;AA$8,'Raw CDR data'!$A:$K,MATCH(MID(AB$10,13,100)*1,'Raw CDR data'!$2:$2,0),0)</f>
        <v>0</v>
      </c>
      <c r="AC77" s="67">
        <f>VLOOKUP($B77&amp;AC$8,'Raw CDR data'!$A:$K,MATCH(MID(AC$10,13,100)*1,'Raw CDR data'!$2:$2,0),0)</f>
        <v>0</v>
      </c>
      <c r="AD77" s="67">
        <f>VLOOKUP($B77&amp;AC$8,'Raw CDR data'!$A:$K,MATCH(MID(AD$10,13,100)*1,'Raw CDR data'!$2:$2,0),0)</f>
        <v>0</v>
      </c>
      <c r="AE77" s="67">
        <f>VLOOKUP($B77&amp;AE$8,'Raw CDR data'!$A:$K,MATCH(MID(AE$10,13,100)*1,'Raw CDR data'!$2:$2,0),0)</f>
        <v>1</v>
      </c>
      <c r="AF77" s="67">
        <f>VLOOKUP($B77&amp;AE$8,'Raw CDR data'!$A:$K,MATCH(MID(AF$10,13,100)*1,'Raw CDR data'!$2:$2,0),0)</f>
        <v>1</v>
      </c>
      <c r="AG77" s="67">
        <f>VLOOKUP($B77&amp;"Local Authority Adoption Agency",'Raw CDR data'!$A:$K,MATCH(MID(AG$10,13,100)*1,'Raw CDR data'!$2:$2,0),0)</f>
        <v>1</v>
      </c>
      <c r="AH77" s="67">
        <f>VLOOKUP($B77&amp;"Local Authority Adoption Agency",'Raw CDR data'!$A:$K,MATCH(MID(AH$10,13,100)*1,'Raw CDR data'!$2:$2,0),0)</f>
        <v>1</v>
      </c>
      <c r="AI77" s="67">
        <f>VLOOKUP($B77&amp;AI$8,'Raw CDR data'!$A:$K,MATCH(MID(AI$10,13,100)*1,'Raw CDR data'!$2:$2,0),0)</f>
        <v>2</v>
      </c>
      <c r="AJ77" s="67">
        <f>VLOOKUP($B77&amp;AI$8,'Raw CDR data'!$A:$K,MATCH(MID(AJ$10,13,100)*1,'Raw CDR data'!$2:$2,0),0)</f>
        <v>2</v>
      </c>
      <c r="AK77" s="67">
        <f>VLOOKUP($B77&amp;"Local Authority Fostering Agency",'Raw CDR data'!$A:$K,MATCH(MID(AK$10,13,100)*1,'Raw CDR data'!$2:$2,0),0)</f>
        <v>1</v>
      </c>
      <c r="AL77" s="67">
        <f>VLOOKUP($B77&amp;"Local Authority Fostering Agency",'Raw CDR data'!$A:$K,MATCH(MID(AL$10,13,100)*1,'Raw CDR data'!$2:$2,0),0)</f>
        <v>1</v>
      </c>
      <c r="AM77" s="67">
        <f>VLOOKUP($B77&amp;AM$8,'Raw CDR data'!$A:$K,MATCH(MID(AM$10,13,100)*1,'Raw CDR data'!$2:$2,0),0)</f>
        <v>25</v>
      </c>
      <c r="AN77" s="67">
        <f>VLOOKUP($B77&amp;AM$8,'Raw CDR data'!$A:$K,MATCH(MID(AN$10,13,100)*1,'Raw CDR data'!$2:$2,0),0)</f>
        <v>26</v>
      </c>
      <c r="AO77" s="160"/>
      <c r="AP77" s="160"/>
    </row>
    <row r="78" spans="2:42" s="62" customFormat="1" ht="11.25">
      <c r="B78" s="73" t="s">
        <v>110</v>
      </c>
      <c r="C78" s="67">
        <f>VLOOKUP($B78&amp;C$8,'Raw CDR data'!$A:$K,MATCH(MID(C$10,13,100)*1,'Raw CDR data'!$2:$2,0),0)</f>
        <v>27</v>
      </c>
      <c r="D78" s="67">
        <f>VLOOKUP($B78&amp;C$8,'Raw CDR data'!$A:$K,MATCH(MID(D$10,13,100)*1,'Raw CDR data'!$2:$2,0),0)</f>
        <v>26</v>
      </c>
      <c r="E78" s="68">
        <f>VLOOKUP($B78&amp;C$8,'Raw CDR data'!$A:$K,MATCH(MID(E$10,13,100)*1,'Raw CDR data'!$2:$2,0)+1,0)</f>
        <v>149</v>
      </c>
      <c r="F78" s="68">
        <f>VLOOKUP($B78&amp;C$8,'Raw CDR data'!$A:$K,MATCH(MID(F$10,13,100)*1,'Raw CDR data'!$2:$2,0)+1,0)</f>
        <v>146</v>
      </c>
      <c r="G78" s="67">
        <f>VLOOKUP($B78&amp;G$8,'Raw CDR data'!$A:$K,MATCH(MID(G$10,13,100)*1,'Raw CDR data'!$2:$2,0),0)</f>
        <v>1</v>
      </c>
      <c r="H78" s="67">
        <f>VLOOKUP($B78&amp;G$8,'Raw CDR data'!$A:$K,MATCH(MID(H$10,13,100)*1,'Raw CDR data'!$2:$2,0),0)</f>
        <v>1</v>
      </c>
      <c r="I78" s="68">
        <f>VLOOKUP($B78&amp;G$8,'Raw CDR data'!$A:$K,MATCH(MID(I$10,13,100)*1,'Raw CDR data'!$2:$2,0)+1,0)</f>
        <v>18</v>
      </c>
      <c r="J78" s="68">
        <f>VLOOKUP($B78&amp;G$8,'Raw CDR data'!$A:$K,MATCH(MID(J$10,13,100)*1,'Raw CDR data'!$2:$2,0)+1,0)</f>
        <v>18</v>
      </c>
      <c r="K78" s="67">
        <f>VLOOKUP($B78&amp;K$8,'Raw CDR data'!$A:$K,MATCH(MID(K$10,13,100)*1,'Raw CDR data'!$2:$2,0),0)</f>
        <v>2</v>
      </c>
      <c r="L78" s="67">
        <f>VLOOKUP($B78&amp;K$8,'Raw CDR data'!$A:$K,MATCH(MID(L$10,13,100)*1,'Raw CDR data'!$2:$2,0),0)</f>
        <v>2</v>
      </c>
      <c r="M78" s="68">
        <f>VLOOKUP($B78&amp;K$8,'Raw CDR data'!$A:$K,MATCH(MID(M$10,13,100)*1,'Raw CDR data'!$2:$2,0)+1,0)</f>
        <v>37</v>
      </c>
      <c r="N78" s="68">
        <f>VLOOKUP($B78&amp;K$8,'Raw CDR data'!$A:$K,MATCH(MID(N$10,13,100)*1,'Raw CDR data'!$2:$2,0)+1,0)</f>
        <v>37</v>
      </c>
      <c r="O78" s="67">
        <f>VLOOKUP($B78&amp;O$8,'Raw CDR data'!$A:$K,MATCH(MID(O$10,13,100)*1,'Raw CDR data'!$2:$2,0),0)</f>
        <v>0</v>
      </c>
      <c r="P78" s="67">
        <f>VLOOKUP($B78&amp;O$8,'Raw CDR data'!$A:$K,MATCH(MID(P$10,13,100)*1,'Raw CDR data'!$2:$2,0),0)</f>
        <v>0</v>
      </c>
      <c r="Q78" s="68">
        <f>VLOOKUP($B78&amp;O$8,'Raw CDR data'!$A:$K,MATCH(MID(Q$10,13,100)*1,'Raw CDR data'!$2:$2,0)+1,0)</f>
        <v>0</v>
      </c>
      <c r="R78" s="68">
        <f>VLOOKUP($B78&amp;O$8,'Raw CDR data'!$A:$K,MATCH(MID(R$10,13,100)*1,'Raw CDR data'!$2:$2,0)+1,0)</f>
        <v>0</v>
      </c>
      <c r="S78" s="67">
        <f>VLOOKUP($B78&amp;S$8,'Raw CDR data'!$A:$K,MATCH(MID(S$10,13,100)*1,'Raw CDR data'!$2:$2,0),0)</f>
        <v>4</v>
      </c>
      <c r="T78" s="67">
        <f>VLOOKUP($B78&amp;S$8,'Raw CDR data'!$A:$K,MATCH(MID(T$10,13,100)*1,'Raw CDR data'!$2:$2,0),0)</f>
        <v>4</v>
      </c>
      <c r="U78" s="68">
        <f>VLOOKUP($B78&amp;S$8,'Raw CDR data'!$A:$K,MATCH(MID(U$10,13,100)*1,'Raw CDR data'!$2:$2,0)+1,0)</f>
        <v>439.22610700000001</v>
      </c>
      <c r="V78" s="68">
        <f>VLOOKUP($B78&amp;S$8,'Raw CDR data'!$A:$K,MATCH(MID(V$10,13,100)*1,'Raw CDR data'!$2:$2,0)+1,0)</f>
        <v>460.62936999999999</v>
      </c>
      <c r="W78" s="67">
        <f>VLOOKUP($B78&amp;"Further Education College",'Raw CDR data'!$A:$K,MATCH(MID(W$10,13,100)*1,'Raw CDR data'!$2:$2,0),0)</f>
        <v>0</v>
      </c>
      <c r="X78" s="67">
        <f>VLOOKUP($B78&amp;"Further Education College",'Raw CDR data'!$A:$K,MATCH(MID(X$10,13,100)*1,'Raw CDR data'!$2:$2,0),0)</f>
        <v>0</v>
      </c>
      <c r="Y78" s="68">
        <f>VLOOKUP($B78&amp;"Further Education College",'Raw CDR data'!$A:$K,MATCH(MID(Y$10,13,100)*1,'Raw CDR data'!$2:$2,0)+1,0)</f>
        <v>0</v>
      </c>
      <c r="Z78" s="68">
        <f>VLOOKUP($B78&amp;"Further Education College",'Raw CDR data'!$A:$K,MATCH(MID(Z$10,13,100)*1,'Raw CDR data'!$2:$2,0)+1,0)</f>
        <v>0</v>
      </c>
      <c r="AA78" s="67">
        <f>VLOOKUP($B78&amp;AA$8,'Raw CDR data'!$A:$K,MATCH(MID(AA$10,13,100)*1,'Raw CDR data'!$2:$2,0),0)</f>
        <v>0</v>
      </c>
      <c r="AB78" s="67">
        <f>VLOOKUP($B78&amp;AA$8,'Raw CDR data'!$A:$K,MATCH(MID(AB$10,13,100)*1,'Raw CDR data'!$2:$2,0),0)</f>
        <v>0</v>
      </c>
      <c r="AC78" s="67">
        <f>VLOOKUP($B78&amp;AC$8,'Raw CDR data'!$A:$K,MATCH(MID(AC$10,13,100)*1,'Raw CDR data'!$2:$2,0),0)</f>
        <v>0</v>
      </c>
      <c r="AD78" s="67">
        <f>VLOOKUP($B78&amp;AC$8,'Raw CDR data'!$A:$K,MATCH(MID(AD$10,13,100)*1,'Raw CDR data'!$2:$2,0),0)</f>
        <v>0</v>
      </c>
      <c r="AE78" s="67">
        <f>VLOOKUP($B78&amp;AE$8,'Raw CDR data'!$A:$K,MATCH(MID(AE$10,13,100)*1,'Raw CDR data'!$2:$2,0),0)</f>
        <v>1</v>
      </c>
      <c r="AF78" s="67">
        <f>VLOOKUP($B78&amp;AE$8,'Raw CDR data'!$A:$K,MATCH(MID(AF$10,13,100)*1,'Raw CDR data'!$2:$2,0),0)</f>
        <v>1</v>
      </c>
      <c r="AG78" s="67">
        <f>VLOOKUP($B78&amp;"Local Authority Adoption Agency",'Raw CDR data'!$A:$K,MATCH(MID(AG$10,13,100)*1,'Raw CDR data'!$2:$2,0),0)</f>
        <v>1</v>
      </c>
      <c r="AH78" s="67">
        <f>VLOOKUP($B78&amp;"Local Authority Adoption Agency",'Raw CDR data'!$A:$K,MATCH(MID(AH$10,13,100)*1,'Raw CDR data'!$2:$2,0),0)</f>
        <v>1</v>
      </c>
      <c r="AI78" s="67">
        <f>VLOOKUP($B78&amp;AI$8,'Raw CDR data'!$A:$K,MATCH(MID(AI$10,13,100)*1,'Raw CDR data'!$2:$2,0),0)</f>
        <v>1</v>
      </c>
      <c r="AJ78" s="67">
        <f>VLOOKUP($B78&amp;AI$8,'Raw CDR data'!$A:$K,MATCH(MID(AJ$10,13,100)*1,'Raw CDR data'!$2:$2,0),0)</f>
        <v>1</v>
      </c>
      <c r="AK78" s="67">
        <f>VLOOKUP($B78&amp;"Local Authority Fostering Agency",'Raw CDR data'!$A:$K,MATCH(MID(AK$10,13,100)*1,'Raw CDR data'!$2:$2,0),0)</f>
        <v>1</v>
      </c>
      <c r="AL78" s="67">
        <f>VLOOKUP($B78&amp;"Local Authority Fostering Agency",'Raw CDR data'!$A:$K,MATCH(MID(AL$10,13,100)*1,'Raw CDR data'!$2:$2,0),0)</f>
        <v>1</v>
      </c>
      <c r="AM78" s="67">
        <f>VLOOKUP($B78&amp;AM$8,'Raw CDR data'!$A:$K,MATCH(MID(AM$10,13,100)*1,'Raw CDR data'!$2:$2,0),0)</f>
        <v>38</v>
      </c>
      <c r="AN78" s="67">
        <f>VLOOKUP($B78&amp;AM$8,'Raw CDR data'!$A:$K,MATCH(MID(AN$10,13,100)*1,'Raw CDR data'!$2:$2,0),0)</f>
        <v>37</v>
      </c>
      <c r="AO78" s="160"/>
      <c r="AP78" s="160"/>
    </row>
    <row r="79" spans="2:42" s="62" customFormat="1" ht="11.25">
      <c r="B79" s="73" t="s">
        <v>1589</v>
      </c>
      <c r="C79" s="67">
        <f>VLOOKUP($B79&amp;C$8,'Raw CDR data'!$A:$K,MATCH(MID(C$10,13,100)*1,'Raw CDR data'!$2:$2,0),0)</f>
        <v>1</v>
      </c>
      <c r="D79" s="67">
        <f>VLOOKUP($B79&amp;C$8,'Raw CDR data'!$A:$K,MATCH(MID(D$10,13,100)*1,'Raw CDR data'!$2:$2,0),0)</f>
        <v>1</v>
      </c>
      <c r="E79" s="68">
        <f>VLOOKUP($B79&amp;C$8,'Raw CDR data'!$A:$K,MATCH(MID(E$10,13,100)*1,'Raw CDR data'!$2:$2,0)+1,0)</f>
        <v>11</v>
      </c>
      <c r="F79" s="68">
        <f>VLOOKUP($B79&amp;C$8,'Raw CDR data'!$A:$K,MATCH(MID(F$10,13,100)*1,'Raw CDR data'!$2:$2,0)+1,0)</f>
        <v>11</v>
      </c>
      <c r="G79" s="67">
        <f>VLOOKUP($B79&amp;G$8,'Raw CDR data'!$A:$K,MATCH(MID(G$10,13,100)*1,'Raw CDR data'!$2:$2,0),0)</f>
        <v>0</v>
      </c>
      <c r="H79" s="67">
        <f>VLOOKUP($B79&amp;G$8,'Raw CDR data'!$A:$K,MATCH(MID(H$10,13,100)*1,'Raw CDR data'!$2:$2,0),0)</f>
        <v>0</v>
      </c>
      <c r="I79" s="68">
        <f>VLOOKUP($B79&amp;G$8,'Raw CDR data'!$A:$K,MATCH(MID(I$10,13,100)*1,'Raw CDR data'!$2:$2,0)+1,0)</f>
        <v>0</v>
      </c>
      <c r="J79" s="68">
        <f>VLOOKUP($B79&amp;G$8,'Raw CDR data'!$A:$K,MATCH(MID(J$10,13,100)*1,'Raw CDR data'!$2:$2,0)+1,0)</f>
        <v>0</v>
      </c>
      <c r="K79" s="67">
        <f>VLOOKUP($B79&amp;K$8,'Raw CDR data'!$A:$K,MATCH(MID(K$10,13,100)*1,'Raw CDR data'!$2:$2,0),0)</f>
        <v>1</v>
      </c>
      <c r="L79" s="67">
        <f>VLOOKUP($B79&amp;K$8,'Raw CDR data'!$A:$K,MATCH(MID(L$10,13,100)*1,'Raw CDR data'!$2:$2,0),0)</f>
        <v>1</v>
      </c>
      <c r="M79" s="68">
        <f>VLOOKUP($B79&amp;K$8,'Raw CDR data'!$A:$K,MATCH(MID(M$10,13,100)*1,'Raw CDR data'!$2:$2,0)+1,0)</f>
        <v>61</v>
      </c>
      <c r="N79" s="68">
        <f>VLOOKUP($B79&amp;K$8,'Raw CDR data'!$A:$K,MATCH(MID(N$10,13,100)*1,'Raw CDR data'!$2:$2,0)+1,0)</f>
        <v>61</v>
      </c>
      <c r="O79" s="67">
        <f>VLOOKUP($B79&amp;O$8,'Raw CDR data'!$A:$K,MATCH(MID(O$10,13,100)*1,'Raw CDR data'!$2:$2,0),0)</f>
        <v>0</v>
      </c>
      <c r="P79" s="67">
        <f>VLOOKUP($B79&amp;O$8,'Raw CDR data'!$A:$K,MATCH(MID(P$10,13,100)*1,'Raw CDR data'!$2:$2,0),0)</f>
        <v>0</v>
      </c>
      <c r="Q79" s="68">
        <f>VLOOKUP($B79&amp;O$8,'Raw CDR data'!$A:$K,MATCH(MID(Q$10,13,100)*1,'Raw CDR data'!$2:$2,0)+1,0)</f>
        <v>0</v>
      </c>
      <c r="R79" s="68">
        <f>VLOOKUP($B79&amp;O$8,'Raw CDR data'!$A:$K,MATCH(MID(R$10,13,100)*1,'Raw CDR data'!$2:$2,0)+1,0)</f>
        <v>0</v>
      </c>
      <c r="S79" s="67">
        <f>VLOOKUP($B79&amp;S$8,'Raw CDR data'!$A:$K,MATCH(MID(S$10,13,100)*1,'Raw CDR data'!$2:$2,0),0)</f>
        <v>2</v>
      </c>
      <c r="T79" s="67">
        <f>VLOOKUP($B79&amp;S$8,'Raw CDR data'!$A:$K,MATCH(MID(T$10,13,100)*1,'Raw CDR data'!$2:$2,0),0)</f>
        <v>2</v>
      </c>
      <c r="U79" s="68">
        <f>VLOOKUP($B79&amp;S$8,'Raw CDR data'!$A:$K,MATCH(MID(U$10,13,100)*1,'Raw CDR data'!$2:$2,0)+1,0)</f>
        <v>1190</v>
      </c>
      <c r="V79" s="68">
        <f>VLOOKUP($B79&amp;S$8,'Raw CDR data'!$A:$K,MATCH(MID(V$10,13,100)*1,'Raw CDR data'!$2:$2,0)+1,0)</f>
        <v>1190</v>
      </c>
      <c r="W79" s="67">
        <f>VLOOKUP($B79&amp;"Further Education College",'Raw CDR data'!$A:$K,MATCH(MID(W$10,13,100)*1,'Raw CDR data'!$2:$2,0),0)</f>
        <v>0</v>
      </c>
      <c r="X79" s="67">
        <f>VLOOKUP($B79&amp;"Further Education College",'Raw CDR data'!$A:$K,MATCH(MID(X$10,13,100)*1,'Raw CDR data'!$2:$2,0),0)</f>
        <v>0</v>
      </c>
      <c r="Y79" s="68">
        <f>VLOOKUP($B79&amp;"Further Education College",'Raw CDR data'!$A:$K,MATCH(MID(Y$10,13,100)*1,'Raw CDR data'!$2:$2,0)+1,0)</f>
        <v>0</v>
      </c>
      <c r="Z79" s="68">
        <f>VLOOKUP($B79&amp;"Further Education College",'Raw CDR data'!$A:$K,MATCH(MID(Z$10,13,100)*1,'Raw CDR data'!$2:$2,0)+1,0)</f>
        <v>0</v>
      </c>
      <c r="AA79" s="67">
        <f>VLOOKUP($B79&amp;AA$8,'Raw CDR data'!$A:$K,MATCH(MID(AA$10,13,100)*1,'Raw CDR data'!$2:$2,0),0)</f>
        <v>0</v>
      </c>
      <c r="AB79" s="67">
        <f>VLOOKUP($B79&amp;AA$8,'Raw CDR data'!$A:$K,MATCH(MID(AB$10,13,100)*1,'Raw CDR data'!$2:$2,0),0)</f>
        <v>0</v>
      </c>
      <c r="AC79" s="67">
        <f>VLOOKUP($B79&amp;AC$8,'Raw CDR data'!$A:$K,MATCH(MID(AC$10,13,100)*1,'Raw CDR data'!$2:$2,0),0)</f>
        <v>0</v>
      </c>
      <c r="AD79" s="67">
        <f>VLOOKUP($B79&amp;AC$8,'Raw CDR data'!$A:$K,MATCH(MID(AD$10,13,100)*1,'Raw CDR data'!$2:$2,0),0)</f>
        <v>0</v>
      </c>
      <c r="AE79" s="67">
        <f>VLOOKUP($B79&amp;AE$8,'Raw CDR data'!$A:$K,MATCH(MID(AE$10,13,100)*1,'Raw CDR data'!$2:$2,0),0)</f>
        <v>0</v>
      </c>
      <c r="AF79" s="67">
        <f>VLOOKUP($B79&amp;AE$8,'Raw CDR data'!$A:$K,MATCH(MID(AF$10,13,100)*1,'Raw CDR data'!$2:$2,0),0)</f>
        <v>0</v>
      </c>
      <c r="AG79" s="67">
        <f>VLOOKUP($B79&amp;"Local Authority Adoption Agency",'Raw CDR data'!$A:$K,MATCH(MID(AG$10,13,100)*1,'Raw CDR data'!$2:$2,0),0)</f>
        <v>1</v>
      </c>
      <c r="AH79" s="67">
        <f>VLOOKUP($B79&amp;"Local Authority Adoption Agency",'Raw CDR data'!$A:$K,MATCH(MID(AH$10,13,100)*1,'Raw CDR data'!$2:$2,0),0)</f>
        <v>1</v>
      </c>
      <c r="AI79" s="67">
        <f>VLOOKUP($B79&amp;AI$8,'Raw CDR data'!$A:$K,MATCH(MID(AI$10,13,100)*1,'Raw CDR data'!$2:$2,0),0)</f>
        <v>0</v>
      </c>
      <c r="AJ79" s="67">
        <f>VLOOKUP($B79&amp;AI$8,'Raw CDR data'!$A:$K,MATCH(MID(AJ$10,13,100)*1,'Raw CDR data'!$2:$2,0),0)</f>
        <v>0</v>
      </c>
      <c r="AK79" s="67">
        <f>VLOOKUP($B79&amp;"Local Authority Fostering Agency",'Raw CDR data'!$A:$K,MATCH(MID(AK$10,13,100)*1,'Raw CDR data'!$2:$2,0),0)</f>
        <v>1</v>
      </c>
      <c r="AL79" s="67">
        <f>VLOOKUP($B79&amp;"Local Authority Fostering Agency",'Raw CDR data'!$A:$K,MATCH(MID(AL$10,13,100)*1,'Raw CDR data'!$2:$2,0),0)</f>
        <v>1</v>
      </c>
      <c r="AM79" s="67">
        <f>VLOOKUP($B79&amp;AM$8,'Raw CDR data'!$A:$K,MATCH(MID(AM$10,13,100)*1,'Raw CDR data'!$2:$2,0),0)</f>
        <v>6</v>
      </c>
      <c r="AN79" s="67">
        <f>VLOOKUP($B79&amp;AM$8,'Raw CDR data'!$A:$K,MATCH(MID(AN$10,13,100)*1,'Raw CDR data'!$2:$2,0),0)</f>
        <v>6</v>
      </c>
      <c r="AO79" s="160"/>
      <c r="AP79" s="160"/>
    </row>
    <row r="80" spans="2:42" s="62" customFormat="1" ht="11.25">
      <c r="B80" s="69"/>
      <c r="C80" s="67"/>
      <c r="D80" s="67"/>
      <c r="E80" s="68"/>
      <c r="F80" s="68"/>
      <c r="G80" s="67"/>
      <c r="H80" s="67"/>
      <c r="I80" s="68"/>
      <c r="J80" s="68"/>
      <c r="K80" s="67"/>
      <c r="L80" s="67"/>
      <c r="M80" s="68"/>
      <c r="N80" s="68"/>
      <c r="O80" s="67"/>
      <c r="P80" s="67"/>
      <c r="Q80" s="68"/>
      <c r="R80" s="68"/>
      <c r="S80" s="67"/>
      <c r="T80" s="67"/>
      <c r="U80" s="68"/>
      <c r="V80" s="68"/>
      <c r="W80" s="67"/>
      <c r="X80" s="67"/>
      <c r="Y80" s="68"/>
      <c r="Z80" s="68"/>
      <c r="AA80" s="67"/>
      <c r="AB80" s="67"/>
      <c r="AC80" s="67"/>
      <c r="AD80" s="67"/>
      <c r="AE80" s="67"/>
      <c r="AF80" s="67"/>
      <c r="AG80" s="67"/>
      <c r="AH80" s="67"/>
      <c r="AI80" s="67"/>
      <c r="AJ80" s="67"/>
      <c r="AK80" s="67"/>
      <c r="AL80" s="67"/>
      <c r="AM80" s="67"/>
      <c r="AN80" s="67"/>
      <c r="AO80" s="160"/>
      <c r="AP80" s="160"/>
    </row>
    <row r="81" spans="2:42" s="62" customFormat="1" ht="11.25">
      <c r="B81" s="72" t="s">
        <v>1528</v>
      </c>
      <c r="C81" s="67">
        <f>VLOOKUP($B81&amp;C$8,'Raw CDR data'!$A:$K,MATCH(MID(C$10,13,100)*1,'Raw CDR data'!$2:$2,0),0)</f>
        <v>333</v>
      </c>
      <c r="D81" s="67">
        <f>VLOOKUP($B81&amp;C$8,'Raw CDR data'!$A:$K,MATCH(MID(D$10,13,100)*1,'Raw CDR data'!$2:$2,0),0)</f>
        <v>335</v>
      </c>
      <c r="E81" s="68">
        <f>VLOOKUP($B81&amp;C$8,'Raw CDR data'!$A:$K,MATCH(MID(E$10,13,100)*1,'Raw CDR data'!$2:$2,0)+1,0)</f>
        <v>1589</v>
      </c>
      <c r="F81" s="68">
        <f>VLOOKUP($B81&amp;C$8,'Raw CDR data'!$A:$K,MATCH(MID(F$10,13,100)*1,'Raw CDR data'!$2:$2,0)+1,0)</f>
        <v>1595</v>
      </c>
      <c r="G81" s="67">
        <f>VLOOKUP($B81&amp;G$8,'Raw CDR data'!$A:$K,MATCH(MID(G$10,13,100)*1,'Raw CDR data'!$2:$2,0),0)</f>
        <v>0</v>
      </c>
      <c r="H81" s="67">
        <f>VLOOKUP($B81&amp;G$8,'Raw CDR data'!$A:$K,MATCH(MID(H$10,13,100)*1,'Raw CDR data'!$2:$2,0),0)</f>
        <v>0</v>
      </c>
      <c r="I81" s="68">
        <f>VLOOKUP($B81&amp;G$8,'Raw CDR data'!$A:$K,MATCH(MID(I$10,13,100)*1,'Raw CDR data'!$2:$2,0)+1,0)</f>
        <v>0</v>
      </c>
      <c r="J81" s="68">
        <f>VLOOKUP($B81&amp;G$8,'Raw CDR data'!$A:$K,MATCH(MID(J$10,13,100)*1,'Raw CDR data'!$2:$2,0)+1,0)</f>
        <v>0</v>
      </c>
      <c r="K81" s="67">
        <f>VLOOKUP($B81&amp;K$8,'Raw CDR data'!$A:$K,MATCH(MID(K$10,13,100)*1,'Raw CDR data'!$2:$2,0),0)</f>
        <v>16</v>
      </c>
      <c r="L81" s="67">
        <f>VLOOKUP($B81&amp;K$8,'Raw CDR data'!$A:$K,MATCH(MID(L$10,13,100)*1,'Raw CDR data'!$2:$2,0),0)</f>
        <v>16</v>
      </c>
      <c r="M81" s="68">
        <f>VLOOKUP($B81&amp;K$8,'Raw CDR data'!$A:$K,MATCH(MID(M$10,13,100)*1,'Raw CDR data'!$2:$2,0)+1,0)</f>
        <v>312.77894400000002</v>
      </c>
      <c r="N81" s="68">
        <f>VLOOKUP($B81&amp;K$8,'Raw CDR data'!$A:$K,MATCH(MID(N$10,13,100)*1,'Raw CDR data'!$2:$2,0)+1,0)</f>
        <v>328.41237000000001</v>
      </c>
      <c r="O81" s="67">
        <f>VLOOKUP($B81&amp;O$8,'Raw CDR data'!$A:$K,MATCH(MID(O$10,13,100)*1,'Raw CDR data'!$2:$2,0),0)</f>
        <v>7</v>
      </c>
      <c r="P81" s="67">
        <f>VLOOKUP($B81&amp;O$8,'Raw CDR data'!$A:$K,MATCH(MID(P$10,13,100)*1,'Raw CDR data'!$2:$2,0),0)</f>
        <v>9</v>
      </c>
      <c r="Q81" s="68">
        <f>VLOOKUP($B81&amp;O$8,'Raw CDR data'!$A:$K,MATCH(MID(Q$10,13,100)*1,'Raw CDR data'!$2:$2,0)+1,0)</f>
        <v>53.6</v>
      </c>
      <c r="R81" s="68">
        <f>VLOOKUP($B81&amp;O$8,'Raw CDR data'!$A:$K,MATCH(MID(R$10,13,100)*1,'Raw CDR data'!$2:$2,0)+1,0)</f>
        <v>70.5</v>
      </c>
      <c r="S81" s="67">
        <f>VLOOKUP($B81&amp;S$8,'Raw CDR data'!$A:$K,MATCH(MID(S$10,13,100)*1,'Raw CDR data'!$2:$2,0),0)</f>
        <v>43</v>
      </c>
      <c r="T81" s="67">
        <f>VLOOKUP($B81&amp;S$8,'Raw CDR data'!$A:$K,MATCH(MID(T$10,13,100)*1,'Raw CDR data'!$2:$2,0),0)</f>
        <v>43</v>
      </c>
      <c r="U81" s="68">
        <f>VLOOKUP($B81&amp;S$8,'Raw CDR data'!$A:$K,MATCH(MID(U$10,13,100)*1,'Raw CDR data'!$2:$2,0)+1,0)</f>
        <v>5636.4522139999999</v>
      </c>
      <c r="V81" s="68">
        <f>VLOOKUP($B81&amp;S$8,'Raw CDR data'!$A:$K,MATCH(MID(V$10,13,100)*1,'Raw CDR data'!$2:$2,0)+1,0)</f>
        <v>6051.2587400000002</v>
      </c>
      <c r="W81" s="67">
        <f>VLOOKUP($B81&amp;"Further Education College",'Raw CDR data'!$A:$K,MATCH(MID(W$10,13,100)*1,'Raw CDR data'!$2:$2,0),0)</f>
        <v>5</v>
      </c>
      <c r="X81" s="67">
        <f>VLOOKUP($B81&amp;"Further Education College",'Raw CDR data'!$A:$K,MATCH(MID(X$10,13,100)*1,'Raw CDR data'!$2:$2,0),0)</f>
        <v>5</v>
      </c>
      <c r="Y81" s="68">
        <f>VLOOKUP($B81&amp;"Further Education College",'Raw CDR data'!$A:$K,MATCH(MID(Y$10,13,100)*1,'Raw CDR data'!$2:$2,0)+1,0)</f>
        <v>366</v>
      </c>
      <c r="Z81" s="68">
        <f>VLOOKUP($B81&amp;"Further Education College",'Raw CDR data'!$A:$K,MATCH(MID(Z$10,13,100)*1,'Raw CDR data'!$2:$2,0)+1,0)</f>
        <v>366</v>
      </c>
      <c r="AA81" s="67">
        <f>VLOOKUP($B81&amp;AA$8,'Raw CDR data'!$A:$K,MATCH(MID(AA$10,13,100)*1,'Raw CDR data'!$2:$2,0),0)</f>
        <v>1</v>
      </c>
      <c r="AB81" s="67">
        <f>VLOOKUP($B81&amp;AA$8,'Raw CDR data'!$A:$K,MATCH(MID(AB$10,13,100)*1,'Raw CDR data'!$2:$2,0),0)</f>
        <v>1</v>
      </c>
      <c r="AC81" s="67">
        <f>VLOOKUP($B81&amp;AC$8,'Raw CDR data'!$A:$K,MATCH(MID(AC$10,13,100)*1,'Raw CDR data'!$2:$2,0),0)</f>
        <v>6</v>
      </c>
      <c r="AD81" s="67">
        <f>VLOOKUP($B81&amp;AC$8,'Raw CDR data'!$A:$K,MATCH(MID(AD$10,13,100)*1,'Raw CDR data'!$2:$2,0),0)</f>
        <v>6</v>
      </c>
      <c r="AE81" s="67">
        <f>VLOOKUP($B81&amp;AE$8,'Raw CDR data'!$A:$K,MATCH(MID(AE$10,13,100)*1,'Raw CDR data'!$2:$2,0),0)</f>
        <v>3</v>
      </c>
      <c r="AF81" s="67">
        <f>VLOOKUP($B81&amp;AE$8,'Raw CDR data'!$A:$K,MATCH(MID(AF$10,13,100)*1,'Raw CDR data'!$2:$2,0),0)</f>
        <v>3</v>
      </c>
      <c r="AG81" s="67">
        <f>VLOOKUP($B81&amp;"Local Authority Adoption Agency",'Raw CDR data'!$A:$K,MATCH(MID(AG$10,13,100)*1,'Raw CDR data'!$2:$2,0),0)</f>
        <v>13</v>
      </c>
      <c r="AH81" s="67">
        <f>VLOOKUP($B81&amp;"Local Authority Adoption Agency",'Raw CDR data'!$A:$K,MATCH(MID(AH$10,13,100)*1,'Raw CDR data'!$2:$2,0),0)</f>
        <v>13</v>
      </c>
      <c r="AI81" s="67">
        <f>VLOOKUP($B81&amp;AI$8,'Raw CDR data'!$A:$K,MATCH(MID(AI$10,13,100)*1,'Raw CDR data'!$2:$2,0),0)</f>
        <v>39</v>
      </c>
      <c r="AJ81" s="67">
        <f>VLOOKUP($B81&amp;AI$8,'Raw CDR data'!$A:$K,MATCH(MID(AJ$10,13,100)*1,'Raw CDR data'!$2:$2,0),0)</f>
        <v>38</v>
      </c>
      <c r="AK81" s="67">
        <f>VLOOKUP($B81&amp;"Local Authority Fostering Agency",'Raw CDR data'!$A:$K,MATCH(MID(AK$10,13,100)*1,'Raw CDR data'!$2:$2,0),0)</f>
        <v>14</v>
      </c>
      <c r="AL81" s="67">
        <f>VLOOKUP($B81&amp;"Local Authority Fostering Agency",'Raw CDR data'!$A:$K,MATCH(MID(AL$10,13,100)*1,'Raw CDR data'!$2:$2,0),0)</f>
        <v>14</v>
      </c>
      <c r="AM81" s="67">
        <f>VLOOKUP($B81&amp;AM$8,'Raw CDR data'!$A:$K,MATCH(MID(AM$10,13,100)*1,'Raw CDR data'!$2:$2,0),0)</f>
        <v>480</v>
      </c>
      <c r="AN81" s="67">
        <f>VLOOKUP($B81&amp;AM$8,'Raw CDR data'!$A:$K,MATCH(MID(AN$10,13,100)*1,'Raw CDR data'!$2:$2,0),0)</f>
        <v>483</v>
      </c>
      <c r="AO81" s="160"/>
      <c r="AP81" s="160"/>
    </row>
    <row r="82" spans="2:42" s="62" customFormat="1" ht="11.25">
      <c r="B82" s="73" t="s">
        <v>951</v>
      </c>
      <c r="C82" s="67">
        <f>VLOOKUP($B82&amp;C$8,'Raw CDR data'!$A:$K,MATCH(MID(C$10,13,100)*1,'Raw CDR data'!$2:$2,0),0)</f>
        <v>54</v>
      </c>
      <c r="D82" s="67">
        <f>VLOOKUP($B82&amp;C$8,'Raw CDR data'!$A:$K,MATCH(MID(D$10,13,100)*1,'Raw CDR data'!$2:$2,0),0)</f>
        <v>53</v>
      </c>
      <c r="E82" s="68">
        <f>VLOOKUP($B82&amp;C$8,'Raw CDR data'!$A:$K,MATCH(MID(E$10,13,100)*1,'Raw CDR data'!$2:$2,0)+1,0)</f>
        <v>286</v>
      </c>
      <c r="F82" s="68">
        <f>VLOOKUP($B82&amp;C$8,'Raw CDR data'!$A:$K,MATCH(MID(F$10,13,100)*1,'Raw CDR data'!$2:$2,0)+1,0)</f>
        <v>276</v>
      </c>
      <c r="G82" s="67">
        <f>VLOOKUP($B82&amp;G$8,'Raw CDR data'!$A:$K,MATCH(MID(G$10,13,100)*1,'Raw CDR data'!$2:$2,0),0)</f>
        <v>0</v>
      </c>
      <c r="H82" s="67">
        <f>VLOOKUP($B82&amp;G$8,'Raw CDR data'!$A:$K,MATCH(MID(H$10,13,100)*1,'Raw CDR data'!$2:$2,0),0)</f>
        <v>0</v>
      </c>
      <c r="I82" s="68">
        <f>VLOOKUP($B82&amp;G$8,'Raw CDR data'!$A:$K,MATCH(MID(I$10,13,100)*1,'Raw CDR data'!$2:$2,0)+1,0)</f>
        <v>0</v>
      </c>
      <c r="J82" s="68">
        <f>VLOOKUP($B82&amp;G$8,'Raw CDR data'!$A:$K,MATCH(MID(J$10,13,100)*1,'Raw CDR data'!$2:$2,0)+1,0)</f>
        <v>0</v>
      </c>
      <c r="K82" s="67">
        <f>VLOOKUP($B82&amp;K$8,'Raw CDR data'!$A:$K,MATCH(MID(K$10,13,100)*1,'Raw CDR data'!$2:$2,0),0)</f>
        <v>3</v>
      </c>
      <c r="L82" s="67">
        <f>VLOOKUP($B82&amp;K$8,'Raw CDR data'!$A:$K,MATCH(MID(L$10,13,100)*1,'Raw CDR data'!$2:$2,0),0)</f>
        <v>3</v>
      </c>
      <c r="M82" s="68">
        <f>VLOOKUP($B82&amp;K$8,'Raw CDR data'!$A:$K,MATCH(MID(M$10,13,100)*1,'Raw CDR data'!$2:$2,0)+1,0)</f>
        <v>39</v>
      </c>
      <c r="N82" s="68">
        <f>VLOOKUP($B82&amp;K$8,'Raw CDR data'!$A:$K,MATCH(MID(N$10,13,100)*1,'Raw CDR data'!$2:$2,0)+1,0)</f>
        <v>39</v>
      </c>
      <c r="O82" s="67">
        <f>VLOOKUP($B82&amp;O$8,'Raw CDR data'!$A:$K,MATCH(MID(O$10,13,100)*1,'Raw CDR data'!$2:$2,0),0)</f>
        <v>2</v>
      </c>
      <c r="P82" s="67">
        <f>VLOOKUP($B82&amp;O$8,'Raw CDR data'!$A:$K,MATCH(MID(P$10,13,100)*1,'Raw CDR data'!$2:$2,0),0)</f>
        <v>3</v>
      </c>
      <c r="Q82" s="68">
        <f>VLOOKUP($B82&amp;O$8,'Raw CDR data'!$A:$K,MATCH(MID(Q$10,13,100)*1,'Raw CDR data'!$2:$2,0)+1,0)</f>
        <v>17.8</v>
      </c>
      <c r="R82" s="68">
        <f>VLOOKUP($B82&amp;O$8,'Raw CDR data'!$A:$K,MATCH(MID(R$10,13,100)*1,'Raw CDR data'!$2:$2,0)+1,0)</f>
        <v>24.75</v>
      </c>
      <c r="S82" s="67">
        <f>VLOOKUP($B82&amp;S$8,'Raw CDR data'!$A:$K,MATCH(MID(S$10,13,100)*1,'Raw CDR data'!$2:$2,0),0)</f>
        <v>1</v>
      </c>
      <c r="T82" s="67">
        <f>VLOOKUP($B82&amp;S$8,'Raw CDR data'!$A:$K,MATCH(MID(T$10,13,100)*1,'Raw CDR data'!$2:$2,0),0)</f>
        <v>1</v>
      </c>
      <c r="U82" s="68">
        <f>VLOOKUP($B82&amp;S$8,'Raw CDR data'!$A:$K,MATCH(MID(U$10,13,100)*1,'Raw CDR data'!$2:$2,0)+1,0)</f>
        <v>142</v>
      </c>
      <c r="V82" s="68">
        <f>VLOOKUP($B82&amp;S$8,'Raw CDR data'!$A:$K,MATCH(MID(V$10,13,100)*1,'Raw CDR data'!$2:$2,0)+1,0)</f>
        <v>142</v>
      </c>
      <c r="W82" s="67">
        <f>VLOOKUP($B82&amp;"Further Education College",'Raw CDR data'!$A:$K,MATCH(MID(W$10,13,100)*1,'Raw CDR data'!$2:$2,0),0)</f>
        <v>0</v>
      </c>
      <c r="X82" s="67">
        <f>VLOOKUP($B82&amp;"Further Education College",'Raw CDR data'!$A:$K,MATCH(MID(X$10,13,100)*1,'Raw CDR data'!$2:$2,0),0)</f>
        <v>0</v>
      </c>
      <c r="Y82" s="68">
        <f>VLOOKUP($B82&amp;"Further Education College",'Raw CDR data'!$A:$K,MATCH(MID(Y$10,13,100)*1,'Raw CDR data'!$2:$2,0)+1,0)</f>
        <v>0</v>
      </c>
      <c r="Z82" s="68">
        <f>VLOOKUP($B82&amp;"Further Education College",'Raw CDR data'!$A:$K,MATCH(MID(Z$10,13,100)*1,'Raw CDR data'!$2:$2,0)+1,0)</f>
        <v>0</v>
      </c>
      <c r="AA82" s="67">
        <f>VLOOKUP($B82&amp;AA$8,'Raw CDR data'!$A:$K,MATCH(MID(AA$10,13,100)*1,'Raw CDR data'!$2:$2,0),0)</f>
        <v>0</v>
      </c>
      <c r="AB82" s="67">
        <f>VLOOKUP($B82&amp;AA$8,'Raw CDR data'!$A:$K,MATCH(MID(AB$10,13,100)*1,'Raw CDR data'!$2:$2,0),0)</f>
        <v>0</v>
      </c>
      <c r="AC82" s="67">
        <f>VLOOKUP($B82&amp;AC$8,'Raw CDR data'!$A:$K,MATCH(MID(AC$10,13,100)*1,'Raw CDR data'!$2:$2,0),0)</f>
        <v>2</v>
      </c>
      <c r="AD82" s="67">
        <f>VLOOKUP($B82&amp;AC$8,'Raw CDR data'!$A:$K,MATCH(MID(AD$10,13,100)*1,'Raw CDR data'!$2:$2,0),0)</f>
        <v>2</v>
      </c>
      <c r="AE82" s="67">
        <f>VLOOKUP($B82&amp;AE$8,'Raw CDR data'!$A:$K,MATCH(MID(AE$10,13,100)*1,'Raw CDR data'!$2:$2,0),0)</f>
        <v>1</v>
      </c>
      <c r="AF82" s="67">
        <f>VLOOKUP($B82&amp;AE$8,'Raw CDR data'!$A:$K,MATCH(MID(AF$10,13,100)*1,'Raw CDR data'!$2:$2,0),0)</f>
        <v>1</v>
      </c>
      <c r="AG82" s="67">
        <f>VLOOKUP($B82&amp;"Local Authority Adoption Agency",'Raw CDR data'!$A:$K,MATCH(MID(AG$10,13,100)*1,'Raw CDR data'!$2:$2,0),0)</f>
        <v>1</v>
      </c>
      <c r="AH82" s="67">
        <f>VLOOKUP($B82&amp;"Local Authority Adoption Agency",'Raw CDR data'!$A:$K,MATCH(MID(AH$10,13,100)*1,'Raw CDR data'!$2:$2,0),0)</f>
        <v>1</v>
      </c>
      <c r="AI82" s="67">
        <f>VLOOKUP($B82&amp;AI$8,'Raw CDR data'!$A:$K,MATCH(MID(AI$10,13,100)*1,'Raw CDR data'!$2:$2,0),0)</f>
        <v>6</v>
      </c>
      <c r="AJ82" s="67">
        <f>VLOOKUP($B82&amp;AI$8,'Raw CDR data'!$A:$K,MATCH(MID(AJ$10,13,100)*1,'Raw CDR data'!$2:$2,0),0)</f>
        <v>4</v>
      </c>
      <c r="AK82" s="67">
        <f>VLOOKUP($B82&amp;"Local Authority Fostering Agency",'Raw CDR data'!$A:$K,MATCH(MID(AK$10,13,100)*1,'Raw CDR data'!$2:$2,0),0)</f>
        <v>1</v>
      </c>
      <c r="AL82" s="67">
        <f>VLOOKUP($B82&amp;"Local Authority Fostering Agency",'Raw CDR data'!$A:$K,MATCH(MID(AL$10,13,100)*1,'Raw CDR data'!$2:$2,0),0)</f>
        <v>1</v>
      </c>
      <c r="AM82" s="67">
        <f>VLOOKUP($B82&amp;AM$8,'Raw CDR data'!$A:$K,MATCH(MID(AM$10,13,100)*1,'Raw CDR data'!$2:$2,0),0)</f>
        <v>71</v>
      </c>
      <c r="AN82" s="67">
        <f>VLOOKUP($B82&amp;AM$8,'Raw CDR data'!$A:$K,MATCH(MID(AN$10,13,100)*1,'Raw CDR data'!$2:$2,0),0)</f>
        <v>69</v>
      </c>
      <c r="AO82" s="160"/>
      <c r="AP82" s="160"/>
    </row>
    <row r="83" spans="2:42" s="62" customFormat="1" ht="11.25">
      <c r="B83" s="73" t="s">
        <v>963</v>
      </c>
      <c r="C83" s="67">
        <f>VLOOKUP($B83&amp;C$8,'Raw CDR data'!$A:$K,MATCH(MID(C$10,13,100)*1,'Raw CDR data'!$2:$2,0),0)</f>
        <v>10</v>
      </c>
      <c r="D83" s="67">
        <f>VLOOKUP($B83&amp;C$8,'Raw CDR data'!$A:$K,MATCH(MID(D$10,13,100)*1,'Raw CDR data'!$2:$2,0),0)</f>
        <v>10</v>
      </c>
      <c r="E83" s="68">
        <f>VLOOKUP($B83&amp;C$8,'Raw CDR data'!$A:$K,MATCH(MID(E$10,13,100)*1,'Raw CDR data'!$2:$2,0)+1,0)</f>
        <v>59</v>
      </c>
      <c r="F83" s="68">
        <f>VLOOKUP($B83&amp;C$8,'Raw CDR data'!$A:$K,MATCH(MID(F$10,13,100)*1,'Raw CDR data'!$2:$2,0)+1,0)</f>
        <v>59</v>
      </c>
      <c r="G83" s="67">
        <f>VLOOKUP($B83&amp;G$8,'Raw CDR data'!$A:$K,MATCH(MID(G$10,13,100)*1,'Raw CDR data'!$2:$2,0),0)</f>
        <v>0</v>
      </c>
      <c r="H83" s="67">
        <f>VLOOKUP($B83&amp;G$8,'Raw CDR data'!$A:$K,MATCH(MID(H$10,13,100)*1,'Raw CDR data'!$2:$2,0),0)</f>
        <v>0</v>
      </c>
      <c r="I83" s="68">
        <f>VLOOKUP($B83&amp;G$8,'Raw CDR data'!$A:$K,MATCH(MID(I$10,13,100)*1,'Raw CDR data'!$2:$2,0)+1,0)</f>
        <v>0</v>
      </c>
      <c r="J83" s="68">
        <f>VLOOKUP($B83&amp;G$8,'Raw CDR data'!$A:$K,MATCH(MID(J$10,13,100)*1,'Raw CDR data'!$2:$2,0)+1,0)</f>
        <v>0</v>
      </c>
      <c r="K83" s="67">
        <f>VLOOKUP($B83&amp;K$8,'Raw CDR data'!$A:$K,MATCH(MID(K$10,13,100)*1,'Raw CDR data'!$2:$2,0),0)</f>
        <v>0</v>
      </c>
      <c r="L83" s="67">
        <f>VLOOKUP($B83&amp;K$8,'Raw CDR data'!$A:$K,MATCH(MID(L$10,13,100)*1,'Raw CDR data'!$2:$2,0),0)</f>
        <v>0</v>
      </c>
      <c r="M83" s="68">
        <f>VLOOKUP($B83&amp;K$8,'Raw CDR data'!$A:$K,MATCH(MID(M$10,13,100)*1,'Raw CDR data'!$2:$2,0)+1,0)</f>
        <v>0</v>
      </c>
      <c r="N83" s="68">
        <f>VLOOKUP($B83&amp;K$8,'Raw CDR data'!$A:$K,MATCH(MID(N$10,13,100)*1,'Raw CDR data'!$2:$2,0)+1,0)</f>
        <v>0</v>
      </c>
      <c r="O83" s="67">
        <f>VLOOKUP($B83&amp;O$8,'Raw CDR data'!$A:$K,MATCH(MID(O$10,13,100)*1,'Raw CDR data'!$2:$2,0),0)</f>
        <v>1</v>
      </c>
      <c r="P83" s="67">
        <f>VLOOKUP($B83&amp;O$8,'Raw CDR data'!$A:$K,MATCH(MID(P$10,13,100)*1,'Raw CDR data'!$2:$2,0),0)</f>
        <v>1</v>
      </c>
      <c r="Q83" s="68">
        <f>VLOOKUP($B83&amp;O$8,'Raw CDR data'!$A:$K,MATCH(MID(Q$10,13,100)*1,'Raw CDR data'!$2:$2,0)+1,0)</f>
        <v>12</v>
      </c>
      <c r="R83" s="68">
        <f>VLOOKUP($B83&amp;O$8,'Raw CDR data'!$A:$K,MATCH(MID(R$10,13,100)*1,'Raw CDR data'!$2:$2,0)+1,0)</f>
        <v>12</v>
      </c>
      <c r="S83" s="67">
        <f>VLOOKUP($B83&amp;S$8,'Raw CDR data'!$A:$K,MATCH(MID(S$10,13,100)*1,'Raw CDR data'!$2:$2,0),0)</f>
        <v>0</v>
      </c>
      <c r="T83" s="67">
        <f>VLOOKUP($B83&amp;S$8,'Raw CDR data'!$A:$K,MATCH(MID(T$10,13,100)*1,'Raw CDR data'!$2:$2,0),0)</f>
        <v>0</v>
      </c>
      <c r="U83" s="68">
        <f>VLOOKUP($B83&amp;S$8,'Raw CDR data'!$A:$K,MATCH(MID(U$10,13,100)*1,'Raw CDR data'!$2:$2,0)+1,0)</f>
        <v>0</v>
      </c>
      <c r="V83" s="68">
        <f>VLOOKUP($B83&amp;S$8,'Raw CDR data'!$A:$K,MATCH(MID(V$10,13,100)*1,'Raw CDR data'!$2:$2,0)+1,0)</f>
        <v>0</v>
      </c>
      <c r="W83" s="67">
        <f>VLOOKUP($B83&amp;"Further Education College",'Raw CDR data'!$A:$K,MATCH(MID(W$10,13,100)*1,'Raw CDR data'!$2:$2,0),0)</f>
        <v>1</v>
      </c>
      <c r="X83" s="67">
        <f>VLOOKUP($B83&amp;"Further Education College",'Raw CDR data'!$A:$K,MATCH(MID(X$10,13,100)*1,'Raw CDR data'!$2:$2,0),0)</f>
        <v>1</v>
      </c>
      <c r="Y83" s="68">
        <f>VLOOKUP($B83&amp;"Further Education College",'Raw CDR data'!$A:$K,MATCH(MID(Y$10,13,100)*1,'Raw CDR data'!$2:$2,0)+1,0)</f>
        <v>35</v>
      </c>
      <c r="Z83" s="68">
        <f>VLOOKUP($B83&amp;"Further Education College",'Raw CDR data'!$A:$K,MATCH(MID(Z$10,13,100)*1,'Raw CDR data'!$2:$2,0)+1,0)</f>
        <v>35</v>
      </c>
      <c r="AA83" s="67">
        <f>VLOOKUP($B83&amp;AA$8,'Raw CDR data'!$A:$K,MATCH(MID(AA$10,13,100)*1,'Raw CDR data'!$2:$2,0),0)</f>
        <v>0</v>
      </c>
      <c r="AB83" s="67">
        <f>VLOOKUP($B83&amp;AA$8,'Raw CDR data'!$A:$K,MATCH(MID(AB$10,13,100)*1,'Raw CDR data'!$2:$2,0),0)</f>
        <v>0</v>
      </c>
      <c r="AC83" s="67">
        <f>VLOOKUP($B83&amp;AC$8,'Raw CDR data'!$A:$K,MATCH(MID(AC$10,13,100)*1,'Raw CDR data'!$2:$2,0),0)</f>
        <v>0</v>
      </c>
      <c r="AD83" s="67">
        <f>VLOOKUP($B83&amp;AC$8,'Raw CDR data'!$A:$K,MATCH(MID(AD$10,13,100)*1,'Raw CDR data'!$2:$2,0),0)</f>
        <v>0</v>
      </c>
      <c r="AE83" s="67">
        <f>VLOOKUP($B83&amp;AE$8,'Raw CDR data'!$A:$K,MATCH(MID(AE$10,13,100)*1,'Raw CDR data'!$2:$2,0),0)</f>
        <v>0</v>
      </c>
      <c r="AF83" s="67">
        <f>VLOOKUP($B83&amp;AE$8,'Raw CDR data'!$A:$K,MATCH(MID(AF$10,13,100)*1,'Raw CDR data'!$2:$2,0),0)</f>
        <v>0</v>
      </c>
      <c r="AG83" s="67">
        <f>VLOOKUP($B83&amp;"Local Authority Adoption Agency",'Raw CDR data'!$A:$K,MATCH(MID(AG$10,13,100)*1,'Raw CDR data'!$2:$2,0),0)</f>
        <v>1</v>
      </c>
      <c r="AH83" s="67">
        <f>VLOOKUP($B83&amp;"Local Authority Adoption Agency",'Raw CDR data'!$A:$K,MATCH(MID(AH$10,13,100)*1,'Raw CDR data'!$2:$2,0),0)</f>
        <v>1</v>
      </c>
      <c r="AI83" s="67">
        <f>VLOOKUP($B83&amp;AI$8,'Raw CDR data'!$A:$K,MATCH(MID(AI$10,13,100)*1,'Raw CDR data'!$2:$2,0),0)</f>
        <v>2</v>
      </c>
      <c r="AJ83" s="67">
        <f>VLOOKUP($B83&amp;AI$8,'Raw CDR data'!$A:$K,MATCH(MID(AJ$10,13,100)*1,'Raw CDR data'!$2:$2,0),0)</f>
        <v>2</v>
      </c>
      <c r="AK83" s="67">
        <f>VLOOKUP($B83&amp;"Local Authority Fostering Agency",'Raw CDR data'!$A:$K,MATCH(MID(AK$10,13,100)*1,'Raw CDR data'!$2:$2,0),0)</f>
        <v>1</v>
      </c>
      <c r="AL83" s="67">
        <f>VLOOKUP($B83&amp;"Local Authority Fostering Agency",'Raw CDR data'!$A:$K,MATCH(MID(AL$10,13,100)*1,'Raw CDR data'!$2:$2,0),0)</f>
        <v>1</v>
      </c>
      <c r="AM83" s="67">
        <f>VLOOKUP($B83&amp;AM$8,'Raw CDR data'!$A:$K,MATCH(MID(AM$10,13,100)*1,'Raw CDR data'!$2:$2,0),0)</f>
        <v>16</v>
      </c>
      <c r="AN83" s="67">
        <f>VLOOKUP($B83&amp;AM$8,'Raw CDR data'!$A:$K,MATCH(MID(AN$10,13,100)*1,'Raw CDR data'!$2:$2,0),0)</f>
        <v>16</v>
      </c>
      <c r="AO83" s="160"/>
      <c r="AP83" s="160"/>
    </row>
    <row r="84" spans="2:42" s="62" customFormat="1" ht="11.25">
      <c r="B84" s="73" t="s">
        <v>971</v>
      </c>
      <c r="C84" s="67">
        <f>VLOOKUP($B84&amp;C$8,'Raw CDR data'!$A:$K,MATCH(MID(C$10,13,100)*1,'Raw CDR data'!$2:$2,0),0)</f>
        <v>12</v>
      </c>
      <c r="D84" s="67">
        <f>VLOOKUP($B84&amp;C$8,'Raw CDR data'!$A:$K,MATCH(MID(D$10,13,100)*1,'Raw CDR data'!$2:$2,0),0)</f>
        <v>12</v>
      </c>
      <c r="E84" s="68">
        <f>VLOOKUP($B84&amp;C$8,'Raw CDR data'!$A:$K,MATCH(MID(E$10,13,100)*1,'Raw CDR data'!$2:$2,0)+1,0)</f>
        <v>49</v>
      </c>
      <c r="F84" s="68">
        <f>VLOOKUP($B84&amp;C$8,'Raw CDR data'!$A:$K,MATCH(MID(F$10,13,100)*1,'Raw CDR data'!$2:$2,0)+1,0)</f>
        <v>49</v>
      </c>
      <c r="G84" s="67">
        <f>VLOOKUP($B84&amp;G$8,'Raw CDR data'!$A:$K,MATCH(MID(G$10,13,100)*1,'Raw CDR data'!$2:$2,0),0)</f>
        <v>0</v>
      </c>
      <c r="H84" s="67">
        <f>VLOOKUP($B84&amp;G$8,'Raw CDR data'!$A:$K,MATCH(MID(H$10,13,100)*1,'Raw CDR data'!$2:$2,0),0)</f>
        <v>0</v>
      </c>
      <c r="I84" s="68">
        <f>VLOOKUP($B84&amp;G$8,'Raw CDR data'!$A:$K,MATCH(MID(I$10,13,100)*1,'Raw CDR data'!$2:$2,0)+1,0)</f>
        <v>0</v>
      </c>
      <c r="J84" s="68">
        <f>VLOOKUP($B84&amp;G$8,'Raw CDR data'!$A:$K,MATCH(MID(J$10,13,100)*1,'Raw CDR data'!$2:$2,0)+1,0)</f>
        <v>0</v>
      </c>
      <c r="K84" s="67">
        <f>VLOOKUP($B84&amp;K$8,'Raw CDR data'!$A:$K,MATCH(MID(K$10,13,100)*1,'Raw CDR data'!$2:$2,0),0)</f>
        <v>0</v>
      </c>
      <c r="L84" s="67">
        <f>VLOOKUP($B84&amp;K$8,'Raw CDR data'!$A:$K,MATCH(MID(L$10,13,100)*1,'Raw CDR data'!$2:$2,0),0)</f>
        <v>0</v>
      </c>
      <c r="M84" s="68">
        <f>VLOOKUP($B84&amp;K$8,'Raw CDR data'!$A:$K,MATCH(MID(M$10,13,100)*1,'Raw CDR data'!$2:$2,0)+1,0)</f>
        <v>0</v>
      </c>
      <c r="N84" s="68">
        <f>VLOOKUP($B84&amp;K$8,'Raw CDR data'!$A:$K,MATCH(MID(N$10,13,100)*1,'Raw CDR data'!$2:$2,0)+1,0)</f>
        <v>0</v>
      </c>
      <c r="O84" s="67">
        <f>VLOOKUP($B84&amp;O$8,'Raw CDR data'!$A:$K,MATCH(MID(O$10,13,100)*1,'Raw CDR data'!$2:$2,0),0)</f>
        <v>1</v>
      </c>
      <c r="P84" s="67">
        <f>VLOOKUP($B84&amp;O$8,'Raw CDR data'!$A:$K,MATCH(MID(P$10,13,100)*1,'Raw CDR data'!$2:$2,0),0)</f>
        <v>1</v>
      </c>
      <c r="Q84" s="68">
        <f>VLOOKUP($B84&amp;O$8,'Raw CDR data'!$A:$K,MATCH(MID(Q$10,13,100)*1,'Raw CDR data'!$2:$2,0)+1,0)</f>
        <v>6</v>
      </c>
      <c r="R84" s="68">
        <f>VLOOKUP($B84&amp;O$8,'Raw CDR data'!$A:$K,MATCH(MID(R$10,13,100)*1,'Raw CDR data'!$2:$2,0)+1,0)</f>
        <v>6</v>
      </c>
      <c r="S84" s="67">
        <f>VLOOKUP($B84&amp;S$8,'Raw CDR data'!$A:$K,MATCH(MID(S$10,13,100)*1,'Raw CDR data'!$2:$2,0),0)</f>
        <v>2</v>
      </c>
      <c r="T84" s="67">
        <f>VLOOKUP($B84&amp;S$8,'Raw CDR data'!$A:$K,MATCH(MID(T$10,13,100)*1,'Raw CDR data'!$2:$2,0),0)</f>
        <v>2</v>
      </c>
      <c r="U84" s="68">
        <f>VLOOKUP($B84&amp;S$8,'Raw CDR data'!$A:$K,MATCH(MID(U$10,13,100)*1,'Raw CDR data'!$2:$2,0)+1,0)</f>
        <v>10</v>
      </c>
      <c r="V84" s="68">
        <f>VLOOKUP($B84&amp;S$8,'Raw CDR data'!$A:$K,MATCH(MID(V$10,13,100)*1,'Raw CDR data'!$2:$2,0)+1,0)</f>
        <v>395</v>
      </c>
      <c r="W84" s="67">
        <f>VLOOKUP($B84&amp;"Further Education College",'Raw CDR data'!$A:$K,MATCH(MID(W$10,13,100)*1,'Raw CDR data'!$2:$2,0),0)</f>
        <v>1</v>
      </c>
      <c r="X84" s="67">
        <f>VLOOKUP($B84&amp;"Further Education College",'Raw CDR data'!$A:$K,MATCH(MID(X$10,13,100)*1,'Raw CDR data'!$2:$2,0),0)</f>
        <v>1</v>
      </c>
      <c r="Y84" s="68">
        <f>VLOOKUP($B84&amp;"Further Education College",'Raw CDR data'!$A:$K,MATCH(MID(Y$10,13,100)*1,'Raw CDR data'!$2:$2,0)+1,0)</f>
        <v>1</v>
      </c>
      <c r="Z84" s="68">
        <f>VLOOKUP($B84&amp;"Further Education College",'Raw CDR data'!$A:$K,MATCH(MID(Z$10,13,100)*1,'Raw CDR data'!$2:$2,0)+1,0)</f>
        <v>1</v>
      </c>
      <c r="AA84" s="67">
        <f>VLOOKUP($B84&amp;AA$8,'Raw CDR data'!$A:$K,MATCH(MID(AA$10,13,100)*1,'Raw CDR data'!$2:$2,0),0)</f>
        <v>0</v>
      </c>
      <c r="AB84" s="67">
        <f>VLOOKUP($B84&amp;AA$8,'Raw CDR data'!$A:$K,MATCH(MID(AB$10,13,100)*1,'Raw CDR data'!$2:$2,0),0)</f>
        <v>0</v>
      </c>
      <c r="AC84" s="67">
        <f>VLOOKUP($B84&amp;AC$8,'Raw CDR data'!$A:$K,MATCH(MID(AC$10,13,100)*1,'Raw CDR data'!$2:$2,0),0)</f>
        <v>0</v>
      </c>
      <c r="AD84" s="67">
        <f>VLOOKUP($B84&amp;AC$8,'Raw CDR data'!$A:$K,MATCH(MID(AD$10,13,100)*1,'Raw CDR data'!$2:$2,0),0)</f>
        <v>0</v>
      </c>
      <c r="AE84" s="67">
        <f>VLOOKUP($B84&amp;AE$8,'Raw CDR data'!$A:$K,MATCH(MID(AE$10,13,100)*1,'Raw CDR data'!$2:$2,0),0)</f>
        <v>1</v>
      </c>
      <c r="AF84" s="67">
        <f>VLOOKUP($B84&amp;AE$8,'Raw CDR data'!$A:$K,MATCH(MID(AF$10,13,100)*1,'Raw CDR data'!$2:$2,0),0)</f>
        <v>1</v>
      </c>
      <c r="AG84" s="67">
        <f>VLOOKUP($B84&amp;"Local Authority Adoption Agency",'Raw CDR data'!$A:$K,MATCH(MID(AG$10,13,100)*1,'Raw CDR data'!$2:$2,0),0)</f>
        <v>1</v>
      </c>
      <c r="AH84" s="67">
        <f>VLOOKUP($B84&amp;"Local Authority Adoption Agency",'Raw CDR data'!$A:$K,MATCH(MID(AH$10,13,100)*1,'Raw CDR data'!$2:$2,0),0)</f>
        <v>1</v>
      </c>
      <c r="AI84" s="67">
        <f>VLOOKUP($B84&amp;AI$8,'Raw CDR data'!$A:$K,MATCH(MID(AI$10,13,100)*1,'Raw CDR data'!$2:$2,0),0)</f>
        <v>1</v>
      </c>
      <c r="AJ84" s="67">
        <f>VLOOKUP($B84&amp;AI$8,'Raw CDR data'!$A:$K,MATCH(MID(AJ$10,13,100)*1,'Raw CDR data'!$2:$2,0),0)</f>
        <v>1</v>
      </c>
      <c r="AK84" s="67">
        <f>VLOOKUP($B84&amp;"Local Authority Fostering Agency",'Raw CDR data'!$A:$K,MATCH(MID(AK$10,13,100)*1,'Raw CDR data'!$2:$2,0),0)</f>
        <v>1</v>
      </c>
      <c r="AL84" s="67">
        <f>VLOOKUP($B84&amp;"Local Authority Fostering Agency",'Raw CDR data'!$A:$K,MATCH(MID(AL$10,13,100)*1,'Raw CDR data'!$2:$2,0),0)</f>
        <v>1</v>
      </c>
      <c r="AM84" s="67">
        <f>VLOOKUP($B84&amp;AM$8,'Raw CDR data'!$A:$K,MATCH(MID(AM$10,13,100)*1,'Raw CDR data'!$2:$2,0),0)</f>
        <v>20</v>
      </c>
      <c r="AN84" s="67">
        <f>VLOOKUP($B84&amp;AM$8,'Raw CDR data'!$A:$K,MATCH(MID(AN$10,13,100)*1,'Raw CDR data'!$2:$2,0),0)</f>
        <v>20</v>
      </c>
      <c r="AO84" s="160"/>
      <c r="AP84" s="160"/>
    </row>
    <row r="85" spans="2:42" s="62" customFormat="1" ht="11.25">
      <c r="B85" s="73" t="s">
        <v>104</v>
      </c>
      <c r="C85" s="67">
        <f>VLOOKUP($B85&amp;C$8,'Raw CDR data'!$A:$K,MATCH(MID(C$10,13,100)*1,'Raw CDR data'!$2:$2,0),0)</f>
        <v>15</v>
      </c>
      <c r="D85" s="67">
        <f>VLOOKUP($B85&amp;C$8,'Raw CDR data'!$A:$K,MATCH(MID(D$10,13,100)*1,'Raw CDR data'!$2:$2,0),0)</f>
        <v>16</v>
      </c>
      <c r="E85" s="68">
        <f>VLOOKUP($B85&amp;C$8,'Raw CDR data'!$A:$K,MATCH(MID(E$10,13,100)*1,'Raw CDR data'!$2:$2,0)+1,0)</f>
        <v>99</v>
      </c>
      <c r="F85" s="68">
        <f>VLOOKUP($B85&amp;C$8,'Raw CDR data'!$A:$K,MATCH(MID(F$10,13,100)*1,'Raw CDR data'!$2:$2,0)+1,0)</f>
        <v>103</v>
      </c>
      <c r="G85" s="67">
        <f>VLOOKUP($B85&amp;G$8,'Raw CDR data'!$A:$K,MATCH(MID(G$10,13,100)*1,'Raw CDR data'!$2:$2,0),0)</f>
        <v>0</v>
      </c>
      <c r="H85" s="67">
        <f>VLOOKUP($B85&amp;G$8,'Raw CDR data'!$A:$K,MATCH(MID(H$10,13,100)*1,'Raw CDR data'!$2:$2,0),0)</f>
        <v>0</v>
      </c>
      <c r="I85" s="68">
        <f>VLOOKUP($B85&amp;G$8,'Raw CDR data'!$A:$K,MATCH(MID(I$10,13,100)*1,'Raw CDR data'!$2:$2,0)+1,0)</f>
        <v>0</v>
      </c>
      <c r="J85" s="68">
        <f>VLOOKUP($B85&amp;G$8,'Raw CDR data'!$A:$K,MATCH(MID(J$10,13,100)*1,'Raw CDR data'!$2:$2,0)+1,0)</f>
        <v>0</v>
      </c>
      <c r="K85" s="67">
        <f>VLOOKUP($B85&amp;K$8,'Raw CDR data'!$A:$K,MATCH(MID(K$10,13,100)*1,'Raw CDR data'!$2:$2,0),0)</f>
        <v>0</v>
      </c>
      <c r="L85" s="67">
        <f>VLOOKUP($B85&amp;K$8,'Raw CDR data'!$A:$K,MATCH(MID(L$10,13,100)*1,'Raw CDR data'!$2:$2,0),0)</f>
        <v>0</v>
      </c>
      <c r="M85" s="68">
        <f>VLOOKUP($B85&amp;K$8,'Raw CDR data'!$A:$K,MATCH(MID(M$10,13,100)*1,'Raw CDR data'!$2:$2,0)+1,0)</f>
        <v>0</v>
      </c>
      <c r="N85" s="68">
        <f>VLOOKUP($B85&amp;K$8,'Raw CDR data'!$A:$K,MATCH(MID(N$10,13,100)*1,'Raw CDR data'!$2:$2,0)+1,0)</f>
        <v>0</v>
      </c>
      <c r="O85" s="67">
        <f>VLOOKUP($B85&amp;O$8,'Raw CDR data'!$A:$K,MATCH(MID(O$10,13,100)*1,'Raw CDR data'!$2:$2,0),0)</f>
        <v>0</v>
      </c>
      <c r="P85" s="67">
        <f>VLOOKUP($B85&amp;O$8,'Raw CDR data'!$A:$K,MATCH(MID(P$10,13,100)*1,'Raw CDR data'!$2:$2,0),0)</f>
        <v>0</v>
      </c>
      <c r="Q85" s="68">
        <f>VLOOKUP($B85&amp;O$8,'Raw CDR data'!$A:$K,MATCH(MID(Q$10,13,100)*1,'Raw CDR data'!$2:$2,0)+1,0)</f>
        <v>0</v>
      </c>
      <c r="R85" s="68">
        <f>VLOOKUP($B85&amp;O$8,'Raw CDR data'!$A:$K,MATCH(MID(R$10,13,100)*1,'Raw CDR data'!$2:$2,0)+1,0)</f>
        <v>0</v>
      </c>
      <c r="S85" s="67">
        <f>VLOOKUP($B85&amp;S$8,'Raw CDR data'!$A:$K,MATCH(MID(S$10,13,100)*1,'Raw CDR data'!$2:$2,0),0)</f>
        <v>4</v>
      </c>
      <c r="T85" s="67">
        <f>VLOOKUP($B85&amp;S$8,'Raw CDR data'!$A:$K,MATCH(MID(T$10,13,100)*1,'Raw CDR data'!$2:$2,0),0)</f>
        <v>4</v>
      </c>
      <c r="U85" s="68">
        <f>VLOOKUP($B85&amp;S$8,'Raw CDR data'!$A:$K,MATCH(MID(U$10,13,100)*1,'Raw CDR data'!$2:$2,0)+1,0)</f>
        <v>186</v>
      </c>
      <c r="V85" s="68">
        <f>VLOOKUP($B85&amp;S$8,'Raw CDR data'!$A:$K,MATCH(MID(V$10,13,100)*1,'Raw CDR data'!$2:$2,0)+1,0)</f>
        <v>186</v>
      </c>
      <c r="W85" s="67">
        <f>VLOOKUP($B85&amp;"Further Education College",'Raw CDR data'!$A:$K,MATCH(MID(W$10,13,100)*1,'Raw CDR data'!$2:$2,0),0)</f>
        <v>1</v>
      </c>
      <c r="X85" s="67">
        <f>VLOOKUP($B85&amp;"Further Education College",'Raw CDR data'!$A:$K,MATCH(MID(X$10,13,100)*1,'Raw CDR data'!$2:$2,0),0)</f>
        <v>1</v>
      </c>
      <c r="Y85" s="68">
        <f>VLOOKUP($B85&amp;"Further Education College",'Raw CDR data'!$A:$K,MATCH(MID(Y$10,13,100)*1,'Raw CDR data'!$2:$2,0)+1,0)</f>
        <v>135</v>
      </c>
      <c r="Z85" s="68">
        <f>VLOOKUP($B85&amp;"Further Education College",'Raw CDR data'!$A:$K,MATCH(MID(Z$10,13,100)*1,'Raw CDR data'!$2:$2,0)+1,0)</f>
        <v>135</v>
      </c>
      <c r="AA85" s="67">
        <f>VLOOKUP($B85&amp;AA$8,'Raw CDR data'!$A:$K,MATCH(MID(AA$10,13,100)*1,'Raw CDR data'!$2:$2,0),0)</f>
        <v>0</v>
      </c>
      <c r="AB85" s="67">
        <f>VLOOKUP($B85&amp;AA$8,'Raw CDR data'!$A:$K,MATCH(MID(AB$10,13,100)*1,'Raw CDR data'!$2:$2,0),0)</f>
        <v>0</v>
      </c>
      <c r="AC85" s="67">
        <f>VLOOKUP($B85&amp;AC$8,'Raw CDR data'!$A:$K,MATCH(MID(AC$10,13,100)*1,'Raw CDR data'!$2:$2,0),0)</f>
        <v>0</v>
      </c>
      <c r="AD85" s="67">
        <f>VLOOKUP($B85&amp;AC$8,'Raw CDR data'!$A:$K,MATCH(MID(AD$10,13,100)*1,'Raw CDR data'!$2:$2,0),0)</f>
        <v>0</v>
      </c>
      <c r="AE85" s="67">
        <f>VLOOKUP($B85&amp;AE$8,'Raw CDR data'!$A:$K,MATCH(MID(AE$10,13,100)*1,'Raw CDR data'!$2:$2,0),0)</f>
        <v>0</v>
      </c>
      <c r="AF85" s="67">
        <f>VLOOKUP($B85&amp;AE$8,'Raw CDR data'!$A:$K,MATCH(MID(AF$10,13,100)*1,'Raw CDR data'!$2:$2,0),0)</f>
        <v>0</v>
      </c>
      <c r="AG85" s="67">
        <f>VLOOKUP($B85&amp;"Local Authority Adoption Agency",'Raw CDR data'!$A:$K,MATCH(MID(AG$10,13,100)*1,'Raw CDR data'!$2:$2,0),0)</f>
        <v>1</v>
      </c>
      <c r="AH85" s="67">
        <f>VLOOKUP($B85&amp;"Local Authority Adoption Agency",'Raw CDR data'!$A:$K,MATCH(MID(AH$10,13,100)*1,'Raw CDR data'!$2:$2,0),0)</f>
        <v>1</v>
      </c>
      <c r="AI85" s="67">
        <f>VLOOKUP($B85&amp;AI$8,'Raw CDR data'!$A:$K,MATCH(MID(AI$10,13,100)*1,'Raw CDR data'!$2:$2,0),0)</f>
        <v>5</v>
      </c>
      <c r="AJ85" s="67">
        <f>VLOOKUP($B85&amp;AI$8,'Raw CDR data'!$A:$K,MATCH(MID(AJ$10,13,100)*1,'Raw CDR data'!$2:$2,0),0)</f>
        <v>5</v>
      </c>
      <c r="AK85" s="67">
        <f>VLOOKUP($B85&amp;"Local Authority Fostering Agency",'Raw CDR data'!$A:$K,MATCH(MID(AK$10,13,100)*1,'Raw CDR data'!$2:$2,0),0)</f>
        <v>1</v>
      </c>
      <c r="AL85" s="67">
        <f>VLOOKUP($B85&amp;"Local Authority Fostering Agency",'Raw CDR data'!$A:$K,MATCH(MID(AL$10,13,100)*1,'Raw CDR data'!$2:$2,0),0)</f>
        <v>1</v>
      </c>
      <c r="AM85" s="67">
        <f>VLOOKUP($B85&amp;AM$8,'Raw CDR data'!$A:$K,MATCH(MID(AM$10,13,100)*1,'Raw CDR data'!$2:$2,0),0)</f>
        <v>27</v>
      </c>
      <c r="AN85" s="67">
        <f>VLOOKUP($B85&amp;AM$8,'Raw CDR data'!$A:$K,MATCH(MID(AN$10,13,100)*1,'Raw CDR data'!$2:$2,0),0)</f>
        <v>28</v>
      </c>
      <c r="AO85" s="160"/>
      <c r="AP85" s="160"/>
    </row>
    <row r="86" spans="2:42" s="62" customFormat="1" ht="11.25">
      <c r="B86" s="73" t="s">
        <v>1591</v>
      </c>
      <c r="C86" s="67">
        <f>VLOOKUP($B86&amp;C$8,'Raw CDR data'!$A:$K,MATCH(MID(C$10,13,100)*1,'Raw CDR data'!$2:$2,0),0)</f>
        <v>10</v>
      </c>
      <c r="D86" s="67">
        <f>VLOOKUP($B86&amp;C$8,'Raw CDR data'!$A:$K,MATCH(MID(D$10,13,100)*1,'Raw CDR data'!$2:$2,0),0)</f>
        <v>11</v>
      </c>
      <c r="E86" s="68">
        <f>VLOOKUP($B86&amp;C$8,'Raw CDR data'!$A:$K,MATCH(MID(E$10,13,100)*1,'Raw CDR data'!$2:$2,0)+1,0)</f>
        <v>33</v>
      </c>
      <c r="F86" s="68">
        <f>VLOOKUP($B86&amp;C$8,'Raw CDR data'!$A:$K,MATCH(MID(F$10,13,100)*1,'Raw CDR data'!$2:$2,0)+1,0)</f>
        <v>37</v>
      </c>
      <c r="G86" s="67">
        <f>VLOOKUP($B86&amp;G$8,'Raw CDR data'!$A:$K,MATCH(MID(G$10,13,100)*1,'Raw CDR data'!$2:$2,0),0)</f>
        <v>0</v>
      </c>
      <c r="H86" s="67">
        <f>VLOOKUP($B86&amp;G$8,'Raw CDR data'!$A:$K,MATCH(MID(H$10,13,100)*1,'Raw CDR data'!$2:$2,0),0)</f>
        <v>0</v>
      </c>
      <c r="I86" s="68">
        <f>VLOOKUP($B86&amp;G$8,'Raw CDR data'!$A:$K,MATCH(MID(I$10,13,100)*1,'Raw CDR data'!$2:$2,0)+1,0)</f>
        <v>0</v>
      </c>
      <c r="J86" s="68">
        <f>VLOOKUP($B86&amp;G$8,'Raw CDR data'!$A:$K,MATCH(MID(J$10,13,100)*1,'Raw CDR data'!$2:$2,0)+1,0)</f>
        <v>0</v>
      </c>
      <c r="K86" s="67">
        <f>VLOOKUP($B86&amp;K$8,'Raw CDR data'!$A:$K,MATCH(MID(K$10,13,100)*1,'Raw CDR data'!$2:$2,0),0)</f>
        <v>0</v>
      </c>
      <c r="L86" s="67">
        <f>VLOOKUP($B86&amp;K$8,'Raw CDR data'!$A:$K,MATCH(MID(L$10,13,100)*1,'Raw CDR data'!$2:$2,0),0)</f>
        <v>0</v>
      </c>
      <c r="M86" s="68">
        <f>VLOOKUP($B86&amp;K$8,'Raw CDR data'!$A:$K,MATCH(MID(M$10,13,100)*1,'Raw CDR data'!$2:$2,0)+1,0)</f>
        <v>0</v>
      </c>
      <c r="N86" s="68">
        <f>VLOOKUP($B86&amp;K$8,'Raw CDR data'!$A:$K,MATCH(MID(N$10,13,100)*1,'Raw CDR data'!$2:$2,0)+1,0)</f>
        <v>0</v>
      </c>
      <c r="O86" s="67">
        <f>VLOOKUP($B86&amp;O$8,'Raw CDR data'!$A:$K,MATCH(MID(O$10,13,100)*1,'Raw CDR data'!$2:$2,0),0)</f>
        <v>0</v>
      </c>
      <c r="P86" s="67">
        <f>VLOOKUP($B86&amp;O$8,'Raw CDR data'!$A:$K,MATCH(MID(P$10,13,100)*1,'Raw CDR data'!$2:$2,0),0)</f>
        <v>0</v>
      </c>
      <c r="Q86" s="68">
        <f>VLOOKUP($B86&amp;O$8,'Raw CDR data'!$A:$K,MATCH(MID(Q$10,13,100)*1,'Raw CDR data'!$2:$2,0)+1,0)</f>
        <v>0</v>
      </c>
      <c r="R86" s="68">
        <f>VLOOKUP($B86&amp;O$8,'Raw CDR data'!$A:$K,MATCH(MID(R$10,13,100)*1,'Raw CDR data'!$2:$2,0)+1,0)</f>
        <v>0</v>
      </c>
      <c r="S86" s="67">
        <f>VLOOKUP($B86&amp;S$8,'Raw CDR data'!$A:$K,MATCH(MID(S$10,13,100)*1,'Raw CDR data'!$2:$2,0),0)</f>
        <v>0</v>
      </c>
      <c r="T86" s="67">
        <f>VLOOKUP($B86&amp;S$8,'Raw CDR data'!$A:$K,MATCH(MID(T$10,13,100)*1,'Raw CDR data'!$2:$2,0),0)</f>
        <v>0</v>
      </c>
      <c r="U86" s="68">
        <f>VLOOKUP($B86&amp;S$8,'Raw CDR data'!$A:$K,MATCH(MID(U$10,13,100)*1,'Raw CDR data'!$2:$2,0)+1,0)</f>
        <v>0</v>
      </c>
      <c r="V86" s="68">
        <f>VLOOKUP($B86&amp;S$8,'Raw CDR data'!$A:$K,MATCH(MID(V$10,13,100)*1,'Raw CDR data'!$2:$2,0)+1,0)</f>
        <v>0</v>
      </c>
      <c r="W86" s="67">
        <f>VLOOKUP($B86&amp;"Further Education College",'Raw CDR data'!$A:$K,MATCH(MID(W$10,13,100)*1,'Raw CDR data'!$2:$2,0),0)</f>
        <v>0</v>
      </c>
      <c r="X86" s="67">
        <f>VLOOKUP($B86&amp;"Further Education College",'Raw CDR data'!$A:$K,MATCH(MID(X$10,13,100)*1,'Raw CDR data'!$2:$2,0),0)</f>
        <v>0</v>
      </c>
      <c r="Y86" s="68">
        <f>VLOOKUP($B86&amp;"Further Education College",'Raw CDR data'!$A:$K,MATCH(MID(Y$10,13,100)*1,'Raw CDR data'!$2:$2,0)+1,0)</f>
        <v>0</v>
      </c>
      <c r="Z86" s="68">
        <f>VLOOKUP($B86&amp;"Further Education College",'Raw CDR data'!$A:$K,MATCH(MID(Z$10,13,100)*1,'Raw CDR data'!$2:$2,0)+1,0)</f>
        <v>0</v>
      </c>
      <c r="AA86" s="67">
        <f>VLOOKUP($B86&amp;AA$8,'Raw CDR data'!$A:$K,MATCH(MID(AA$10,13,100)*1,'Raw CDR data'!$2:$2,0),0)</f>
        <v>0</v>
      </c>
      <c r="AB86" s="67">
        <f>VLOOKUP($B86&amp;AA$8,'Raw CDR data'!$A:$K,MATCH(MID(AB$10,13,100)*1,'Raw CDR data'!$2:$2,0),0)</f>
        <v>0</v>
      </c>
      <c r="AC86" s="67">
        <f>VLOOKUP($B86&amp;AC$8,'Raw CDR data'!$A:$K,MATCH(MID(AC$10,13,100)*1,'Raw CDR data'!$2:$2,0),0)</f>
        <v>0</v>
      </c>
      <c r="AD86" s="67">
        <f>VLOOKUP($B86&amp;AC$8,'Raw CDR data'!$A:$K,MATCH(MID(AD$10,13,100)*1,'Raw CDR data'!$2:$2,0),0)</f>
        <v>0</v>
      </c>
      <c r="AE86" s="67">
        <f>VLOOKUP($B86&amp;AE$8,'Raw CDR data'!$A:$K,MATCH(MID(AE$10,13,100)*1,'Raw CDR data'!$2:$2,0),0)</f>
        <v>0</v>
      </c>
      <c r="AF86" s="67">
        <f>VLOOKUP($B86&amp;AE$8,'Raw CDR data'!$A:$K,MATCH(MID(AF$10,13,100)*1,'Raw CDR data'!$2:$2,0),0)</f>
        <v>0</v>
      </c>
      <c r="AG86" s="67">
        <f>VLOOKUP($B86&amp;"Local Authority Adoption Agency",'Raw CDR data'!$A:$K,MATCH(MID(AG$10,13,100)*1,'Raw CDR data'!$2:$2,0),0)</f>
        <v>1</v>
      </c>
      <c r="AH86" s="67">
        <f>VLOOKUP($B86&amp;"Local Authority Adoption Agency",'Raw CDR data'!$A:$K,MATCH(MID(AH$10,13,100)*1,'Raw CDR data'!$2:$2,0),0)</f>
        <v>1</v>
      </c>
      <c r="AI86" s="67">
        <f>VLOOKUP($B86&amp;AI$8,'Raw CDR data'!$A:$K,MATCH(MID(AI$10,13,100)*1,'Raw CDR data'!$2:$2,0),0)</f>
        <v>2</v>
      </c>
      <c r="AJ86" s="67">
        <f>VLOOKUP($B86&amp;AI$8,'Raw CDR data'!$A:$K,MATCH(MID(AJ$10,13,100)*1,'Raw CDR data'!$2:$2,0),0)</f>
        <v>2</v>
      </c>
      <c r="AK86" s="67">
        <f>VLOOKUP($B86&amp;"Local Authority Fostering Agency",'Raw CDR data'!$A:$K,MATCH(MID(AK$10,13,100)*1,'Raw CDR data'!$2:$2,0),0)</f>
        <v>1</v>
      </c>
      <c r="AL86" s="67">
        <f>VLOOKUP($B86&amp;"Local Authority Fostering Agency",'Raw CDR data'!$A:$K,MATCH(MID(AL$10,13,100)*1,'Raw CDR data'!$2:$2,0),0)</f>
        <v>1</v>
      </c>
      <c r="AM86" s="67">
        <f>VLOOKUP($B86&amp;AM$8,'Raw CDR data'!$A:$K,MATCH(MID(AM$10,13,100)*1,'Raw CDR data'!$2:$2,0),0)</f>
        <v>14</v>
      </c>
      <c r="AN86" s="67">
        <f>VLOOKUP($B86&amp;AM$8,'Raw CDR data'!$A:$K,MATCH(MID(AN$10,13,100)*1,'Raw CDR data'!$2:$2,0),0)</f>
        <v>15</v>
      </c>
      <c r="AO86" s="160"/>
      <c r="AP86" s="160"/>
    </row>
    <row r="87" spans="2:42" s="62" customFormat="1" ht="11.25">
      <c r="B87" s="73" t="s">
        <v>1594</v>
      </c>
      <c r="C87" s="67">
        <f>VLOOKUP($B87&amp;C$8,'Raw CDR data'!$A:$K,MATCH(MID(C$10,13,100)*1,'Raw CDR data'!$2:$2,0),0)</f>
        <v>61</v>
      </c>
      <c r="D87" s="67">
        <f>VLOOKUP($B87&amp;C$8,'Raw CDR data'!$A:$K,MATCH(MID(D$10,13,100)*1,'Raw CDR data'!$2:$2,0),0)</f>
        <v>60</v>
      </c>
      <c r="E87" s="68">
        <f>VLOOKUP($B87&amp;C$8,'Raw CDR data'!$A:$K,MATCH(MID(E$10,13,100)*1,'Raw CDR data'!$2:$2,0)+1,0)</f>
        <v>297</v>
      </c>
      <c r="F87" s="68">
        <f>VLOOKUP($B87&amp;C$8,'Raw CDR data'!$A:$K,MATCH(MID(F$10,13,100)*1,'Raw CDR data'!$2:$2,0)+1,0)</f>
        <v>296</v>
      </c>
      <c r="G87" s="67">
        <f>VLOOKUP($B87&amp;G$8,'Raw CDR data'!$A:$K,MATCH(MID(G$10,13,100)*1,'Raw CDR data'!$2:$2,0),0)</f>
        <v>0</v>
      </c>
      <c r="H87" s="67">
        <f>VLOOKUP($B87&amp;G$8,'Raw CDR data'!$A:$K,MATCH(MID(H$10,13,100)*1,'Raw CDR data'!$2:$2,0),0)</f>
        <v>0</v>
      </c>
      <c r="I87" s="68">
        <f>VLOOKUP($B87&amp;G$8,'Raw CDR data'!$A:$K,MATCH(MID(I$10,13,100)*1,'Raw CDR data'!$2:$2,0)+1,0)</f>
        <v>0</v>
      </c>
      <c r="J87" s="68">
        <f>VLOOKUP($B87&amp;G$8,'Raw CDR data'!$A:$K,MATCH(MID(J$10,13,100)*1,'Raw CDR data'!$2:$2,0)+1,0)</f>
        <v>0</v>
      </c>
      <c r="K87" s="67">
        <f>VLOOKUP($B87&amp;K$8,'Raw CDR data'!$A:$K,MATCH(MID(K$10,13,100)*1,'Raw CDR data'!$2:$2,0),0)</f>
        <v>0</v>
      </c>
      <c r="L87" s="67">
        <f>VLOOKUP($B87&amp;K$8,'Raw CDR data'!$A:$K,MATCH(MID(L$10,13,100)*1,'Raw CDR data'!$2:$2,0),0)</f>
        <v>0</v>
      </c>
      <c r="M87" s="68">
        <f>VLOOKUP($B87&amp;K$8,'Raw CDR data'!$A:$K,MATCH(MID(M$10,13,100)*1,'Raw CDR data'!$2:$2,0)+1,0)</f>
        <v>0</v>
      </c>
      <c r="N87" s="68">
        <f>VLOOKUP($B87&amp;K$8,'Raw CDR data'!$A:$K,MATCH(MID(N$10,13,100)*1,'Raw CDR data'!$2:$2,0)+1,0)</f>
        <v>0</v>
      </c>
      <c r="O87" s="67">
        <f>VLOOKUP($B87&amp;O$8,'Raw CDR data'!$A:$K,MATCH(MID(O$10,13,100)*1,'Raw CDR data'!$2:$2,0),0)</f>
        <v>0</v>
      </c>
      <c r="P87" s="67">
        <f>VLOOKUP($B87&amp;O$8,'Raw CDR data'!$A:$K,MATCH(MID(P$10,13,100)*1,'Raw CDR data'!$2:$2,0),0)</f>
        <v>0</v>
      </c>
      <c r="Q87" s="68">
        <f>VLOOKUP($B87&amp;O$8,'Raw CDR data'!$A:$K,MATCH(MID(Q$10,13,100)*1,'Raw CDR data'!$2:$2,0)+1,0)</f>
        <v>0</v>
      </c>
      <c r="R87" s="68">
        <f>VLOOKUP($B87&amp;O$8,'Raw CDR data'!$A:$K,MATCH(MID(R$10,13,100)*1,'Raw CDR data'!$2:$2,0)+1,0)</f>
        <v>0</v>
      </c>
      <c r="S87" s="67">
        <f>VLOOKUP($B87&amp;S$8,'Raw CDR data'!$A:$K,MATCH(MID(S$10,13,100)*1,'Raw CDR data'!$2:$2,0),0)</f>
        <v>13</v>
      </c>
      <c r="T87" s="67">
        <f>VLOOKUP($B87&amp;S$8,'Raw CDR data'!$A:$K,MATCH(MID(T$10,13,100)*1,'Raw CDR data'!$2:$2,0),0)</f>
        <v>13</v>
      </c>
      <c r="U87" s="68">
        <f>VLOOKUP($B87&amp;S$8,'Raw CDR data'!$A:$K,MATCH(MID(U$10,13,100)*1,'Raw CDR data'!$2:$2,0)+1,0)</f>
        <v>1850</v>
      </c>
      <c r="V87" s="68">
        <f>VLOOKUP($B87&amp;S$8,'Raw CDR data'!$A:$K,MATCH(MID(V$10,13,100)*1,'Raw CDR data'!$2:$2,0)+1,0)</f>
        <v>1850</v>
      </c>
      <c r="W87" s="67">
        <f>VLOOKUP($B87&amp;"Further Education College",'Raw CDR data'!$A:$K,MATCH(MID(W$10,13,100)*1,'Raw CDR data'!$2:$2,0),0)</f>
        <v>1</v>
      </c>
      <c r="X87" s="67">
        <f>VLOOKUP($B87&amp;"Further Education College",'Raw CDR data'!$A:$K,MATCH(MID(X$10,13,100)*1,'Raw CDR data'!$2:$2,0),0)</f>
        <v>1</v>
      </c>
      <c r="Y87" s="68">
        <f>VLOOKUP($B87&amp;"Further Education College",'Raw CDR data'!$A:$K,MATCH(MID(Y$10,13,100)*1,'Raw CDR data'!$2:$2,0)+1,0)</f>
        <v>70</v>
      </c>
      <c r="Z87" s="68">
        <f>VLOOKUP($B87&amp;"Further Education College",'Raw CDR data'!$A:$K,MATCH(MID(Z$10,13,100)*1,'Raw CDR data'!$2:$2,0)+1,0)</f>
        <v>70</v>
      </c>
      <c r="AA87" s="67">
        <f>VLOOKUP($B87&amp;AA$8,'Raw CDR data'!$A:$K,MATCH(MID(AA$10,13,100)*1,'Raw CDR data'!$2:$2,0),0)</f>
        <v>0</v>
      </c>
      <c r="AB87" s="67">
        <f>VLOOKUP($B87&amp;AA$8,'Raw CDR data'!$A:$K,MATCH(MID(AB$10,13,100)*1,'Raw CDR data'!$2:$2,0),0)</f>
        <v>0</v>
      </c>
      <c r="AC87" s="67">
        <f>VLOOKUP($B87&amp;AC$8,'Raw CDR data'!$A:$K,MATCH(MID(AC$10,13,100)*1,'Raw CDR data'!$2:$2,0),0)</f>
        <v>0</v>
      </c>
      <c r="AD87" s="67">
        <f>VLOOKUP($B87&amp;AC$8,'Raw CDR data'!$A:$K,MATCH(MID(AD$10,13,100)*1,'Raw CDR data'!$2:$2,0),0)</f>
        <v>0</v>
      </c>
      <c r="AE87" s="67">
        <f>VLOOKUP($B87&amp;AE$8,'Raw CDR data'!$A:$K,MATCH(MID(AE$10,13,100)*1,'Raw CDR data'!$2:$2,0),0)</f>
        <v>0</v>
      </c>
      <c r="AF87" s="67">
        <f>VLOOKUP($B87&amp;AE$8,'Raw CDR data'!$A:$K,MATCH(MID(AF$10,13,100)*1,'Raw CDR data'!$2:$2,0),0)</f>
        <v>0</v>
      </c>
      <c r="AG87" s="67">
        <f>VLOOKUP($B87&amp;"Local Authority Adoption Agency",'Raw CDR data'!$A:$K,MATCH(MID(AG$10,13,100)*1,'Raw CDR data'!$2:$2,0),0)</f>
        <v>1</v>
      </c>
      <c r="AH87" s="67">
        <f>VLOOKUP($B87&amp;"Local Authority Adoption Agency",'Raw CDR data'!$A:$K,MATCH(MID(AH$10,13,100)*1,'Raw CDR data'!$2:$2,0),0)</f>
        <v>1</v>
      </c>
      <c r="AI87" s="67">
        <f>VLOOKUP($B87&amp;AI$8,'Raw CDR data'!$A:$K,MATCH(MID(AI$10,13,100)*1,'Raw CDR data'!$2:$2,0),0)</f>
        <v>4</v>
      </c>
      <c r="AJ87" s="67">
        <f>VLOOKUP($B87&amp;AI$8,'Raw CDR data'!$A:$K,MATCH(MID(AJ$10,13,100)*1,'Raw CDR data'!$2:$2,0),0)</f>
        <v>4</v>
      </c>
      <c r="AK87" s="67">
        <f>VLOOKUP($B87&amp;"Local Authority Fostering Agency",'Raw CDR data'!$A:$K,MATCH(MID(AK$10,13,100)*1,'Raw CDR data'!$2:$2,0),0)</f>
        <v>1</v>
      </c>
      <c r="AL87" s="67">
        <f>VLOOKUP($B87&amp;"Local Authority Fostering Agency",'Raw CDR data'!$A:$K,MATCH(MID(AL$10,13,100)*1,'Raw CDR data'!$2:$2,0),0)</f>
        <v>1</v>
      </c>
      <c r="AM87" s="67">
        <f>VLOOKUP($B87&amp;AM$8,'Raw CDR data'!$A:$K,MATCH(MID(AM$10,13,100)*1,'Raw CDR data'!$2:$2,0),0)</f>
        <v>81</v>
      </c>
      <c r="AN87" s="67">
        <f>VLOOKUP($B87&amp;AM$8,'Raw CDR data'!$A:$K,MATCH(MID(AN$10,13,100)*1,'Raw CDR data'!$2:$2,0),0)</f>
        <v>80</v>
      </c>
      <c r="AO87" s="160"/>
      <c r="AP87" s="160"/>
    </row>
    <row r="88" spans="2:42" s="62" customFormat="1" ht="11.25">
      <c r="B88" s="73" t="s">
        <v>1596</v>
      </c>
      <c r="C88" s="67">
        <f>VLOOKUP($B88&amp;C$8,'Raw CDR data'!$A:$K,MATCH(MID(C$10,13,100)*1,'Raw CDR data'!$2:$2,0),0)</f>
        <v>3</v>
      </c>
      <c r="D88" s="67">
        <f>VLOOKUP($B88&amp;C$8,'Raw CDR data'!$A:$K,MATCH(MID(D$10,13,100)*1,'Raw CDR data'!$2:$2,0),0)</f>
        <v>2</v>
      </c>
      <c r="E88" s="68">
        <f>VLOOKUP($B88&amp;C$8,'Raw CDR data'!$A:$K,MATCH(MID(E$10,13,100)*1,'Raw CDR data'!$2:$2,0)+1,0)</f>
        <v>13</v>
      </c>
      <c r="F88" s="68">
        <f>VLOOKUP($B88&amp;C$8,'Raw CDR data'!$A:$K,MATCH(MID(F$10,13,100)*1,'Raw CDR data'!$2:$2,0)+1,0)</f>
        <v>7</v>
      </c>
      <c r="G88" s="67">
        <f>VLOOKUP($B88&amp;G$8,'Raw CDR data'!$A:$K,MATCH(MID(G$10,13,100)*1,'Raw CDR data'!$2:$2,0),0)</f>
        <v>0</v>
      </c>
      <c r="H88" s="67">
        <f>VLOOKUP($B88&amp;G$8,'Raw CDR data'!$A:$K,MATCH(MID(H$10,13,100)*1,'Raw CDR data'!$2:$2,0),0)</f>
        <v>0</v>
      </c>
      <c r="I88" s="68">
        <f>VLOOKUP($B88&amp;G$8,'Raw CDR data'!$A:$K,MATCH(MID(I$10,13,100)*1,'Raw CDR data'!$2:$2,0)+1,0)</f>
        <v>0</v>
      </c>
      <c r="J88" s="68">
        <f>VLOOKUP($B88&amp;G$8,'Raw CDR data'!$A:$K,MATCH(MID(J$10,13,100)*1,'Raw CDR data'!$2:$2,0)+1,0)</f>
        <v>0</v>
      </c>
      <c r="K88" s="67">
        <f>VLOOKUP($B88&amp;K$8,'Raw CDR data'!$A:$K,MATCH(MID(K$10,13,100)*1,'Raw CDR data'!$2:$2,0),0)</f>
        <v>1</v>
      </c>
      <c r="L88" s="67">
        <f>VLOOKUP($B88&amp;K$8,'Raw CDR data'!$A:$K,MATCH(MID(L$10,13,100)*1,'Raw CDR data'!$2:$2,0),0)</f>
        <v>1</v>
      </c>
      <c r="M88" s="68">
        <f>VLOOKUP($B88&amp;K$8,'Raw CDR data'!$A:$K,MATCH(MID(M$10,13,100)*1,'Raw CDR data'!$2:$2,0)+1,0)</f>
        <v>2</v>
      </c>
      <c r="N88" s="68">
        <f>VLOOKUP($B88&amp;K$8,'Raw CDR data'!$A:$K,MATCH(MID(N$10,13,100)*1,'Raw CDR data'!$2:$2,0)+1,0)</f>
        <v>2</v>
      </c>
      <c r="O88" s="67">
        <f>VLOOKUP($B88&amp;O$8,'Raw CDR data'!$A:$K,MATCH(MID(O$10,13,100)*1,'Raw CDR data'!$2:$2,0),0)</f>
        <v>0</v>
      </c>
      <c r="P88" s="67">
        <f>VLOOKUP($B88&amp;O$8,'Raw CDR data'!$A:$K,MATCH(MID(P$10,13,100)*1,'Raw CDR data'!$2:$2,0),0)</f>
        <v>1</v>
      </c>
      <c r="Q88" s="68">
        <f>VLOOKUP($B88&amp;O$8,'Raw CDR data'!$A:$K,MATCH(MID(Q$10,13,100)*1,'Raw CDR data'!$2:$2,0)+1,0)</f>
        <v>0</v>
      </c>
      <c r="R88" s="68">
        <f>VLOOKUP($B88&amp;O$8,'Raw CDR data'!$A:$K,MATCH(MID(R$10,13,100)*1,'Raw CDR data'!$2:$2,0)+1,0)</f>
        <v>6.875</v>
      </c>
      <c r="S88" s="67">
        <f>VLOOKUP($B88&amp;S$8,'Raw CDR data'!$A:$K,MATCH(MID(S$10,13,100)*1,'Raw CDR data'!$2:$2,0),0)</f>
        <v>0</v>
      </c>
      <c r="T88" s="67">
        <f>VLOOKUP($B88&amp;S$8,'Raw CDR data'!$A:$K,MATCH(MID(T$10,13,100)*1,'Raw CDR data'!$2:$2,0),0)</f>
        <v>0</v>
      </c>
      <c r="U88" s="68">
        <f>VLOOKUP($B88&amp;S$8,'Raw CDR data'!$A:$K,MATCH(MID(U$10,13,100)*1,'Raw CDR data'!$2:$2,0)+1,0)</f>
        <v>0</v>
      </c>
      <c r="V88" s="68">
        <f>VLOOKUP($B88&amp;S$8,'Raw CDR data'!$A:$K,MATCH(MID(V$10,13,100)*1,'Raw CDR data'!$2:$2,0)+1,0)</f>
        <v>0</v>
      </c>
      <c r="W88" s="67">
        <f>VLOOKUP($B88&amp;"Further Education College",'Raw CDR data'!$A:$K,MATCH(MID(W$10,13,100)*1,'Raw CDR data'!$2:$2,0),0)</f>
        <v>0</v>
      </c>
      <c r="X88" s="67">
        <f>VLOOKUP($B88&amp;"Further Education College",'Raw CDR data'!$A:$K,MATCH(MID(X$10,13,100)*1,'Raw CDR data'!$2:$2,0),0)</f>
        <v>0</v>
      </c>
      <c r="Y88" s="68">
        <f>VLOOKUP($B88&amp;"Further Education College",'Raw CDR data'!$A:$K,MATCH(MID(Y$10,13,100)*1,'Raw CDR data'!$2:$2,0)+1,0)</f>
        <v>0</v>
      </c>
      <c r="Z88" s="68">
        <f>VLOOKUP($B88&amp;"Further Education College",'Raw CDR data'!$A:$K,MATCH(MID(Z$10,13,100)*1,'Raw CDR data'!$2:$2,0)+1,0)</f>
        <v>0</v>
      </c>
      <c r="AA88" s="67">
        <f>VLOOKUP($B88&amp;AA$8,'Raw CDR data'!$A:$K,MATCH(MID(AA$10,13,100)*1,'Raw CDR data'!$2:$2,0),0)</f>
        <v>0</v>
      </c>
      <c r="AB88" s="67">
        <f>VLOOKUP($B88&amp;AA$8,'Raw CDR data'!$A:$K,MATCH(MID(AB$10,13,100)*1,'Raw CDR data'!$2:$2,0),0)</f>
        <v>0</v>
      </c>
      <c r="AC88" s="67">
        <f>VLOOKUP($B88&amp;AC$8,'Raw CDR data'!$A:$K,MATCH(MID(AC$10,13,100)*1,'Raw CDR data'!$2:$2,0),0)</f>
        <v>0</v>
      </c>
      <c r="AD88" s="67">
        <f>VLOOKUP($B88&amp;AC$8,'Raw CDR data'!$A:$K,MATCH(MID(AD$10,13,100)*1,'Raw CDR data'!$2:$2,0),0)</f>
        <v>0</v>
      </c>
      <c r="AE88" s="67">
        <f>VLOOKUP($B88&amp;AE$8,'Raw CDR data'!$A:$K,MATCH(MID(AE$10,13,100)*1,'Raw CDR data'!$2:$2,0),0)</f>
        <v>0</v>
      </c>
      <c r="AF88" s="67">
        <f>VLOOKUP($B88&amp;AE$8,'Raw CDR data'!$A:$K,MATCH(MID(AF$10,13,100)*1,'Raw CDR data'!$2:$2,0),0)</f>
        <v>0</v>
      </c>
      <c r="AG88" s="67">
        <f>VLOOKUP($B88&amp;"Local Authority Adoption Agency",'Raw CDR data'!$A:$K,MATCH(MID(AG$10,13,100)*1,'Raw CDR data'!$2:$2,0),0)</f>
        <v>1</v>
      </c>
      <c r="AH88" s="67">
        <f>VLOOKUP($B88&amp;"Local Authority Adoption Agency",'Raw CDR data'!$A:$K,MATCH(MID(AH$10,13,100)*1,'Raw CDR data'!$2:$2,0),0)</f>
        <v>1</v>
      </c>
      <c r="AI88" s="67">
        <f>VLOOKUP($B88&amp;AI$8,'Raw CDR data'!$A:$K,MATCH(MID(AI$10,13,100)*1,'Raw CDR data'!$2:$2,0),0)</f>
        <v>0</v>
      </c>
      <c r="AJ88" s="67">
        <f>VLOOKUP($B88&amp;AI$8,'Raw CDR data'!$A:$K,MATCH(MID(AJ$10,13,100)*1,'Raw CDR data'!$2:$2,0),0)</f>
        <v>0</v>
      </c>
      <c r="AK88" s="67">
        <f>VLOOKUP($B88&amp;"Local Authority Fostering Agency",'Raw CDR data'!$A:$K,MATCH(MID(AK$10,13,100)*1,'Raw CDR data'!$2:$2,0),0)</f>
        <v>1</v>
      </c>
      <c r="AL88" s="67">
        <f>VLOOKUP($B88&amp;"Local Authority Fostering Agency",'Raw CDR data'!$A:$K,MATCH(MID(AL$10,13,100)*1,'Raw CDR data'!$2:$2,0),0)</f>
        <v>1</v>
      </c>
      <c r="AM88" s="67">
        <f>VLOOKUP($B88&amp;AM$8,'Raw CDR data'!$A:$K,MATCH(MID(AM$10,13,100)*1,'Raw CDR data'!$2:$2,0),0)</f>
        <v>6</v>
      </c>
      <c r="AN88" s="67">
        <f>VLOOKUP($B88&amp;AM$8,'Raw CDR data'!$A:$K,MATCH(MID(AN$10,13,100)*1,'Raw CDR data'!$2:$2,0),0)</f>
        <v>6</v>
      </c>
      <c r="AO88" s="160"/>
      <c r="AP88" s="160"/>
    </row>
    <row r="89" spans="2:42" s="62" customFormat="1" ht="11.25">
      <c r="B89" s="73" t="s">
        <v>105</v>
      </c>
      <c r="C89" s="67">
        <f>VLOOKUP($B89&amp;C$8,'Raw CDR data'!$A:$K,MATCH(MID(C$10,13,100)*1,'Raw CDR data'!$2:$2,0),0)</f>
        <v>74</v>
      </c>
      <c r="D89" s="67">
        <f>VLOOKUP($B89&amp;C$8,'Raw CDR data'!$A:$K,MATCH(MID(D$10,13,100)*1,'Raw CDR data'!$2:$2,0),0)</f>
        <v>74</v>
      </c>
      <c r="E89" s="68">
        <f>VLOOKUP($B89&amp;C$8,'Raw CDR data'!$A:$K,MATCH(MID(E$10,13,100)*1,'Raw CDR data'!$2:$2,0)+1,0)</f>
        <v>303</v>
      </c>
      <c r="F89" s="68">
        <f>VLOOKUP($B89&amp;C$8,'Raw CDR data'!$A:$K,MATCH(MID(F$10,13,100)*1,'Raw CDR data'!$2:$2,0)+1,0)</f>
        <v>304</v>
      </c>
      <c r="G89" s="67">
        <f>VLOOKUP($B89&amp;G$8,'Raw CDR data'!$A:$K,MATCH(MID(G$10,13,100)*1,'Raw CDR data'!$2:$2,0),0)</f>
        <v>0</v>
      </c>
      <c r="H89" s="67">
        <f>VLOOKUP($B89&amp;G$8,'Raw CDR data'!$A:$K,MATCH(MID(H$10,13,100)*1,'Raw CDR data'!$2:$2,0),0)</f>
        <v>0</v>
      </c>
      <c r="I89" s="68">
        <f>VLOOKUP($B89&amp;G$8,'Raw CDR data'!$A:$K,MATCH(MID(I$10,13,100)*1,'Raw CDR data'!$2:$2,0)+1,0)</f>
        <v>0</v>
      </c>
      <c r="J89" s="68">
        <f>VLOOKUP($B89&amp;G$8,'Raw CDR data'!$A:$K,MATCH(MID(J$10,13,100)*1,'Raw CDR data'!$2:$2,0)+1,0)</f>
        <v>0</v>
      </c>
      <c r="K89" s="67">
        <f>VLOOKUP($B89&amp;K$8,'Raw CDR data'!$A:$K,MATCH(MID(K$10,13,100)*1,'Raw CDR data'!$2:$2,0),0)</f>
        <v>6</v>
      </c>
      <c r="L89" s="67">
        <f>VLOOKUP($B89&amp;K$8,'Raw CDR data'!$A:$K,MATCH(MID(L$10,13,100)*1,'Raw CDR data'!$2:$2,0),0)</f>
        <v>6</v>
      </c>
      <c r="M89" s="68">
        <f>VLOOKUP($B89&amp;K$8,'Raw CDR data'!$A:$K,MATCH(MID(M$10,13,100)*1,'Raw CDR data'!$2:$2,0)+1,0)</f>
        <v>111.084208</v>
      </c>
      <c r="N89" s="68">
        <f>VLOOKUP($B89&amp;K$8,'Raw CDR data'!$A:$K,MATCH(MID(N$10,13,100)*1,'Raw CDR data'!$2:$2,0)+1,0)</f>
        <v>125.206185</v>
      </c>
      <c r="O89" s="67">
        <f>VLOOKUP($B89&amp;O$8,'Raw CDR data'!$A:$K,MATCH(MID(O$10,13,100)*1,'Raw CDR data'!$2:$2,0),0)</f>
        <v>1</v>
      </c>
      <c r="P89" s="67">
        <f>VLOOKUP($B89&amp;O$8,'Raw CDR data'!$A:$K,MATCH(MID(P$10,13,100)*1,'Raw CDR data'!$2:$2,0),0)</f>
        <v>1</v>
      </c>
      <c r="Q89" s="68">
        <f>VLOOKUP($B89&amp;O$8,'Raw CDR data'!$A:$K,MATCH(MID(Q$10,13,100)*1,'Raw CDR data'!$2:$2,0)+1,0)</f>
        <v>3</v>
      </c>
      <c r="R89" s="68">
        <f>VLOOKUP($B89&amp;O$8,'Raw CDR data'!$A:$K,MATCH(MID(R$10,13,100)*1,'Raw CDR data'!$2:$2,0)+1,0)</f>
        <v>6</v>
      </c>
      <c r="S89" s="67">
        <f>VLOOKUP($B89&amp;S$8,'Raw CDR data'!$A:$K,MATCH(MID(S$10,13,100)*1,'Raw CDR data'!$2:$2,0),0)</f>
        <v>6</v>
      </c>
      <c r="T89" s="67">
        <f>VLOOKUP($B89&amp;S$8,'Raw CDR data'!$A:$K,MATCH(MID(T$10,13,100)*1,'Raw CDR data'!$2:$2,0),0)</f>
        <v>6</v>
      </c>
      <c r="U89" s="68">
        <f>VLOOKUP($B89&amp;S$8,'Raw CDR data'!$A:$K,MATCH(MID(U$10,13,100)*1,'Raw CDR data'!$2:$2,0)+1,0)</f>
        <v>508.22610700000001</v>
      </c>
      <c r="V89" s="68">
        <f>VLOOKUP($B89&amp;S$8,'Raw CDR data'!$A:$K,MATCH(MID(V$10,13,100)*1,'Raw CDR data'!$2:$2,0)+1,0)</f>
        <v>509.62936999999999</v>
      </c>
      <c r="W89" s="67">
        <f>VLOOKUP($B89&amp;"Further Education College",'Raw CDR data'!$A:$K,MATCH(MID(W$10,13,100)*1,'Raw CDR data'!$2:$2,0),0)</f>
        <v>0</v>
      </c>
      <c r="X89" s="67">
        <f>VLOOKUP($B89&amp;"Further Education College",'Raw CDR data'!$A:$K,MATCH(MID(X$10,13,100)*1,'Raw CDR data'!$2:$2,0),0)</f>
        <v>0</v>
      </c>
      <c r="Y89" s="68">
        <f>VLOOKUP($B89&amp;"Further Education College",'Raw CDR data'!$A:$K,MATCH(MID(Y$10,13,100)*1,'Raw CDR data'!$2:$2,0)+1,0)</f>
        <v>0</v>
      </c>
      <c r="Z89" s="68">
        <f>VLOOKUP($B89&amp;"Further Education College",'Raw CDR data'!$A:$K,MATCH(MID(Z$10,13,100)*1,'Raw CDR data'!$2:$2,0)+1,0)</f>
        <v>0</v>
      </c>
      <c r="AA89" s="67">
        <f>VLOOKUP($B89&amp;AA$8,'Raw CDR data'!$A:$K,MATCH(MID(AA$10,13,100)*1,'Raw CDR data'!$2:$2,0),0)</f>
        <v>0</v>
      </c>
      <c r="AB89" s="67">
        <f>VLOOKUP($B89&amp;AA$8,'Raw CDR data'!$A:$K,MATCH(MID(AB$10,13,100)*1,'Raw CDR data'!$2:$2,0),0)</f>
        <v>0</v>
      </c>
      <c r="AC89" s="67">
        <f>VLOOKUP($B89&amp;AC$8,'Raw CDR data'!$A:$K,MATCH(MID(AC$10,13,100)*1,'Raw CDR data'!$2:$2,0),0)</f>
        <v>0</v>
      </c>
      <c r="AD89" s="67">
        <f>VLOOKUP($B89&amp;AC$8,'Raw CDR data'!$A:$K,MATCH(MID(AD$10,13,100)*1,'Raw CDR data'!$2:$2,0),0)</f>
        <v>0</v>
      </c>
      <c r="AE89" s="67">
        <f>VLOOKUP($B89&amp;AE$8,'Raw CDR data'!$A:$K,MATCH(MID(AE$10,13,100)*1,'Raw CDR data'!$2:$2,0),0)</f>
        <v>0</v>
      </c>
      <c r="AF89" s="67">
        <f>VLOOKUP($B89&amp;AE$8,'Raw CDR data'!$A:$K,MATCH(MID(AF$10,13,100)*1,'Raw CDR data'!$2:$2,0),0)</f>
        <v>0</v>
      </c>
      <c r="AG89" s="67">
        <f>VLOOKUP($B89&amp;"Local Authority Adoption Agency",'Raw CDR data'!$A:$K,MATCH(MID(AG$10,13,100)*1,'Raw CDR data'!$2:$2,0),0)</f>
        <v>1</v>
      </c>
      <c r="AH89" s="67">
        <f>VLOOKUP($B89&amp;"Local Authority Adoption Agency",'Raw CDR data'!$A:$K,MATCH(MID(AH$10,13,100)*1,'Raw CDR data'!$2:$2,0),0)</f>
        <v>1</v>
      </c>
      <c r="AI89" s="67">
        <f>VLOOKUP($B89&amp;AI$8,'Raw CDR data'!$A:$K,MATCH(MID(AI$10,13,100)*1,'Raw CDR data'!$2:$2,0),0)</f>
        <v>4</v>
      </c>
      <c r="AJ89" s="67">
        <f>VLOOKUP($B89&amp;AI$8,'Raw CDR data'!$A:$K,MATCH(MID(AJ$10,13,100)*1,'Raw CDR data'!$2:$2,0),0)</f>
        <v>3</v>
      </c>
      <c r="AK89" s="67">
        <f>VLOOKUP($B89&amp;"Local Authority Fostering Agency",'Raw CDR data'!$A:$K,MATCH(MID(AK$10,13,100)*1,'Raw CDR data'!$2:$2,0),0)</f>
        <v>1</v>
      </c>
      <c r="AL89" s="67">
        <f>VLOOKUP($B89&amp;"Local Authority Fostering Agency",'Raw CDR data'!$A:$K,MATCH(MID(AL$10,13,100)*1,'Raw CDR data'!$2:$2,0),0)</f>
        <v>1</v>
      </c>
      <c r="AM89" s="67">
        <f>VLOOKUP($B89&amp;AM$8,'Raw CDR data'!$A:$K,MATCH(MID(AM$10,13,100)*1,'Raw CDR data'!$2:$2,0),0)</f>
        <v>93</v>
      </c>
      <c r="AN89" s="67">
        <f>VLOOKUP($B89&amp;AM$8,'Raw CDR data'!$A:$K,MATCH(MID(AN$10,13,100)*1,'Raw CDR data'!$2:$2,0),0)</f>
        <v>92</v>
      </c>
      <c r="AO89" s="160"/>
      <c r="AP89" s="160"/>
    </row>
    <row r="90" spans="2:42" s="62" customFormat="1" ht="11.25">
      <c r="B90" s="73" t="s">
        <v>719</v>
      </c>
      <c r="C90" s="67">
        <f>VLOOKUP($B90&amp;C$8,'Raw CDR data'!$A:$K,MATCH(MID(C$10,13,100)*1,'Raw CDR data'!$2:$2,0),0)</f>
        <v>27</v>
      </c>
      <c r="D90" s="67">
        <f>VLOOKUP($B90&amp;C$8,'Raw CDR data'!$A:$K,MATCH(MID(D$10,13,100)*1,'Raw CDR data'!$2:$2,0),0)</f>
        <v>27</v>
      </c>
      <c r="E90" s="68">
        <f>VLOOKUP($B90&amp;C$8,'Raw CDR data'!$A:$K,MATCH(MID(E$10,13,100)*1,'Raw CDR data'!$2:$2,0)+1,0)</f>
        <v>59</v>
      </c>
      <c r="F90" s="68">
        <f>VLOOKUP($B90&amp;C$8,'Raw CDR data'!$A:$K,MATCH(MID(F$10,13,100)*1,'Raw CDR data'!$2:$2,0)+1,0)</f>
        <v>59</v>
      </c>
      <c r="G90" s="67">
        <f>VLOOKUP($B90&amp;G$8,'Raw CDR data'!$A:$K,MATCH(MID(G$10,13,100)*1,'Raw CDR data'!$2:$2,0),0)</f>
        <v>0</v>
      </c>
      <c r="H90" s="67">
        <f>VLOOKUP($B90&amp;G$8,'Raw CDR data'!$A:$K,MATCH(MID(H$10,13,100)*1,'Raw CDR data'!$2:$2,0),0)</f>
        <v>0</v>
      </c>
      <c r="I90" s="68">
        <f>VLOOKUP($B90&amp;G$8,'Raw CDR data'!$A:$K,MATCH(MID(I$10,13,100)*1,'Raw CDR data'!$2:$2,0)+1,0)</f>
        <v>0</v>
      </c>
      <c r="J90" s="68">
        <f>VLOOKUP($B90&amp;G$8,'Raw CDR data'!$A:$K,MATCH(MID(J$10,13,100)*1,'Raw CDR data'!$2:$2,0)+1,0)</f>
        <v>0</v>
      </c>
      <c r="K90" s="67">
        <f>VLOOKUP($B90&amp;K$8,'Raw CDR data'!$A:$K,MATCH(MID(K$10,13,100)*1,'Raw CDR data'!$2:$2,0),0)</f>
        <v>0</v>
      </c>
      <c r="L90" s="67">
        <f>VLOOKUP($B90&amp;K$8,'Raw CDR data'!$A:$K,MATCH(MID(L$10,13,100)*1,'Raw CDR data'!$2:$2,0),0)</f>
        <v>0</v>
      </c>
      <c r="M90" s="68">
        <f>VLOOKUP($B90&amp;K$8,'Raw CDR data'!$A:$K,MATCH(MID(M$10,13,100)*1,'Raw CDR data'!$2:$2,0)+1,0)</f>
        <v>0</v>
      </c>
      <c r="N90" s="68">
        <f>VLOOKUP($B90&amp;K$8,'Raw CDR data'!$A:$K,MATCH(MID(N$10,13,100)*1,'Raw CDR data'!$2:$2,0)+1,0)</f>
        <v>0</v>
      </c>
      <c r="O90" s="67">
        <f>VLOOKUP($B90&amp;O$8,'Raw CDR data'!$A:$K,MATCH(MID(O$10,13,100)*1,'Raw CDR data'!$2:$2,0),0)</f>
        <v>0</v>
      </c>
      <c r="P90" s="67">
        <f>VLOOKUP($B90&amp;O$8,'Raw CDR data'!$A:$K,MATCH(MID(P$10,13,100)*1,'Raw CDR data'!$2:$2,0),0)</f>
        <v>0</v>
      </c>
      <c r="Q90" s="68">
        <f>VLOOKUP($B90&amp;O$8,'Raw CDR data'!$A:$K,MATCH(MID(Q$10,13,100)*1,'Raw CDR data'!$2:$2,0)+1,0)</f>
        <v>0</v>
      </c>
      <c r="R90" s="68">
        <f>VLOOKUP($B90&amp;O$8,'Raw CDR data'!$A:$K,MATCH(MID(R$10,13,100)*1,'Raw CDR data'!$2:$2,0)+1,0)</f>
        <v>0</v>
      </c>
      <c r="S90" s="67">
        <f>VLOOKUP($B90&amp;S$8,'Raw CDR data'!$A:$K,MATCH(MID(S$10,13,100)*1,'Raw CDR data'!$2:$2,0),0)</f>
        <v>0</v>
      </c>
      <c r="T90" s="67">
        <f>VLOOKUP($B90&amp;S$8,'Raw CDR data'!$A:$K,MATCH(MID(T$10,13,100)*1,'Raw CDR data'!$2:$2,0),0)</f>
        <v>0</v>
      </c>
      <c r="U90" s="68">
        <f>VLOOKUP($B90&amp;S$8,'Raw CDR data'!$A:$K,MATCH(MID(U$10,13,100)*1,'Raw CDR data'!$2:$2,0)+1,0)</f>
        <v>0</v>
      </c>
      <c r="V90" s="68">
        <f>VLOOKUP($B90&amp;S$8,'Raw CDR data'!$A:$K,MATCH(MID(V$10,13,100)*1,'Raw CDR data'!$2:$2,0)+1,0)</f>
        <v>0</v>
      </c>
      <c r="W90" s="67">
        <f>VLOOKUP($B90&amp;"Further Education College",'Raw CDR data'!$A:$K,MATCH(MID(W$10,13,100)*1,'Raw CDR data'!$2:$2,0),0)</f>
        <v>0</v>
      </c>
      <c r="X90" s="67">
        <f>VLOOKUP($B90&amp;"Further Education College",'Raw CDR data'!$A:$K,MATCH(MID(X$10,13,100)*1,'Raw CDR data'!$2:$2,0),0)</f>
        <v>0</v>
      </c>
      <c r="Y90" s="68">
        <f>VLOOKUP($B90&amp;"Further Education College",'Raw CDR data'!$A:$K,MATCH(MID(Y$10,13,100)*1,'Raw CDR data'!$2:$2,0)+1,0)</f>
        <v>0</v>
      </c>
      <c r="Z90" s="68">
        <f>VLOOKUP($B90&amp;"Further Education College",'Raw CDR data'!$A:$K,MATCH(MID(Z$10,13,100)*1,'Raw CDR data'!$2:$2,0)+1,0)</f>
        <v>0</v>
      </c>
      <c r="AA90" s="67">
        <f>VLOOKUP($B90&amp;AA$8,'Raw CDR data'!$A:$K,MATCH(MID(AA$10,13,100)*1,'Raw CDR data'!$2:$2,0),0)</f>
        <v>0</v>
      </c>
      <c r="AB90" s="67">
        <f>VLOOKUP($B90&amp;AA$8,'Raw CDR data'!$A:$K,MATCH(MID(AB$10,13,100)*1,'Raw CDR data'!$2:$2,0),0)</f>
        <v>0</v>
      </c>
      <c r="AC90" s="67">
        <f>VLOOKUP($B90&amp;AC$8,'Raw CDR data'!$A:$K,MATCH(MID(AC$10,13,100)*1,'Raw CDR data'!$2:$2,0),0)</f>
        <v>0</v>
      </c>
      <c r="AD90" s="67">
        <f>VLOOKUP($B90&amp;AC$8,'Raw CDR data'!$A:$K,MATCH(MID(AD$10,13,100)*1,'Raw CDR data'!$2:$2,0),0)</f>
        <v>0</v>
      </c>
      <c r="AE90" s="67">
        <f>VLOOKUP($B90&amp;AE$8,'Raw CDR data'!$A:$K,MATCH(MID(AE$10,13,100)*1,'Raw CDR data'!$2:$2,0),0)</f>
        <v>0</v>
      </c>
      <c r="AF90" s="67">
        <f>VLOOKUP($B90&amp;AE$8,'Raw CDR data'!$A:$K,MATCH(MID(AF$10,13,100)*1,'Raw CDR data'!$2:$2,0),0)</f>
        <v>0</v>
      </c>
      <c r="AG90" s="67">
        <f>VLOOKUP($B90&amp;"Local Authority Adoption Agency",'Raw CDR data'!$A:$K,MATCH(MID(AG$10,13,100)*1,'Raw CDR data'!$2:$2,0),0)</f>
        <v>1</v>
      </c>
      <c r="AH90" s="67">
        <f>VLOOKUP($B90&amp;"Local Authority Adoption Agency",'Raw CDR data'!$A:$K,MATCH(MID(AH$10,13,100)*1,'Raw CDR data'!$2:$2,0),0)</f>
        <v>1</v>
      </c>
      <c r="AI90" s="67">
        <f>VLOOKUP($B90&amp;AI$8,'Raw CDR data'!$A:$K,MATCH(MID(AI$10,13,100)*1,'Raw CDR data'!$2:$2,0),0)</f>
        <v>0</v>
      </c>
      <c r="AJ90" s="67">
        <f>VLOOKUP($B90&amp;AI$8,'Raw CDR data'!$A:$K,MATCH(MID(AJ$10,13,100)*1,'Raw CDR data'!$2:$2,0),0)</f>
        <v>1</v>
      </c>
      <c r="AK90" s="67">
        <f>VLOOKUP($B90&amp;"Local Authority Fostering Agency",'Raw CDR data'!$A:$K,MATCH(MID(AK$10,13,100)*1,'Raw CDR data'!$2:$2,0),0)</f>
        <v>1</v>
      </c>
      <c r="AL90" s="67">
        <f>VLOOKUP($B90&amp;"Local Authority Fostering Agency",'Raw CDR data'!$A:$K,MATCH(MID(AL$10,13,100)*1,'Raw CDR data'!$2:$2,0),0)</f>
        <v>1</v>
      </c>
      <c r="AM90" s="67">
        <f>VLOOKUP($B90&amp;AM$8,'Raw CDR data'!$A:$K,MATCH(MID(AM$10,13,100)*1,'Raw CDR data'!$2:$2,0),0)</f>
        <v>29</v>
      </c>
      <c r="AN90" s="67">
        <f>VLOOKUP($B90&amp;AM$8,'Raw CDR data'!$A:$K,MATCH(MID(AN$10,13,100)*1,'Raw CDR data'!$2:$2,0),0)</f>
        <v>30</v>
      </c>
      <c r="AO90" s="160"/>
      <c r="AP90" s="160"/>
    </row>
    <row r="91" spans="2:42" s="62" customFormat="1" ht="11.25">
      <c r="B91" s="73" t="s">
        <v>810</v>
      </c>
      <c r="C91" s="67">
        <f>VLOOKUP($B91&amp;C$8,'Raw CDR data'!$A:$K,MATCH(MID(C$10,13,100)*1,'Raw CDR data'!$2:$2,0),0)</f>
        <v>23</v>
      </c>
      <c r="D91" s="67">
        <f>VLOOKUP($B91&amp;C$8,'Raw CDR data'!$A:$K,MATCH(MID(D$10,13,100)*1,'Raw CDR data'!$2:$2,0),0)</f>
        <v>23</v>
      </c>
      <c r="E91" s="68">
        <f>VLOOKUP($B91&amp;C$8,'Raw CDR data'!$A:$K,MATCH(MID(E$10,13,100)*1,'Raw CDR data'!$2:$2,0)+1,0)</f>
        <v>89</v>
      </c>
      <c r="F91" s="68">
        <f>VLOOKUP($B91&amp;C$8,'Raw CDR data'!$A:$K,MATCH(MID(F$10,13,100)*1,'Raw CDR data'!$2:$2,0)+1,0)</f>
        <v>89</v>
      </c>
      <c r="G91" s="67">
        <f>VLOOKUP($B91&amp;G$8,'Raw CDR data'!$A:$K,MATCH(MID(G$10,13,100)*1,'Raw CDR data'!$2:$2,0),0)</f>
        <v>0</v>
      </c>
      <c r="H91" s="67">
        <f>VLOOKUP($B91&amp;G$8,'Raw CDR data'!$A:$K,MATCH(MID(H$10,13,100)*1,'Raw CDR data'!$2:$2,0),0)</f>
        <v>0</v>
      </c>
      <c r="I91" s="68">
        <f>VLOOKUP($B91&amp;G$8,'Raw CDR data'!$A:$K,MATCH(MID(I$10,13,100)*1,'Raw CDR data'!$2:$2,0)+1,0)</f>
        <v>0</v>
      </c>
      <c r="J91" s="68">
        <f>VLOOKUP($B91&amp;G$8,'Raw CDR data'!$A:$K,MATCH(MID(J$10,13,100)*1,'Raw CDR data'!$2:$2,0)+1,0)</f>
        <v>0</v>
      </c>
      <c r="K91" s="67">
        <f>VLOOKUP($B91&amp;K$8,'Raw CDR data'!$A:$K,MATCH(MID(K$10,13,100)*1,'Raw CDR data'!$2:$2,0),0)</f>
        <v>0</v>
      </c>
      <c r="L91" s="67">
        <f>VLOOKUP($B91&amp;K$8,'Raw CDR data'!$A:$K,MATCH(MID(L$10,13,100)*1,'Raw CDR data'!$2:$2,0),0)</f>
        <v>0</v>
      </c>
      <c r="M91" s="68">
        <f>VLOOKUP($B91&amp;K$8,'Raw CDR data'!$A:$K,MATCH(MID(M$10,13,100)*1,'Raw CDR data'!$2:$2,0)+1,0)</f>
        <v>0</v>
      </c>
      <c r="N91" s="68">
        <f>VLOOKUP($B91&amp;K$8,'Raw CDR data'!$A:$K,MATCH(MID(N$10,13,100)*1,'Raw CDR data'!$2:$2,0)+1,0)</f>
        <v>0</v>
      </c>
      <c r="O91" s="67">
        <f>VLOOKUP($B91&amp;O$8,'Raw CDR data'!$A:$K,MATCH(MID(O$10,13,100)*1,'Raw CDR data'!$2:$2,0),0)</f>
        <v>0</v>
      </c>
      <c r="P91" s="67">
        <f>VLOOKUP($B91&amp;O$8,'Raw CDR data'!$A:$K,MATCH(MID(P$10,13,100)*1,'Raw CDR data'!$2:$2,0),0)</f>
        <v>0</v>
      </c>
      <c r="Q91" s="68">
        <f>VLOOKUP($B91&amp;O$8,'Raw CDR data'!$A:$K,MATCH(MID(Q$10,13,100)*1,'Raw CDR data'!$2:$2,0)+1,0)</f>
        <v>0</v>
      </c>
      <c r="R91" s="68">
        <f>VLOOKUP($B91&amp;O$8,'Raw CDR data'!$A:$K,MATCH(MID(R$10,13,100)*1,'Raw CDR data'!$2:$2,0)+1,0)</f>
        <v>0</v>
      </c>
      <c r="S91" s="67">
        <f>VLOOKUP($B91&amp;S$8,'Raw CDR data'!$A:$K,MATCH(MID(S$10,13,100)*1,'Raw CDR data'!$2:$2,0),0)</f>
        <v>2</v>
      </c>
      <c r="T91" s="67">
        <f>VLOOKUP($B91&amp;S$8,'Raw CDR data'!$A:$K,MATCH(MID(T$10,13,100)*1,'Raw CDR data'!$2:$2,0),0)</f>
        <v>2</v>
      </c>
      <c r="U91" s="68">
        <f>VLOOKUP($B91&amp;S$8,'Raw CDR data'!$A:$K,MATCH(MID(U$10,13,100)*1,'Raw CDR data'!$2:$2,0)+1,0)</f>
        <v>183</v>
      </c>
      <c r="V91" s="68">
        <f>VLOOKUP($B91&amp;S$8,'Raw CDR data'!$A:$K,MATCH(MID(V$10,13,100)*1,'Raw CDR data'!$2:$2,0)+1,0)</f>
        <v>183</v>
      </c>
      <c r="W91" s="67">
        <f>VLOOKUP($B91&amp;"Further Education College",'Raw CDR data'!$A:$K,MATCH(MID(W$10,13,100)*1,'Raw CDR data'!$2:$2,0),0)</f>
        <v>0</v>
      </c>
      <c r="X91" s="67">
        <f>VLOOKUP($B91&amp;"Further Education College",'Raw CDR data'!$A:$K,MATCH(MID(X$10,13,100)*1,'Raw CDR data'!$2:$2,0),0)</f>
        <v>0</v>
      </c>
      <c r="Y91" s="68">
        <f>VLOOKUP($B91&amp;"Further Education College",'Raw CDR data'!$A:$K,MATCH(MID(Y$10,13,100)*1,'Raw CDR data'!$2:$2,0)+1,0)</f>
        <v>0</v>
      </c>
      <c r="Z91" s="68">
        <f>VLOOKUP($B91&amp;"Further Education College",'Raw CDR data'!$A:$K,MATCH(MID(Z$10,13,100)*1,'Raw CDR data'!$2:$2,0)+1,0)</f>
        <v>0</v>
      </c>
      <c r="AA91" s="67">
        <f>VLOOKUP($B91&amp;AA$8,'Raw CDR data'!$A:$K,MATCH(MID(AA$10,13,100)*1,'Raw CDR data'!$2:$2,0),0)</f>
        <v>0</v>
      </c>
      <c r="AB91" s="67">
        <f>VLOOKUP($B91&amp;AA$8,'Raw CDR data'!$A:$K,MATCH(MID(AB$10,13,100)*1,'Raw CDR data'!$2:$2,0),0)</f>
        <v>0</v>
      </c>
      <c r="AC91" s="67">
        <f>VLOOKUP($B91&amp;AC$8,'Raw CDR data'!$A:$K,MATCH(MID(AC$10,13,100)*1,'Raw CDR data'!$2:$2,0),0)</f>
        <v>0</v>
      </c>
      <c r="AD91" s="67">
        <f>VLOOKUP($B91&amp;AC$8,'Raw CDR data'!$A:$K,MATCH(MID(AD$10,13,100)*1,'Raw CDR data'!$2:$2,0),0)</f>
        <v>0</v>
      </c>
      <c r="AE91" s="67">
        <f>VLOOKUP($B91&amp;AE$8,'Raw CDR data'!$A:$K,MATCH(MID(AE$10,13,100)*1,'Raw CDR data'!$2:$2,0),0)</f>
        <v>0</v>
      </c>
      <c r="AF91" s="67">
        <f>VLOOKUP($B91&amp;AE$8,'Raw CDR data'!$A:$K,MATCH(MID(AF$10,13,100)*1,'Raw CDR data'!$2:$2,0),0)</f>
        <v>0</v>
      </c>
      <c r="AG91" s="67" t="str">
        <f>VLOOKUP($B91&amp;"Local Authority Adoption Agency",'Raw CDR data'!$A:$K,MATCH(MID(AG$10,13,100)*1,'Raw CDR data'!$2:$2,0),0)</f>
        <v>0*</v>
      </c>
      <c r="AH91" s="67" t="str">
        <f>VLOOKUP($B91&amp;"Local Authority Adoption Agency",'Raw CDR data'!$A:$K,MATCH(MID(AH$10,13,100)*1,'Raw CDR data'!$2:$2,0),0)</f>
        <v>0*</v>
      </c>
      <c r="AI91" s="67">
        <f>VLOOKUP($B91&amp;AI$8,'Raw CDR data'!$A:$K,MATCH(MID(AI$10,13,100)*1,'Raw CDR data'!$2:$2,0),0)</f>
        <v>0</v>
      </c>
      <c r="AJ91" s="67">
        <f>VLOOKUP($B91&amp;AI$8,'Raw CDR data'!$A:$K,MATCH(MID(AJ$10,13,100)*1,'Raw CDR data'!$2:$2,0),0)</f>
        <v>0</v>
      </c>
      <c r="AK91" s="67">
        <f>VLOOKUP($B91&amp;"Local Authority Fostering Agency",'Raw CDR data'!$A:$K,MATCH(MID(AK$10,13,100)*1,'Raw CDR data'!$2:$2,0),0)</f>
        <v>1</v>
      </c>
      <c r="AL91" s="67">
        <f>VLOOKUP($B91&amp;"Local Authority Fostering Agency",'Raw CDR data'!$A:$K,MATCH(MID(AL$10,13,100)*1,'Raw CDR data'!$2:$2,0),0)</f>
        <v>1</v>
      </c>
      <c r="AM91" s="67">
        <f>VLOOKUP($B91&amp;AM$8,'Raw CDR data'!$A:$K,MATCH(MID(AM$10,13,100)*1,'Raw CDR data'!$2:$2,0),0)</f>
        <v>26</v>
      </c>
      <c r="AN91" s="67">
        <f>VLOOKUP($B91&amp;AM$8,'Raw CDR data'!$A:$K,MATCH(MID(AN$10,13,100)*1,'Raw CDR data'!$2:$2,0),0)</f>
        <v>26</v>
      </c>
      <c r="AO91" s="160"/>
      <c r="AP91" s="160"/>
    </row>
    <row r="92" spans="2:42" s="62" customFormat="1" ht="11.25">
      <c r="B92" s="73" t="s">
        <v>811</v>
      </c>
      <c r="C92" s="67">
        <f>VLOOKUP($B92&amp;C$8,'Raw CDR data'!$A:$K,MATCH(MID(C$10,13,100)*1,'Raw CDR data'!$2:$2,0),0)</f>
        <v>11</v>
      </c>
      <c r="D92" s="67">
        <f>VLOOKUP($B92&amp;C$8,'Raw CDR data'!$A:$K,MATCH(MID(D$10,13,100)*1,'Raw CDR data'!$2:$2,0),0)</f>
        <v>11</v>
      </c>
      <c r="E92" s="68">
        <f>VLOOKUP($B92&amp;C$8,'Raw CDR data'!$A:$K,MATCH(MID(E$10,13,100)*1,'Raw CDR data'!$2:$2,0)+1,0)</f>
        <v>53</v>
      </c>
      <c r="F92" s="68">
        <f>VLOOKUP($B92&amp;C$8,'Raw CDR data'!$A:$K,MATCH(MID(F$10,13,100)*1,'Raw CDR data'!$2:$2,0)+1,0)</f>
        <v>53</v>
      </c>
      <c r="G92" s="67">
        <f>VLOOKUP($B92&amp;G$8,'Raw CDR data'!$A:$K,MATCH(MID(G$10,13,100)*1,'Raw CDR data'!$2:$2,0),0)</f>
        <v>0</v>
      </c>
      <c r="H92" s="67">
        <f>VLOOKUP($B92&amp;G$8,'Raw CDR data'!$A:$K,MATCH(MID(H$10,13,100)*1,'Raw CDR data'!$2:$2,0),0)</f>
        <v>0</v>
      </c>
      <c r="I92" s="68">
        <f>VLOOKUP($B92&amp;G$8,'Raw CDR data'!$A:$K,MATCH(MID(I$10,13,100)*1,'Raw CDR data'!$2:$2,0)+1,0)</f>
        <v>0</v>
      </c>
      <c r="J92" s="68">
        <f>VLOOKUP($B92&amp;G$8,'Raw CDR data'!$A:$K,MATCH(MID(J$10,13,100)*1,'Raw CDR data'!$2:$2,0)+1,0)</f>
        <v>0</v>
      </c>
      <c r="K92" s="67">
        <f>VLOOKUP($B92&amp;K$8,'Raw CDR data'!$A:$K,MATCH(MID(K$10,13,100)*1,'Raw CDR data'!$2:$2,0),0)</f>
        <v>0</v>
      </c>
      <c r="L92" s="67">
        <f>VLOOKUP($B92&amp;K$8,'Raw CDR data'!$A:$K,MATCH(MID(L$10,13,100)*1,'Raw CDR data'!$2:$2,0),0)</f>
        <v>0</v>
      </c>
      <c r="M92" s="68">
        <f>VLOOKUP($B92&amp;K$8,'Raw CDR data'!$A:$K,MATCH(MID(M$10,13,100)*1,'Raw CDR data'!$2:$2,0)+1,0)</f>
        <v>0</v>
      </c>
      <c r="N92" s="68">
        <f>VLOOKUP($B92&amp;K$8,'Raw CDR data'!$A:$K,MATCH(MID(N$10,13,100)*1,'Raw CDR data'!$2:$2,0)+1,0)</f>
        <v>0</v>
      </c>
      <c r="O92" s="67">
        <f>VLOOKUP($B92&amp;O$8,'Raw CDR data'!$A:$K,MATCH(MID(O$10,13,100)*1,'Raw CDR data'!$2:$2,0),0)</f>
        <v>0</v>
      </c>
      <c r="P92" s="67">
        <f>VLOOKUP($B92&amp;O$8,'Raw CDR data'!$A:$K,MATCH(MID(P$10,13,100)*1,'Raw CDR data'!$2:$2,0),0)</f>
        <v>0</v>
      </c>
      <c r="Q92" s="68">
        <f>VLOOKUP($B92&amp;O$8,'Raw CDR data'!$A:$K,MATCH(MID(Q$10,13,100)*1,'Raw CDR data'!$2:$2,0)+1,0)</f>
        <v>0</v>
      </c>
      <c r="R92" s="68">
        <f>VLOOKUP($B92&amp;O$8,'Raw CDR data'!$A:$K,MATCH(MID(R$10,13,100)*1,'Raw CDR data'!$2:$2,0)+1,0)</f>
        <v>0</v>
      </c>
      <c r="S92" s="67">
        <f>VLOOKUP($B92&amp;S$8,'Raw CDR data'!$A:$K,MATCH(MID(S$10,13,100)*1,'Raw CDR data'!$2:$2,0),0)</f>
        <v>1</v>
      </c>
      <c r="T92" s="67">
        <f>VLOOKUP($B92&amp;S$8,'Raw CDR data'!$A:$K,MATCH(MID(T$10,13,100)*1,'Raw CDR data'!$2:$2,0),0)</f>
        <v>1</v>
      </c>
      <c r="U92" s="68">
        <f>VLOOKUP($B92&amp;S$8,'Raw CDR data'!$A:$K,MATCH(MID(U$10,13,100)*1,'Raw CDR data'!$2:$2,0)+1,0)</f>
        <v>138.22610700000001</v>
      </c>
      <c r="V92" s="68">
        <f>VLOOKUP($B92&amp;S$8,'Raw CDR data'!$A:$K,MATCH(MID(V$10,13,100)*1,'Raw CDR data'!$2:$2,0)+1,0)</f>
        <v>139.62936999999999</v>
      </c>
      <c r="W92" s="67">
        <f>VLOOKUP($B92&amp;"Further Education College",'Raw CDR data'!$A:$K,MATCH(MID(W$10,13,100)*1,'Raw CDR data'!$2:$2,0),0)</f>
        <v>0</v>
      </c>
      <c r="X92" s="67">
        <f>VLOOKUP($B92&amp;"Further Education College",'Raw CDR data'!$A:$K,MATCH(MID(X$10,13,100)*1,'Raw CDR data'!$2:$2,0),0)</f>
        <v>0</v>
      </c>
      <c r="Y92" s="68">
        <f>VLOOKUP($B92&amp;"Further Education College",'Raw CDR data'!$A:$K,MATCH(MID(Y$10,13,100)*1,'Raw CDR data'!$2:$2,0)+1,0)</f>
        <v>0</v>
      </c>
      <c r="Z92" s="68">
        <f>VLOOKUP($B92&amp;"Further Education College",'Raw CDR data'!$A:$K,MATCH(MID(Z$10,13,100)*1,'Raw CDR data'!$2:$2,0)+1,0)</f>
        <v>0</v>
      </c>
      <c r="AA92" s="67">
        <f>VLOOKUP($B92&amp;AA$8,'Raw CDR data'!$A:$K,MATCH(MID(AA$10,13,100)*1,'Raw CDR data'!$2:$2,0),0)</f>
        <v>0</v>
      </c>
      <c r="AB92" s="67">
        <f>VLOOKUP($B92&amp;AA$8,'Raw CDR data'!$A:$K,MATCH(MID(AB$10,13,100)*1,'Raw CDR data'!$2:$2,0),0)</f>
        <v>0</v>
      </c>
      <c r="AC92" s="67">
        <f>VLOOKUP($B92&amp;AC$8,'Raw CDR data'!$A:$K,MATCH(MID(AC$10,13,100)*1,'Raw CDR data'!$2:$2,0),0)</f>
        <v>0</v>
      </c>
      <c r="AD92" s="67">
        <f>VLOOKUP($B92&amp;AC$8,'Raw CDR data'!$A:$K,MATCH(MID(AD$10,13,100)*1,'Raw CDR data'!$2:$2,0),0)</f>
        <v>0</v>
      </c>
      <c r="AE92" s="67">
        <f>VLOOKUP($B92&amp;AE$8,'Raw CDR data'!$A:$K,MATCH(MID(AE$10,13,100)*1,'Raw CDR data'!$2:$2,0),0)</f>
        <v>0</v>
      </c>
      <c r="AF92" s="67">
        <f>VLOOKUP($B92&amp;AE$8,'Raw CDR data'!$A:$K,MATCH(MID(AF$10,13,100)*1,'Raw CDR data'!$2:$2,0),0)</f>
        <v>0</v>
      </c>
      <c r="AG92" s="67">
        <f>VLOOKUP($B92&amp;"Local Authority Adoption Agency",'Raw CDR data'!$A:$K,MATCH(MID(AG$10,13,100)*1,'Raw CDR data'!$2:$2,0),0)</f>
        <v>1</v>
      </c>
      <c r="AH92" s="67">
        <f>VLOOKUP($B92&amp;"Local Authority Adoption Agency",'Raw CDR data'!$A:$K,MATCH(MID(AH$10,13,100)*1,'Raw CDR data'!$2:$2,0),0)</f>
        <v>1</v>
      </c>
      <c r="AI92" s="67">
        <f>VLOOKUP($B92&amp;AI$8,'Raw CDR data'!$A:$K,MATCH(MID(AI$10,13,100)*1,'Raw CDR data'!$2:$2,0),0)</f>
        <v>0</v>
      </c>
      <c r="AJ92" s="67">
        <f>VLOOKUP($B92&amp;AI$8,'Raw CDR data'!$A:$K,MATCH(MID(AJ$10,13,100)*1,'Raw CDR data'!$2:$2,0),0)</f>
        <v>0</v>
      </c>
      <c r="AK92" s="67">
        <f>VLOOKUP($B92&amp;"Local Authority Fostering Agency",'Raw CDR data'!$A:$K,MATCH(MID(AK$10,13,100)*1,'Raw CDR data'!$2:$2,0),0)</f>
        <v>1</v>
      </c>
      <c r="AL92" s="67">
        <f>VLOOKUP($B92&amp;"Local Authority Fostering Agency",'Raw CDR data'!$A:$K,MATCH(MID(AL$10,13,100)*1,'Raw CDR data'!$2:$2,0),0)</f>
        <v>1</v>
      </c>
      <c r="AM92" s="67">
        <f>VLOOKUP($B92&amp;AM$8,'Raw CDR data'!$A:$K,MATCH(MID(AM$10,13,100)*1,'Raw CDR data'!$2:$2,0),0)</f>
        <v>14</v>
      </c>
      <c r="AN92" s="67">
        <f>VLOOKUP($B92&amp;AM$8,'Raw CDR data'!$A:$K,MATCH(MID(AN$10,13,100)*1,'Raw CDR data'!$2:$2,0),0)</f>
        <v>14</v>
      </c>
      <c r="AO92" s="160"/>
      <c r="AP92" s="160"/>
    </row>
    <row r="93" spans="2:42" s="62" customFormat="1" ht="11.25">
      <c r="B93" s="73" t="s">
        <v>96</v>
      </c>
      <c r="C93" s="67">
        <f>VLOOKUP($B93&amp;C$8,'Raw CDR data'!$A:$K,MATCH(MID(C$10,13,100)*1,'Raw CDR data'!$2:$2,0),0)</f>
        <v>7</v>
      </c>
      <c r="D93" s="67">
        <f>VLOOKUP($B93&amp;C$8,'Raw CDR data'!$A:$K,MATCH(MID(D$10,13,100)*1,'Raw CDR data'!$2:$2,0),0)</f>
        <v>8</v>
      </c>
      <c r="E93" s="68">
        <f>VLOOKUP($B93&amp;C$8,'Raw CDR data'!$A:$K,MATCH(MID(E$10,13,100)*1,'Raw CDR data'!$2:$2,0)+1,0)</f>
        <v>59</v>
      </c>
      <c r="F93" s="68">
        <f>VLOOKUP($B93&amp;C$8,'Raw CDR data'!$A:$K,MATCH(MID(F$10,13,100)*1,'Raw CDR data'!$2:$2,0)+1,0)</f>
        <v>63</v>
      </c>
      <c r="G93" s="67">
        <f>VLOOKUP($B93&amp;G$8,'Raw CDR data'!$A:$K,MATCH(MID(G$10,13,100)*1,'Raw CDR data'!$2:$2,0),0)</f>
        <v>0</v>
      </c>
      <c r="H93" s="67">
        <f>VLOOKUP($B93&amp;G$8,'Raw CDR data'!$A:$K,MATCH(MID(H$10,13,100)*1,'Raw CDR data'!$2:$2,0),0)</f>
        <v>0</v>
      </c>
      <c r="I93" s="68">
        <f>VLOOKUP($B93&amp;G$8,'Raw CDR data'!$A:$K,MATCH(MID(I$10,13,100)*1,'Raw CDR data'!$2:$2,0)+1,0)</f>
        <v>0</v>
      </c>
      <c r="J93" s="68">
        <f>VLOOKUP($B93&amp;G$8,'Raw CDR data'!$A:$K,MATCH(MID(J$10,13,100)*1,'Raw CDR data'!$2:$2,0)+1,0)</f>
        <v>0</v>
      </c>
      <c r="K93" s="67">
        <f>VLOOKUP($B93&amp;K$8,'Raw CDR data'!$A:$K,MATCH(MID(K$10,13,100)*1,'Raw CDR data'!$2:$2,0),0)</f>
        <v>2</v>
      </c>
      <c r="L93" s="67">
        <f>VLOOKUP($B93&amp;K$8,'Raw CDR data'!$A:$K,MATCH(MID(L$10,13,100)*1,'Raw CDR data'!$2:$2,0),0)</f>
        <v>2</v>
      </c>
      <c r="M93" s="68">
        <f>VLOOKUP($B93&amp;K$8,'Raw CDR data'!$A:$K,MATCH(MID(M$10,13,100)*1,'Raw CDR data'!$2:$2,0)+1,0)</f>
        <v>19.694735999999999</v>
      </c>
      <c r="N93" s="68">
        <f>VLOOKUP($B93&amp;K$8,'Raw CDR data'!$A:$K,MATCH(MID(N$10,13,100)*1,'Raw CDR data'!$2:$2,0)+1,0)</f>
        <v>21.206185000000001</v>
      </c>
      <c r="O93" s="67">
        <f>VLOOKUP($B93&amp;O$8,'Raw CDR data'!$A:$K,MATCH(MID(O$10,13,100)*1,'Raw CDR data'!$2:$2,0),0)</f>
        <v>0</v>
      </c>
      <c r="P93" s="67">
        <f>VLOOKUP($B93&amp;O$8,'Raw CDR data'!$A:$K,MATCH(MID(P$10,13,100)*1,'Raw CDR data'!$2:$2,0),0)</f>
        <v>0</v>
      </c>
      <c r="Q93" s="68">
        <f>VLOOKUP($B93&amp;O$8,'Raw CDR data'!$A:$K,MATCH(MID(Q$10,13,100)*1,'Raw CDR data'!$2:$2,0)+1,0)</f>
        <v>0</v>
      </c>
      <c r="R93" s="68">
        <f>VLOOKUP($B93&amp;O$8,'Raw CDR data'!$A:$K,MATCH(MID(R$10,13,100)*1,'Raw CDR data'!$2:$2,0)+1,0)</f>
        <v>0</v>
      </c>
      <c r="S93" s="67">
        <f>VLOOKUP($B93&amp;S$8,'Raw CDR data'!$A:$K,MATCH(MID(S$10,13,100)*1,'Raw CDR data'!$2:$2,0),0)</f>
        <v>3</v>
      </c>
      <c r="T93" s="67">
        <f>VLOOKUP($B93&amp;S$8,'Raw CDR data'!$A:$K,MATCH(MID(T$10,13,100)*1,'Raw CDR data'!$2:$2,0),0)</f>
        <v>3</v>
      </c>
      <c r="U93" s="68">
        <f>VLOOKUP($B93&amp;S$8,'Raw CDR data'!$A:$K,MATCH(MID(U$10,13,100)*1,'Raw CDR data'!$2:$2,0)+1,0)</f>
        <v>744</v>
      </c>
      <c r="V93" s="68">
        <f>VLOOKUP($B93&amp;S$8,'Raw CDR data'!$A:$K,MATCH(MID(V$10,13,100)*1,'Raw CDR data'!$2:$2,0)+1,0)</f>
        <v>744</v>
      </c>
      <c r="W93" s="67">
        <f>VLOOKUP($B93&amp;"Further Education College",'Raw CDR data'!$A:$K,MATCH(MID(W$10,13,100)*1,'Raw CDR data'!$2:$2,0),0)</f>
        <v>1</v>
      </c>
      <c r="X93" s="67">
        <f>VLOOKUP($B93&amp;"Further Education College",'Raw CDR data'!$A:$K,MATCH(MID(X$10,13,100)*1,'Raw CDR data'!$2:$2,0),0)</f>
        <v>1</v>
      </c>
      <c r="Y93" s="68">
        <f>VLOOKUP($B93&amp;"Further Education College",'Raw CDR data'!$A:$K,MATCH(MID(Y$10,13,100)*1,'Raw CDR data'!$2:$2,0)+1,0)</f>
        <v>125</v>
      </c>
      <c r="Z93" s="68">
        <f>VLOOKUP($B93&amp;"Further Education College",'Raw CDR data'!$A:$K,MATCH(MID(Z$10,13,100)*1,'Raw CDR data'!$2:$2,0)+1,0)</f>
        <v>125</v>
      </c>
      <c r="AA93" s="67">
        <f>VLOOKUP($B93&amp;AA$8,'Raw CDR data'!$A:$K,MATCH(MID(AA$10,13,100)*1,'Raw CDR data'!$2:$2,0),0)</f>
        <v>1</v>
      </c>
      <c r="AB93" s="67">
        <f>VLOOKUP($B93&amp;AA$8,'Raw CDR data'!$A:$K,MATCH(MID(AB$10,13,100)*1,'Raw CDR data'!$2:$2,0),0)</f>
        <v>1</v>
      </c>
      <c r="AC93" s="67">
        <f>VLOOKUP($B93&amp;AC$8,'Raw CDR data'!$A:$K,MATCH(MID(AC$10,13,100)*1,'Raw CDR data'!$2:$2,0),0)</f>
        <v>1</v>
      </c>
      <c r="AD93" s="67">
        <f>VLOOKUP($B93&amp;AC$8,'Raw CDR data'!$A:$K,MATCH(MID(AD$10,13,100)*1,'Raw CDR data'!$2:$2,0),0)</f>
        <v>1</v>
      </c>
      <c r="AE93" s="67">
        <f>VLOOKUP($B93&amp;AE$8,'Raw CDR data'!$A:$K,MATCH(MID(AE$10,13,100)*1,'Raw CDR data'!$2:$2,0),0)</f>
        <v>1</v>
      </c>
      <c r="AF93" s="67">
        <f>VLOOKUP($B93&amp;AE$8,'Raw CDR data'!$A:$K,MATCH(MID(AF$10,13,100)*1,'Raw CDR data'!$2:$2,0),0)</f>
        <v>1</v>
      </c>
      <c r="AG93" s="67">
        <f>VLOOKUP($B93&amp;"Local Authority Adoption Agency",'Raw CDR data'!$A:$K,MATCH(MID(AG$10,13,100)*1,'Raw CDR data'!$2:$2,0),0)</f>
        <v>1</v>
      </c>
      <c r="AH93" s="67">
        <f>VLOOKUP($B93&amp;"Local Authority Adoption Agency",'Raw CDR data'!$A:$K,MATCH(MID(AH$10,13,100)*1,'Raw CDR data'!$2:$2,0),0)</f>
        <v>1</v>
      </c>
      <c r="AI93" s="67">
        <f>VLOOKUP($B93&amp;AI$8,'Raw CDR data'!$A:$K,MATCH(MID(AI$10,13,100)*1,'Raw CDR data'!$2:$2,0),0)</f>
        <v>3</v>
      </c>
      <c r="AJ93" s="67">
        <f>VLOOKUP($B93&amp;AI$8,'Raw CDR data'!$A:$K,MATCH(MID(AJ$10,13,100)*1,'Raw CDR data'!$2:$2,0),0)</f>
        <v>3</v>
      </c>
      <c r="AK93" s="67">
        <f>VLOOKUP($B93&amp;"Local Authority Fostering Agency",'Raw CDR data'!$A:$K,MATCH(MID(AK$10,13,100)*1,'Raw CDR data'!$2:$2,0),0)</f>
        <v>1</v>
      </c>
      <c r="AL93" s="67">
        <f>VLOOKUP($B93&amp;"Local Authority Fostering Agency",'Raw CDR data'!$A:$K,MATCH(MID(AL$10,13,100)*1,'Raw CDR data'!$2:$2,0),0)</f>
        <v>1</v>
      </c>
      <c r="AM93" s="67">
        <f>VLOOKUP($B93&amp;AM$8,'Raw CDR data'!$A:$K,MATCH(MID(AM$10,13,100)*1,'Raw CDR data'!$2:$2,0),0)</f>
        <v>21</v>
      </c>
      <c r="AN93" s="67">
        <f>VLOOKUP($B93&amp;AM$8,'Raw CDR data'!$A:$K,MATCH(MID(AN$10,13,100)*1,'Raw CDR data'!$2:$2,0),0)</f>
        <v>22</v>
      </c>
      <c r="AO93" s="160"/>
      <c r="AP93" s="160"/>
    </row>
    <row r="94" spans="2:42" s="62" customFormat="1" ht="11.25">
      <c r="B94" s="73" t="s">
        <v>106</v>
      </c>
      <c r="C94" s="67">
        <f>VLOOKUP($B94&amp;C$8,'Raw CDR data'!$A:$K,MATCH(MID(C$10,13,100)*1,'Raw CDR data'!$2:$2,0),0)</f>
        <v>12</v>
      </c>
      <c r="D94" s="67">
        <f>VLOOKUP($B94&amp;C$8,'Raw CDR data'!$A:$K,MATCH(MID(D$10,13,100)*1,'Raw CDR data'!$2:$2,0),0)</f>
        <v>12</v>
      </c>
      <c r="E94" s="68">
        <f>VLOOKUP($B94&amp;C$8,'Raw CDR data'!$A:$K,MATCH(MID(E$10,13,100)*1,'Raw CDR data'!$2:$2,0)+1,0)</f>
        <v>55</v>
      </c>
      <c r="F94" s="68">
        <f>VLOOKUP($B94&amp;C$8,'Raw CDR data'!$A:$K,MATCH(MID(F$10,13,100)*1,'Raw CDR data'!$2:$2,0)+1,0)</f>
        <v>55</v>
      </c>
      <c r="G94" s="67">
        <f>VLOOKUP($B94&amp;G$8,'Raw CDR data'!$A:$K,MATCH(MID(G$10,13,100)*1,'Raw CDR data'!$2:$2,0),0)</f>
        <v>0</v>
      </c>
      <c r="H94" s="67">
        <f>VLOOKUP($B94&amp;G$8,'Raw CDR data'!$A:$K,MATCH(MID(H$10,13,100)*1,'Raw CDR data'!$2:$2,0),0)</f>
        <v>0</v>
      </c>
      <c r="I94" s="68">
        <f>VLOOKUP($B94&amp;G$8,'Raw CDR data'!$A:$K,MATCH(MID(I$10,13,100)*1,'Raw CDR data'!$2:$2,0)+1,0)</f>
        <v>0</v>
      </c>
      <c r="J94" s="68">
        <f>VLOOKUP($B94&amp;G$8,'Raw CDR data'!$A:$K,MATCH(MID(J$10,13,100)*1,'Raw CDR data'!$2:$2,0)+1,0)</f>
        <v>0</v>
      </c>
      <c r="K94" s="67">
        <f>VLOOKUP($B94&amp;K$8,'Raw CDR data'!$A:$K,MATCH(MID(K$10,13,100)*1,'Raw CDR data'!$2:$2,0),0)</f>
        <v>1</v>
      </c>
      <c r="L94" s="67">
        <f>VLOOKUP($B94&amp;K$8,'Raw CDR data'!$A:$K,MATCH(MID(L$10,13,100)*1,'Raw CDR data'!$2:$2,0),0)</f>
        <v>1</v>
      </c>
      <c r="M94" s="68">
        <f>VLOOKUP($B94&amp;K$8,'Raw CDR data'!$A:$K,MATCH(MID(M$10,13,100)*1,'Raw CDR data'!$2:$2,0)+1,0)</f>
        <v>6</v>
      </c>
      <c r="N94" s="68">
        <f>VLOOKUP($B94&amp;K$8,'Raw CDR data'!$A:$K,MATCH(MID(N$10,13,100)*1,'Raw CDR data'!$2:$2,0)+1,0)</f>
        <v>6</v>
      </c>
      <c r="O94" s="67">
        <f>VLOOKUP($B94&amp;O$8,'Raw CDR data'!$A:$K,MATCH(MID(O$10,13,100)*1,'Raw CDR data'!$2:$2,0),0)</f>
        <v>0</v>
      </c>
      <c r="P94" s="67">
        <f>VLOOKUP($B94&amp;O$8,'Raw CDR data'!$A:$K,MATCH(MID(P$10,13,100)*1,'Raw CDR data'!$2:$2,0),0)</f>
        <v>0</v>
      </c>
      <c r="Q94" s="68">
        <f>VLOOKUP($B94&amp;O$8,'Raw CDR data'!$A:$K,MATCH(MID(Q$10,13,100)*1,'Raw CDR data'!$2:$2,0)+1,0)</f>
        <v>0</v>
      </c>
      <c r="R94" s="68">
        <f>VLOOKUP($B94&amp;O$8,'Raw CDR data'!$A:$K,MATCH(MID(R$10,13,100)*1,'Raw CDR data'!$2:$2,0)+1,0)</f>
        <v>0</v>
      </c>
      <c r="S94" s="67">
        <f>VLOOKUP($B94&amp;S$8,'Raw CDR data'!$A:$K,MATCH(MID(S$10,13,100)*1,'Raw CDR data'!$2:$2,0),0)</f>
        <v>2</v>
      </c>
      <c r="T94" s="67">
        <f>VLOOKUP($B94&amp;S$8,'Raw CDR data'!$A:$K,MATCH(MID(T$10,13,100)*1,'Raw CDR data'!$2:$2,0),0)</f>
        <v>2</v>
      </c>
      <c r="U94" s="68">
        <f>VLOOKUP($B94&amp;S$8,'Raw CDR data'!$A:$K,MATCH(MID(U$10,13,100)*1,'Raw CDR data'!$2:$2,0)+1,0)</f>
        <v>193</v>
      </c>
      <c r="V94" s="68">
        <f>VLOOKUP($B94&amp;S$8,'Raw CDR data'!$A:$K,MATCH(MID(V$10,13,100)*1,'Raw CDR data'!$2:$2,0)+1,0)</f>
        <v>193</v>
      </c>
      <c r="W94" s="67">
        <f>VLOOKUP($B94&amp;"Further Education College",'Raw CDR data'!$A:$K,MATCH(MID(W$10,13,100)*1,'Raw CDR data'!$2:$2,0),0)</f>
        <v>0</v>
      </c>
      <c r="X94" s="67">
        <f>VLOOKUP($B94&amp;"Further Education College",'Raw CDR data'!$A:$K,MATCH(MID(X$10,13,100)*1,'Raw CDR data'!$2:$2,0),0)</f>
        <v>0</v>
      </c>
      <c r="Y94" s="68">
        <f>VLOOKUP($B94&amp;"Further Education College",'Raw CDR data'!$A:$K,MATCH(MID(Y$10,13,100)*1,'Raw CDR data'!$2:$2,0)+1,0)</f>
        <v>0</v>
      </c>
      <c r="Z94" s="68">
        <f>VLOOKUP($B94&amp;"Further Education College",'Raw CDR data'!$A:$K,MATCH(MID(Z$10,13,100)*1,'Raw CDR data'!$2:$2,0)+1,0)</f>
        <v>0</v>
      </c>
      <c r="AA94" s="67">
        <f>VLOOKUP($B94&amp;AA$8,'Raw CDR data'!$A:$K,MATCH(MID(AA$10,13,100)*1,'Raw CDR data'!$2:$2,0),0)</f>
        <v>0</v>
      </c>
      <c r="AB94" s="67">
        <f>VLOOKUP($B94&amp;AA$8,'Raw CDR data'!$A:$K,MATCH(MID(AB$10,13,100)*1,'Raw CDR data'!$2:$2,0),0)</f>
        <v>0</v>
      </c>
      <c r="AC94" s="67">
        <f>VLOOKUP($B94&amp;AC$8,'Raw CDR data'!$A:$K,MATCH(MID(AC$10,13,100)*1,'Raw CDR data'!$2:$2,0),0)</f>
        <v>0</v>
      </c>
      <c r="AD94" s="67">
        <f>VLOOKUP($B94&amp;AC$8,'Raw CDR data'!$A:$K,MATCH(MID(AD$10,13,100)*1,'Raw CDR data'!$2:$2,0),0)</f>
        <v>0</v>
      </c>
      <c r="AE94" s="67">
        <f>VLOOKUP($B94&amp;AE$8,'Raw CDR data'!$A:$K,MATCH(MID(AE$10,13,100)*1,'Raw CDR data'!$2:$2,0),0)</f>
        <v>0</v>
      </c>
      <c r="AF94" s="67">
        <f>VLOOKUP($B94&amp;AE$8,'Raw CDR data'!$A:$K,MATCH(MID(AF$10,13,100)*1,'Raw CDR data'!$2:$2,0),0)</f>
        <v>0</v>
      </c>
      <c r="AG94" s="67">
        <f>VLOOKUP($B94&amp;"Local Authority Adoption Agency",'Raw CDR data'!$A:$K,MATCH(MID(AG$10,13,100)*1,'Raw CDR data'!$2:$2,0),0)</f>
        <v>1</v>
      </c>
      <c r="AH94" s="67">
        <f>VLOOKUP($B94&amp;"Local Authority Adoption Agency",'Raw CDR data'!$A:$K,MATCH(MID(AH$10,13,100)*1,'Raw CDR data'!$2:$2,0),0)</f>
        <v>1</v>
      </c>
      <c r="AI94" s="67">
        <f>VLOOKUP($B94&amp;AI$8,'Raw CDR data'!$A:$K,MATCH(MID(AI$10,13,100)*1,'Raw CDR data'!$2:$2,0),0)</f>
        <v>2</v>
      </c>
      <c r="AJ94" s="67">
        <f>VLOOKUP($B94&amp;AI$8,'Raw CDR data'!$A:$K,MATCH(MID(AJ$10,13,100)*1,'Raw CDR data'!$2:$2,0),0)</f>
        <v>2</v>
      </c>
      <c r="AK94" s="67">
        <f>VLOOKUP($B94&amp;"Local Authority Fostering Agency",'Raw CDR data'!$A:$K,MATCH(MID(AK$10,13,100)*1,'Raw CDR data'!$2:$2,0),0)</f>
        <v>1</v>
      </c>
      <c r="AL94" s="67">
        <f>VLOOKUP($B94&amp;"Local Authority Fostering Agency",'Raw CDR data'!$A:$K,MATCH(MID(AL$10,13,100)*1,'Raw CDR data'!$2:$2,0),0)</f>
        <v>1</v>
      </c>
      <c r="AM94" s="67">
        <f>VLOOKUP($B94&amp;AM$8,'Raw CDR data'!$A:$K,MATCH(MID(AM$10,13,100)*1,'Raw CDR data'!$2:$2,0),0)</f>
        <v>19</v>
      </c>
      <c r="AN94" s="67">
        <f>VLOOKUP($B94&amp;AM$8,'Raw CDR data'!$A:$K,MATCH(MID(AN$10,13,100)*1,'Raw CDR data'!$2:$2,0),0)</f>
        <v>19</v>
      </c>
      <c r="AO94" s="160"/>
      <c r="AP94" s="160"/>
    </row>
    <row r="95" spans="2:42" s="62" customFormat="1" ht="11.25">
      <c r="B95" s="73" t="s">
        <v>107</v>
      </c>
      <c r="C95" s="67">
        <f>VLOOKUP($B95&amp;C$8,'Raw CDR data'!$A:$K,MATCH(MID(C$10,13,100)*1,'Raw CDR data'!$2:$2,0),0)</f>
        <v>14</v>
      </c>
      <c r="D95" s="67">
        <f>VLOOKUP($B95&amp;C$8,'Raw CDR data'!$A:$K,MATCH(MID(D$10,13,100)*1,'Raw CDR data'!$2:$2,0),0)</f>
        <v>16</v>
      </c>
      <c r="E95" s="68">
        <f>VLOOKUP($B95&amp;C$8,'Raw CDR data'!$A:$K,MATCH(MID(E$10,13,100)*1,'Raw CDR data'!$2:$2,0)+1,0)</f>
        <v>135</v>
      </c>
      <c r="F95" s="68">
        <f>VLOOKUP($B95&amp;C$8,'Raw CDR data'!$A:$K,MATCH(MID(F$10,13,100)*1,'Raw CDR data'!$2:$2,0)+1,0)</f>
        <v>145</v>
      </c>
      <c r="G95" s="67">
        <f>VLOOKUP($B95&amp;G$8,'Raw CDR data'!$A:$K,MATCH(MID(G$10,13,100)*1,'Raw CDR data'!$2:$2,0),0)</f>
        <v>0</v>
      </c>
      <c r="H95" s="67">
        <f>VLOOKUP($B95&amp;G$8,'Raw CDR data'!$A:$K,MATCH(MID(H$10,13,100)*1,'Raw CDR data'!$2:$2,0),0)</f>
        <v>0</v>
      </c>
      <c r="I95" s="68">
        <f>VLOOKUP($B95&amp;G$8,'Raw CDR data'!$A:$K,MATCH(MID(I$10,13,100)*1,'Raw CDR data'!$2:$2,0)+1,0)</f>
        <v>0</v>
      </c>
      <c r="J95" s="68">
        <f>VLOOKUP($B95&amp;G$8,'Raw CDR data'!$A:$K,MATCH(MID(J$10,13,100)*1,'Raw CDR data'!$2:$2,0)+1,0)</f>
        <v>0</v>
      </c>
      <c r="K95" s="67">
        <f>VLOOKUP($B95&amp;K$8,'Raw CDR data'!$A:$K,MATCH(MID(K$10,13,100)*1,'Raw CDR data'!$2:$2,0),0)</f>
        <v>3</v>
      </c>
      <c r="L95" s="67">
        <f>VLOOKUP($B95&amp;K$8,'Raw CDR data'!$A:$K,MATCH(MID(L$10,13,100)*1,'Raw CDR data'!$2:$2,0),0)</f>
        <v>3</v>
      </c>
      <c r="M95" s="68">
        <f>VLOOKUP($B95&amp;K$8,'Raw CDR data'!$A:$K,MATCH(MID(M$10,13,100)*1,'Raw CDR data'!$2:$2,0)+1,0)</f>
        <v>135</v>
      </c>
      <c r="N95" s="68">
        <f>VLOOKUP($B95&amp;K$8,'Raw CDR data'!$A:$K,MATCH(MID(N$10,13,100)*1,'Raw CDR data'!$2:$2,0)+1,0)</f>
        <v>135</v>
      </c>
      <c r="O95" s="67">
        <f>VLOOKUP($B95&amp;O$8,'Raw CDR data'!$A:$K,MATCH(MID(O$10,13,100)*1,'Raw CDR data'!$2:$2,0),0)</f>
        <v>2</v>
      </c>
      <c r="P95" s="67">
        <f>VLOOKUP($B95&amp;O$8,'Raw CDR data'!$A:$K,MATCH(MID(P$10,13,100)*1,'Raw CDR data'!$2:$2,0),0)</f>
        <v>2</v>
      </c>
      <c r="Q95" s="68">
        <f>VLOOKUP($B95&amp;O$8,'Raw CDR data'!$A:$K,MATCH(MID(Q$10,13,100)*1,'Raw CDR data'!$2:$2,0)+1,0)</f>
        <v>14.8</v>
      </c>
      <c r="R95" s="68">
        <f>VLOOKUP($B95&amp;O$8,'Raw CDR data'!$A:$K,MATCH(MID(R$10,13,100)*1,'Raw CDR data'!$2:$2,0)+1,0)</f>
        <v>14.875</v>
      </c>
      <c r="S95" s="67">
        <f>VLOOKUP($B95&amp;S$8,'Raw CDR data'!$A:$K,MATCH(MID(S$10,13,100)*1,'Raw CDR data'!$2:$2,0),0)</f>
        <v>9</v>
      </c>
      <c r="T95" s="67">
        <f>VLOOKUP($B95&amp;S$8,'Raw CDR data'!$A:$K,MATCH(MID(T$10,13,100)*1,'Raw CDR data'!$2:$2,0),0)</f>
        <v>9</v>
      </c>
      <c r="U95" s="68">
        <f>VLOOKUP($B95&amp;S$8,'Raw CDR data'!$A:$K,MATCH(MID(U$10,13,100)*1,'Raw CDR data'!$2:$2,0)+1,0)</f>
        <v>1682</v>
      </c>
      <c r="V95" s="68">
        <f>VLOOKUP($B95&amp;S$8,'Raw CDR data'!$A:$K,MATCH(MID(V$10,13,100)*1,'Raw CDR data'!$2:$2,0)+1,0)</f>
        <v>1709</v>
      </c>
      <c r="W95" s="67">
        <f>VLOOKUP($B95&amp;"Further Education College",'Raw CDR data'!$A:$K,MATCH(MID(W$10,13,100)*1,'Raw CDR data'!$2:$2,0),0)</f>
        <v>0</v>
      </c>
      <c r="X95" s="67">
        <f>VLOOKUP($B95&amp;"Further Education College",'Raw CDR data'!$A:$K,MATCH(MID(X$10,13,100)*1,'Raw CDR data'!$2:$2,0),0)</f>
        <v>0</v>
      </c>
      <c r="Y95" s="68">
        <f>VLOOKUP($B95&amp;"Further Education College",'Raw CDR data'!$A:$K,MATCH(MID(Y$10,13,100)*1,'Raw CDR data'!$2:$2,0)+1,0)</f>
        <v>0</v>
      </c>
      <c r="Z95" s="68">
        <f>VLOOKUP($B95&amp;"Further Education College",'Raw CDR data'!$A:$K,MATCH(MID(Z$10,13,100)*1,'Raw CDR data'!$2:$2,0)+1,0)</f>
        <v>0</v>
      </c>
      <c r="AA95" s="67">
        <f>VLOOKUP($B95&amp;AA$8,'Raw CDR data'!$A:$K,MATCH(MID(AA$10,13,100)*1,'Raw CDR data'!$2:$2,0),0)</f>
        <v>0</v>
      </c>
      <c r="AB95" s="67">
        <f>VLOOKUP($B95&amp;AA$8,'Raw CDR data'!$A:$K,MATCH(MID(AB$10,13,100)*1,'Raw CDR data'!$2:$2,0),0)</f>
        <v>0</v>
      </c>
      <c r="AC95" s="67">
        <f>VLOOKUP($B95&amp;AC$8,'Raw CDR data'!$A:$K,MATCH(MID(AC$10,13,100)*1,'Raw CDR data'!$2:$2,0),0)</f>
        <v>3</v>
      </c>
      <c r="AD95" s="67">
        <f>VLOOKUP($B95&amp;AC$8,'Raw CDR data'!$A:$K,MATCH(MID(AD$10,13,100)*1,'Raw CDR data'!$2:$2,0),0)</f>
        <v>3</v>
      </c>
      <c r="AE95" s="67">
        <f>VLOOKUP($B95&amp;AE$8,'Raw CDR data'!$A:$K,MATCH(MID(AE$10,13,100)*1,'Raw CDR data'!$2:$2,0),0)</f>
        <v>0</v>
      </c>
      <c r="AF95" s="67">
        <f>VLOOKUP($B95&amp;AE$8,'Raw CDR data'!$A:$K,MATCH(MID(AF$10,13,100)*1,'Raw CDR data'!$2:$2,0),0)</f>
        <v>0</v>
      </c>
      <c r="AG95" s="67">
        <f>VLOOKUP($B95&amp;"Local Authority Adoption Agency",'Raw CDR data'!$A:$K,MATCH(MID(AG$10,13,100)*1,'Raw CDR data'!$2:$2,0),0)</f>
        <v>1</v>
      </c>
      <c r="AH95" s="67">
        <f>VLOOKUP($B95&amp;"Local Authority Adoption Agency",'Raw CDR data'!$A:$K,MATCH(MID(AH$10,13,100)*1,'Raw CDR data'!$2:$2,0),0)</f>
        <v>1</v>
      </c>
      <c r="AI95" s="67">
        <f>VLOOKUP($B95&amp;AI$8,'Raw CDR data'!$A:$K,MATCH(MID(AI$10,13,100)*1,'Raw CDR data'!$2:$2,0),0)</f>
        <v>10</v>
      </c>
      <c r="AJ95" s="67">
        <f>VLOOKUP($B95&amp;AI$8,'Raw CDR data'!$A:$K,MATCH(MID(AJ$10,13,100)*1,'Raw CDR data'!$2:$2,0),0)</f>
        <v>11</v>
      </c>
      <c r="AK95" s="67">
        <f>VLOOKUP($B95&amp;"Local Authority Fostering Agency",'Raw CDR data'!$A:$K,MATCH(MID(AK$10,13,100)*1,'Raw CDR data'!$2:$2,0),0)</f>
        <v>1</v>
      </c>
      <c r="AL95" s="67">
        <f>VLOOKUP($B95&amp;"Local Authority Fostering Agency",'Raw CDR data'!$A:$K,MATCH(MID(AL$10,13,100)*1,'Raw CDR data'!$2:$2,0),0)</f>
        <v>1</v>
      </c>
      <c r="AM95" s="67">
        <f>VLOOKUP($B95&amp;AM$8,'Raw CDR data'!$A:$K,MATCH(MID(AM$10,13,100)*1,'Raw CDR data'!$2:$2,0),0)</f>
        <v>43</v>
      </c>
      <c r="AN95" s="67">
        <f>VLOOKUP($B95&amp;AM$8,'Raw CDR data'!$A:$K,MATCH(MID(AN$10,13,100)*1,'Raw CDR data'!$2:$2,0),0)</f>
        <v>46</v>
      </c>
      <c r="AO95" s="160"/>
      <c r="AP95" s="160"/>
    </row>
    <row r="96" spans="2:42" s="62" customFormat="1" ht="11.25">
      <c r="B96" s="69"/>
      <c r="C96" s="67"/>
      <c r="D96" s="67"/>
      <c r="E96" s="68"/>
      <c r="F96" s="68"/>
      <c r="G96" s="67"/>
      <c r="H96" s="67"/>
      <c r="I96" s="68"/>
      <c r="J96" s="68"/>
      <c r="K96" s="67"/>
      <c r="L96" s="67"/>
      <c r="M96" s="68"/>
      <c r="N96" s="68"/>
      <c r="O96" s="67"/>
      <c r="P96" s="67"/>
      <c r="Q96" s="68"/>
      <c r="R96" s="68"/>
      <c r="S96" s="67"/>
      <c r="T96" s="67"/>
      <c r="U96" s="68"/>
      <c r="V96" s="68"/>
      <c r="W96" s="67"/>
      <c r="X96" s="67"/>
      <c r="Y96" s="68"/>
      <c r="Z96" s="68"/>
      <c r="AA96" s="67"/>
      <c r="AB96" s="67"/>
      <c r="AC96" s="67"/>
      <c r="AD96" s="67"/>
      <c r="AE96" s="67"/>
      <c r="AF96" s="67"/>
      <c r="AG96" s="67"/>
      <c r="AH96" s="67"/>
      <c r="AI96" s="67"/>
      <c r="AJ96" s="67"/>
      <c r="AK96" s="67"/>
      <c r="AL96" s="67"/>
      <c r="AM96" s="67"/>
      <c r="AN96" s="67"/>
      <c r="AO96" s="160"/>
      <c r="AP96" s="160"/>
    </row>
    <row r="97" spans="2:42" s="62" customFormat="1" ht="11.25">
      <c r="B97" s="72" t="s">
        <v>1529</v>
      </c>
      <c r="C97" s="67">
        <f>VLOOKUP($B97&amp;C$8,'Raw CDR data'!$A:$K,MATCH(MID(C$10,13,100)*1,'Raw CDR data'!$2:$2,0),0)</f>
        <v>171</v>
      </c>
      <c r="D97" s="67">
        <f>VLOOKUP($B97&amp;C$8,'Raw CDR data'!$A:$K,MATCH(MID(D$10,13,100)*1,'Raw CDR data'!$2:$2,0),0)</f>
        <v>162</v>
      </c>
      <c r="E97" s="68">
        <f>VLOOKUP($B97&amp;C$8,'Raw CDR data'!$A:$K,MATCH(MID(E$10,13,100)*1,'Raw CDR data'!$2:$2,0)+1,0)</f>
        <v>966</v>
      </c>
      <c r="F97" s="68">
        <f>VLOOKUP($B97&amp;C$8,'Raw CDR data'!$A:$K,MATCH(MID(F$10,13,100)*1,'Raw CDR data'!$2:$2,0)+1,0)</f>
        <v>922</v>
      </c>
      <c r="G97" s="67">
        <f>VLOOKUP($B97&amp;G$8,'Raw CDR data'!$A:$K,MATCH(MID(G$10,13,100)*1,'Raw CDR data'!$2:$2,0),0)</f>
        <v>2</v>
      </c>
      <c r="H97" s="67">
        <f>VLOOKUP($B97&amp;G$8,'Raw CDR data'!$A:$K,MATCH(MID(H$10,13,100)*1,'Raw CDR data'!$2:$2,0),0)</f>
        <v>2</v>
      </c>
      <c r="I97" s="68">
        <f>VLOOKUP($B97&amp;G$8,'Raw CDR data'!$A:$K,MATCH(MID(I$10,13,100)*1,'Raw CDR data'!$2:$2,0)+1,0)</f>
        <v>32</v>
      </c>
      <c r="J97" s="68">
        <f>VLOOKUP($B97&amp;G$8,'Raw CDR data'!$A:$K,MATCH(MID(J$10,13,100)*1,'Raw CDR data'!$2:$2,0)+1,0)</f>
        <v>32</v>
      </c>
      <c r="K97" s="67">
        <f>VLOOKUP($B97&amp;K$8,'Raw CDR data'!$A:$K,MATCH(MID(K$10,13,100)*1,'Raw CDR data'!$2:$2,0),0)</f>
        <v>18</v>
      </c>
      <c r="L97" s="67">
        <f>VLOOKUP($B97&amp;K$8,'Raw CDR data'!$A:$K,MATCH(MID(L$10,13,100)*1,'Raw CDR data'!$2:$2,0),0)</f>
        <v>18</v>
      </c>
      <c r="M97" s="68">
        <f>VLOOKUP($B97&amp;K$8,'Raw CDR data'!$A:$K,MATCH(MID(M$10,13,100)*1,'Raw CDR data'!$2:$2,0)+1,0)</f>
        <v>378.69473599999998</v>
      </c>
      <c r="N97" s="68">
        <f>VLOOKUP($B97&amp;K$8,'Raw CDR data'!$A:$K,MATCH(MID(N$10,13,100)*1,'Raw CDR data'!$2:$2,0)+1,0)</f>
        <v>380.206185</v>
      </c>
      <c r="O97" s="67">
        <f>VLOOKUP($B97&amp;O$8,'Raw CDR data'!$A:$K,MATCH(MID(O$10,13,100)*1,'Raw CDR data'!$2:$2,0),0)</f>
        <v>7</v>
      </c>
      <c r="P97" s="67">
        <f>VLOOKUP($B97&amp;O$8,'Raw CDR data'!$A:$K,MATCH(MID(P$10,13,100)*1,'Raw CDR data'!$2:$2,0),0)</f>
        <v>6</v>
      </c>
      <c r="Q97" s="68">
        <f>VLOOKUP($B97&amp;O$8,'Raw CDR data'!$A:$K,MATCH(MID(Q$10,13,100)*1,'Raw CDR data'!$2:$2,0)+1,0)</f>
        <v>48.45</v>
      </c>
      <c r="R97" s="68">
        <f>VLOOKUP($B97&amp;O$8,'Raw CDR data'!$A:$K,MATCH(MID(R$10,13,100)*1,'Raw CDR data'!$2:$2,0)+1,0)</f>
        <v>40.966665999999996</v>
      </c>
      <c r="S97" s="67">
        <f>VLOOKUP($B97&amp;S$8,'Raw CDR data'!$A:$K,MATCH(MID(S$10,13,100)*1,'Raw CDR data'!$2:$2,0),0)</f>
        <v>76</v>
      </c>
      <c r="T97" s="67">
        <f>VLOOKUP($B97&amp;S$8,'Raw CDR data'!$A:$K,MATCH(MID(T$10,13,100)*1,'Raw CDR data'!$2:$2,0),0)</f>
        <v>77</v>
      </c>
      <c r="U97" s="68">
        <f>VLOOKUP($B97&amp;S$8,'Raw CDR data'!$A:$K,MATCH(MID(U$10,13,100)*1,'Raw CDR data'!$2:$2,0)+1,0)</f>
        <v>8170.2028959999998</v>
      </c>
      <c r="V97" s="68">
        <f>VLOOKUP($B97&amp;S$8,'Raw CDR data'!$A:$K,MATCH(MID(V$10,13,100)*1,'Raw CDR data'!$2:$2,0)+1,0)</f>
        <v>8354.5229859999999</v>
      </c>
      <c r="W97" s="67">
        <f>VLOOKUP($B97&amp;"Further Education College",'Raw CDR data'!$A:$K,MATCH(MID(W$10,13,100)*1,'Raw CDR data'!$2:$2,0),0)</f>
        <v>4</v>
      </c>
      <c r="X97" s="67">
        <f>VLOOKUP($B97&amp;"Further Education College",'Raw CDR data'!$A:$K,MATCH(MID(X$10,13,100)*1,'Raw CDR data'!$2:$2,0),0)</f>
        <v>4</v>
      </c>
      <c r="Y97" s="68">
        <f>VLOOKUP($B97&amp;"Further Education College",'Raw CDR data'!$A:$K,MATCH(MID(Y$10,13,100)*1,'Raw CDR data'!$2:$2,0)+1,0)</f>
        <v>246</v>
      </c>
      <c r="Z97" s="68">
        <f>VLOOKUP($B97&amp;"Further Education College",'Raw CDR data'!$A:$K,MATCH(MID(Z$10,13,100)*1,'Raw CDR data'!$2:$2,0)+1,0)</f>
        <v>246</v>
      </c>
      <c r="AA97" s="67">
        <f>VLOOKUP($B97&amp;AA$8,'Raw CDR data'!$A:$K,MATCH(MID(AA$10,13,100)*1,'Raw CDR data'!$2:$2,0),0)</f>
        <v>0</v>
      </c>
      <c r="AB97" s="67">
        <f>VLOOKUP($B97&amp;AA$8,'Raw CDR data'!$A:$K,MATCH(MID(AB$10,13,100)*1,'Raw CDR data'!$2:$2,0),0)</f>
        <v>0</v>
      </c>
      <c r="AC97" s="67">
        <f>VLOOKUP($B97&amp;AC$8,'Raw CDR data'!$A:$K,MATCH(MID(AC$10,13,100)*1,'Raw CDR data'!$2:$2,0),0)</f>
        <v>3</v>
      </c>
      <c r="AD97" s="67">
        <f>VLOOKUP($B97&amp;AC$8,'Raw CDR data'!$A:$K,MATCH(MID(AD$10,13,100)*1,'Raw CDR data'!$2:$2,0),0)</f>
        <v>3</v>
      </c>
      <c r="AE97" s="67">
        <f>VLOOKUP($B97&amp;AE$8,'Raw CDR data'!$A:$K,MATCH(MID(AE$10,13,100)*1,'Raw CDR data'!$2:$2,0),0)</f>
        <v>3</v>
      </c>
      <c r="AF97" s="67">
        <f>VLOOKUP($B97&amp;AE$8,'Raw CDR data'!$A:$K,MATCH(MID(AF$10,13,100)*1,'Raw CDR data'!$2:$2,0),0)</f>
        <v>3</v>
      </c>
      <c r="AG97" s="67">
        <f>VLOOKUP($B97&amp;"Local Authority Adoption Agency",'Raw CDR data'!$A:$K,MATCH(MID(AG$10,13,100)*1,'Raw CDR data'!$2:$2,0),0)</f>
        <v>10</v>
      </c>
      <c r="AH97" s="67">
        <f>VLOOKUP($B97&amp;"Local Authority Adoption Agency",'Raw CDR data'!$A:$K,MATCH(MID(AH$10,13,100)*1,'Raw CDR data'!$2:$2,0),0)</f>
        <v>10</v>
      </c>
      <c r="AI97" s="67">
        <f>VLOOKUP($B97&amp;AI$8,'Raw CDR data'!$A:$K,MATCH(MID(AI$10,13,100)*1,'Raw CDR data'!$2:$2,0),0)</f>
        <v>21</v>
      </c>
      <c r="AJ97" s="67">
        <f>VLOOKUP($B97&amp;AI$8,'Raw CDR data'!$A:$K,MATCH(MID(AJ$10,13,100)*1,'Raw CDR data'!$2:$2,0),0)</f>
        <v>22</v>
      </c>
      <c r="AK97" s="67">
        <f>VLOOKUP($B97&amp;"Local Authority Fostering Agency",'Raw CDR data'!$A:$K,MATCH(MID(AK$10,13,100)*1,'Raw CDR data'!$2:$2,0),0)</f>
        <v>10</v>
      </c>
      <c r="AL97" s="67">
        <f>VLOOKUP($B97&amp;"Local Authority Fostering Agency",'Raw CDR data'!$A:$K,MATCH(MID(AL$10,13,100)*1,'Raw CDR data'!$2:$2,0),0)</f>
        <v>10</v>
      </c>
      <c r="AM97" s="67">
        <f>VLOOKUP($B97&amp;AM$8,'Raw CDR data'!$A:$K,MATCH(MID(AM$10,13,100)*1,'Raw CDR data'!$2:$2,0),0)</f>
        <v>325</v>
      </c>
      <c r="AN97" s="67">
        <f>VLOOKUP($B97&amp;AM$8,'Raw CDR data'!$A:$K,MATCH(MID(AN$10,13,100)*1,'Raw CDR data'!$2:$2,0),0)</f>
        <v>317</v>
      </c>
      <c r="AO97" s="160"/>
      <c r="AP97" s="160"/>
    </row>
    <row r="98" spans="2:42" s="62" customFormat="1" ht="11.25">
      <c r="B98" s="74" t="s">
        <v>1973</v>
      </c>
      <c r="C98" s="67">
        <f>VLOOKUP($B98&amp;C$8,'Raw CDR data'!$A:$K,MATCH(MID(C$10,13,100)*1,'Raw CDR data'!$2:$2,0),0)</f>
        <v>10</v>
      </c>
      <c r="D98" s="67">
        <f>VLOOKUP($B98&amp;C$8,'Raw CDR data'!$A:$K,MATCH(MID(D$10,13,100)*1,'Raw CDR data'!$2:$2,0),0)</f>
        <v>10</v>
      </c>
      <c r="E98" s="68">
        <f>VLOOKUP($B98&amp;C$8,'Raw CDR data'!$A:$K,MATCH(MID(E$10,13,100)*1,'Raw CDR data'!$2:$2,0)+1,0)</f>
        <v>43</v>
      </c>
      <c r="F98" s="68">
        <f>VLOOKUP($B98&amp;C$8,'Raw CDR data'!$A:$K,MATCH(MID(F$10,13,100)*1,'Raw CDR data'!$2:$2,0)+1,0)</f>
        <v>43</v>
      </c>
      <c r="G98" s="67">
        <f>VLOOKUP($B98&amp;G$8,'Raw CDR data'!$A:$K,MATCH(MID(G$10,13,100)*1,'Raw CDR data'!$2:$2,0),0)</f>
        <v>0</v>
      </c>
      <c r="H98" s="67">
        <f>VLOOKUP($B98&amp;G$8,'Raw CDR data'!$A:$K,MATCH(MID(H$10,13,100)*1,'Raw CDR data'!$2:$2,0),0)</f>
        <v>0</v>
      </c>
      <c r="I98" s="68">
        <f>VLOOKUP($B98&amp;G$8,'Raw CDR data'!$A:$K,MATCH(MID(I$10,13,100)*1,'Raw CDR data'!$2:$2,0)+1,0)</f>
        <v>0</v>
      </c>
      <c r="J98" s="68">
        <f>VLOOKUP($B98&amp;G$8,'Raw CDR data'!$A:$K,MATCH(MID(J$10,13,100)*1,'Raw CDR data'!$2:$2,0)+1,0)</f>
        <v>0</v>
      </c>
      <c r="K98" s="67">
        <f>VLOOKUP($B98&amp;K$8,'Raw CDR data'!$A:$K,MATCH(MID(K$10,13,100)*1,'Raw CDR data'!$2:$2,0),0)</f>
        <v>0</v>
      </c>
      <c r="L98" s="67">
        <f>VLOOKUP($B98&amp;K$8,'Raw CDR data'!$A:$K,MATCH(MID(L$10,13,100)*1,'Raw CDR data'!$2:$2,0),0)</f>
        <v>0</v>
      </c>
      <c r="M98" s="68">
        <f>VLOOKUP($B98&amp;K$8,'Raw CDR data'!$A:$K,MATCH(MID(M$10,13,100)*1,'Raw CDR data'!$2:$2,0)+1,0)</f>
        <v>0</v>
      </c>
      <c r="N98" s="68">
        <f>VLOOKUP($B98&amp;K$8,'Raw CDR data'!$A:$K,MATCH(MID(N$10,13,100)*1,'Raw CDR data'!$2:$2,0)+1,0)</f>
        <v>0</v>
      </c>
      <c r="O98" s="67">
        <f>VLOOKUP($B98&amp;O$8,'Raw CDR data'!$A:$K,MATCH(MID(O$10,13,100)*1,'Raw CDR data'!$2:$2,0),0)</f>
        <v>1</v>
      </c>
      <c r="P98" s="67">
        <f>VLOOKUP($B98&amp;O$8,'Raw CDR data'!$A:$K,MATCH(MID(P$10,13,100)*1,'Raw CDR data'!$2:$2,0),0)</f>
        <v>1</v>
      </c>
      <c r="Q98" s="68">
        <f>VLOOKUP($B98&amp;O$8,'Raw CDR data'!$A:$K,MATCH(MID(Q$10,13,100)*1,'Raw CDR data'!$2:$2,0)+1,0)</f>
        <v>6.8</v>
      </c>
      <c r="R98" s="68">
        <f>VLOOKUP($B98&amp;O$8,'Raw CDR data'!$A:$K,MATCH(MID(R$10,13,100)*1,'Raw CDR data'!$2:$2,0)+1,0)</f>
        <v>6.875</v>
      </c>
      <c r="S98" s="67">
        <f>VLOOKUP($B98&amp;S$8,'Raw CDR data'!$A:$K,MATCH(MID(S$10,13,100)*1,'Raw CDR data'!$2:$2,0),0)</f>
        <v>2</v>
      </c>
      <c r="T98" s="67">
        <f>VLOOKUP($B98&amp;S$8,'Raw CDR data'!$A:$K,MATCH(MID(T$10,13,100)*1,'Raw CDR data'!$2:$2,0),0)</f>
        <v>2</v>
      </c>
      <c r="U98" s="68">
        <f>VLOOKUP($B98&amp;S$8,'Raw CDR data'!$A:$K,MATCH(MID(U$10,13,100)*1,'Raw CDR data'!$2:$2,0)+1,0)</f>
        <v>353</v>
      </c>
      <c r="V98" s="68">
        <f>VLOOKUP($B98&amp;S$8,'Raw CDR data'!$A:$K,MATCH(MID(V$10,13,100)*1,'Raw CDR data'!$2:$2,0)+1,0)</f>
        <v>353</v>
      </c>
      <c r="W98" s="67">
        <f>VLOOKUP($B98&amp;"Further Education College",'Raw CDR data'!$A:$K,MATCH(MID(W$10,13,100)*1,'Raw CDR data'!$2:$2,0),0)</f>
        <v>0</v>
      </c>
      <c r="X98" s="67">
        <f>VLOOKUP($B98&amp;"Further Education College",'Raw CDR data'!$A:$K,MATCH(MID(X$10,13,100)*1,'Raw CDR data'!$2:$2,0),0)</f>
        <v>0</v>
      </c>
      <c r="Y98" s="68">
        <f>VLOOKUP($B98&amp;"Further Education College",'Raw CDR data'!$A:$K,MATCH(MID(Y$10,13,100)*1,'Raw CDR data'!$2:$2,0)+1,0)</f>
        <v>0</v>
      </c>
      <c r="Z98" s="68">
        <f>VLOOKUP($B98&amp;"Further Education College",'Raw CDR data'!$A:$K,MATCH(MID(Z$10,13,100)*1,'Raw CDR data'!$2:$2,0)+1,0)</f>
        <v>0</v>
      </c>
      <c r="AA98" s="67">
        <f>VLOOKUP($B98&amp;AA$8,'Raw CDR data'!$A:$K,MATCH(MID(AA$10,13,100)*1,'Raw CDR data'!$2:$2,0),0)</f>
        <v>0</v>
      </c>
      <c r="AB98" s="67">
        <f>VLOOKUP($B98&amp;AA$8,'Raw CDR data'!$A:$K,MATCH(MID(AB$10,13,100)*1,'Raw CDR data'!$2:$2,0),0)</f>
        <v>0</v>
      </c>
      <c r="AC98" s="67">
        <f>VLOOKUP($B98&amp;AC$8,'Raw CDR data'!$A:$K,MATCH(MID(AC$10,13,100)*1,'Raw CDR data'!$2:$2,0),0)</f>
        <v>0</v>
      </c>
      <c r="AD98" s="67">
        <f>VLOOKUP($B98&amp;AC$8,'Raw CDR data'!$A:$K,MATCH(MID(AD$10,13,100)*1,'Raw CDR data'!$2:$2,0),0)</f>
        <v>0</v>
      </c>
      <c r="AE98" s="67">
        <f>VLOOKUP($B98&amp;AE$8,'Raw CDR data'!$A:$K,MATCH(MID(AE$10,13,100)*1,'Raw CDR data'!$2:$2,0),0)</f>
        <v>0</v>
      </c>
      <c r="AF98" s="67">
        <f>VLOOKUP($B98&amp;AE$8,'Raw CDR data'!$A:$K,MATCH(MID(AF$10,13,100)*1,'Raw CDR data'!$2:$2,0),0)</f>
        <v>0</v>
      </c>
      <c r="AG98" s="67" t="str">
        <f>VLOOKUP($B98&amp;"Local Authority Adoption Agency",'Raw CDR data'!$A:$K,MATCH(MID(AG$10,13,100)*1,'Raw CDR data'!$2:$2,0),0)</f>
        <v>0*</v>
      </c>
      <c r="AH98" s="67" t="str">
        <f>VLOOKUP($B98&amp;"Local Authority Adoption Agency",'Raw CDR data'!$A:$K,MATCH(MID(AH$10,13,100)*1,'Raw CDR data'!$2:$2,0),0)</f>
        <v>0*</v>
      </c>
      <c r="AI98" s="67">
        <f>VLOOKUP($B98&amp;AI$8,'Raw CDR data'!$A:$K,MATCH(MID(AI$10,13,100)*1,'Raw CDR data'!$2:$2,0),0)</f>
        <v>0</v>
      </c>
      <c r="AJ98" s="67">
        <f>VLOOKUP($B98&amp;AI$8,'Raw CDR data'!$A:$K,MATCH(MID(AJ$10,13,100)*1,'Raw CDR data'!$2:$2,0),0)</f>
        <v>0</v>
      </c>
      <c r="AK98" s="67">
        <f>VLOOKUP($B98&amp;"Local Authority Fostering Agency",'Raw CDR data'!$A:$K,MATCH(MID(AK$10,13,100)*1,'Raw CDR data'!$2:$2,0),0)</f>
        <v>1</v>
      </c>
      <c r="AL98" s="67">
        <f>VLOOKUP($B98&amp;"Local Authority Fostering Agency",'Raw CDR data'!$A:$K,MATCH(MID(AL$10,13,100)*1,'Raw CDR data'!$2:$2,0),0)</f>
        <v>1</v>
      </c>
      <c r="AM98" s="67">
        <f>VLOOKUP($B98&amp;AM$8,'Raw CDR data'!$A:$K,MATCH(MID(AM$10,13,100)*1,'Raw CDR data'!$2:$2,0),0)</f>
        <v>14</v>
      </c>
      <c r="AN98" s="67">
        <f>VLOOKUP($B98&amp;AM$8,'Raw CDR data'!$A:$K,MATCH(MID(AN$10,13,100)*1,'Raw CDR data'!$2:$2,0),0)</f>
        <v>14</v>
      </c>
      <c r="AO98" s="160"/>
      <c r="AP98" s="160"/>
    </row>
    <row r="99" spans="2:42" s="62" customFormat="1" ht="11.25">
      <c r="B99" s="74" t="s">
        <v>1692</v>
      </c>
      <c r="C99" s="67">
        <f>VLOOKUP($B99&amp;C$8,'Raw CDR data'!$A:$K,MATCH(MID(C$10,13,100)*1,'Raw CDR data'!$2:$2,0),0)</f>
        <v>25</v>
      </c>
      <c r="D99" s="67">
        <f>VLOOKUP($B99&amp;C$8,'Raw CDR data'!$A:$K,MATCH(MID(D$10,13,100)*1,'Raw CDR data'!$2:$2,0),0)</f>
        <v>24</v>
      </c>
      <c r="E99" s="68">
        <f>VLOOKUP($B99&amp;C$8,'Raw CDR data'!$A:$K,MATCH(MID(E$10,13,100)*1,'Raw CDR data'!$2:$2,0)+1,0)</f>
        <v>162</v>
      </c>
      <c r="F99" s="68">
        <f>VLOOKUP($B99&amp;C$8,'Raw CDR data'!$A:$K,MATCH(MID(F$10,13,100)*1,'Raw CDR data'!$2:$2,0)+1,0)</f>
        <v>156</v>
      </c>
      <c r="G99" s="67">
        <f>VLOOKUP($B99&amp;G$8,'Raw CDR data'!$A:$K,MATCH(MID(G$10,13,100)*1,'Raw CDR data'!$2:$2,0),0)</f>
        <v>0</v>
      </c>
      <c r="H99" s="67">
        <f>VLOOKUP($B99&amp;G$8,'Raw CDR data'!$A:$K,MATCH(MID(H$10,13,100)*1,'Raw CDR data'!$2:$2,0),0)</f>
        <v>0</v>
      </c>
      <c r="I99" s="68">
        <f>VLOOKUP($B99&amp;G$8,'Raw CDR data'!$A:$K,MATCH(MID(I$10,13,100)*1,'Raw CDR data'!$2:$2,0)+1,0)</f>
        <v>0</v>
      </c>
      <c r="J99" s="68">
        <f>VLOOKUP($B99&amp;G$8,'Raw CDR data'!$A:$K,MATCH(MID(J$10,13,100)*1,'Raw CDR data'!$2:$2,0)+1,0)</f>
        <v>0</v>
      </c>
      <c r="K99" s="67">
        <f>VLOOKUP($B99&amp;K$8,'Raw CDR data'!$A:$K,MATCH(MID(K$10,13,100)*1,'Raw CDR data'!$2:$2,0),0)</f>
        <v>1</v>
      </c>
      <c r="L99" s="67">
        <f>VLOOKUP($B99&amp;K$8,'Raw CDR data'!$A:$K,MATCH(MID(L$10,13,100)*1,'Raw CDR data'!$2:$2,0),0)</f>
        <v>1</v>
      </c>
      <c r="M99" s="68">
        <f>VLOOKUP($B99&amp;K$8,'Raw CDR data'!$A:$K,MATCH(MID(M$10,13,100)*1,'Raw CDR data'!$2:$2,0)+1,0)</f>
        <v>8</v>
      </c>
      <c r="N99" s="68">
        <f>VLOOKUP($B99&amp;K$8,'Raw CDR data'!$A:$K,MATCH(MID(N$10,13,100)*1,'Raw CDR data'!$2:$2,0)+1,0)</f>
        <v>8</v>
      </c>
      <c r="O99" s="67">
        <f>VLOOKUP($B99&amp;O$8,'Raw CDR data'!$A:$K,MATCH(MID(O$10,13,100)*1,'Raw CDR data'!$2:$2,0),0)</f>
        <v>0</v>
      </c>
      <c r="P99" s="67">
        <f>VLOOKUP($B99&amp;O$8,'Raw CDR data'!$A:$K,MATCH(MID(P$10,13,100)*1,'Raw CDR data'!$2:$2,0),0)</f>
        <v>0</v>
      </c>
      <c r="Q99" s="68">
        <f>VLOOKUP($B99&amp;O$8,'Raw CDR data'!$A:$K,MATCH(MID(Q$10,13,100)*1,'Raw CDR data'!$2:$2,0)+1,0)</f>
        <v>0</v>
      </c>
      <c r="R99" s="68">
        <f>VLOOKUP($B99&amp;O$8,'Raw CDR data'!$A:$K,MATCH(MID(R$10,13,100)*1,'Raw CDR data'!$2:$2,0)+1,0)</f>
        <v>0</v>
      </c>
      <c r="S99" s="67">
        <f>VLOOKUP($B99&amp;S$8,'Raw CDR data'!$A:$K,MATCH(MID(S$10,13,100)*1,'Raw CDR data'!$2:$2,0),0)</f>
        <v>12</v>
      </c>
      <c r="T99" s="67">
        <f>VLOOKUP($B99&amp;S$8,'Raw CDR data'!$A:$K,MATCH(MID(T$10,13,100)*1,'Raw CDR data'!$2:$2,0),0)</f>
        <v>13</v>
      </c>
      <c r="U99" s="68">
        <f>VLOOKUP($B99&amp;S$8,'Raw CDR data'!$A:$K,MATCH(MID(U$10,13,100)*1,'Raw CDR data'!$2:$2,0)+1,0)</f>
        <v>1695</v>
      </c>
      <c r="V99" s="68">
        <f>VLOOKUP($B99&amp;S$8,'Raw CDR data'!$A:$K,MATCH(MID(V$10,13,100)*1,'Raw CDR data'!$2:$2,0)+1,0)</f>
        <v>1835.4468079999999</v>
      </c>
      <c r="W99" s="67">
        <f>VLOOKUP($B99&amp;"Further Education College",'Raw CDR data'!$A:$K,MATCH(MID(W$10,13,100)*1,'Raw CDR data'!$2:$2,0),0)</f>
        <v>0</v>
      </c>
      <c r="X99" s="67">
        <f>VLOOKUP($B99&amp;"Further Education College",'Raw CDR data'!$A:$K,MATCH(MID(X$10,13,100)*1,'Raw CDR data'!$2:$2,0),0)</f>
        <v>0</v>
      </c>
      <c r="Y99" s="68">
        <f>VLOOKUP($B99&amp;"Further Education College",'Raw CDR data'!$A:$K,MATCH(MID(Y$10,13,100)*1,'Raw CDR data'!$2:$2,0)+1,0)</f>
        <v>0</v>
      </c>
      <c r="Z99" s="68">
        <f>VLOOKUP($B99&amp;"Further Education College",'Raw CDR data'!$A:$K,MATCH(MID(Z$10,13,100)*1,'Raw CDR data'!$2:$2,0)+1,0)</f>
        <v>0</v>
      </c>
      <c r="AA99" s="67">
        <f>VLOOKUP($B99&amp;AA$8,'Raw CDR data'!$A:$K,MATCH(MID(AA$10,13,100)*1,'Raw CDR data'!$2:$2,0),0)</f>
        <v>0</v>
      </c>
      <c r="AB99" s="67">
        <f>VLOOKUP($B99&amp;AA$8,'Raw CDR data'!$A:$K,MATCH(MID(AB$10,13,100)*1,'Raw CDR data'!$2:$2,0),0)</f>
        <v>0</v>
      </c>
      <c r="AC99" s="67">
        <f>VLOOKUP($B99&amp;AC$8,'Raw CDR data'!$A:$K,MATCH(MID(AC$10,13,100)*1,'Raw CDR data'!$2:$2,0),0)</f>
        <v>0</v>
      </c>
      <c r="AD99" s="67">
        <f>VLOOKUP($B99&amp;AC$8,'Raw CDR data'!$A:$K,MATCH(MID(AD$10,13,100)*1,'Raw CDR data'!$2:$2,0),0)</f>
        <v>0</v>
      </c>
      <c r="AE99" s="67">
        <f>VLOOKUP($B99&amp;AE$8,'Raw CDR data'!$A:$K,MATCH(MID(AE$10,13,100)*1,'Raw CDR data'!$2:$2,0),0)</f>
        <v>1</v>
      </c>
      <c r="AF99" s="67">
        <f>VLOOKUP($B99&amp;AE$8,'Raw CDR data'!$A:$K,MATCH(MID(AF$10,13,100)*1,'Raw CDR data'!$2:$2,0),0)</f>
        <v>1</v>
      </c>
      <c r="AG99" s="67">
        <f>VLOOKUP($B99&amp;"Local Authority Adoption Agency",'Raw CDR data'!$A:$K,MATCH(MID(AG$10,13,100)*1,'Raw CDR data'!$2:$2,0),0)</f>
        <v>1</v>
      </c>
      <c r="AH99" s="67">
        <f>VLOOKUP($B99&amp;"Local Authority Adoption Agency",'Raw CDR data'!$A:$K,MATCH(MID(AH$10,13,100)*1,'Raw CDR data'!$2:$2,0),0)</f>
        <v>1</v>
      </c>
      <c r="AI99" s="67">
        <f>VLOOKUP($B99&amp;AI$8,'Raw CDR data'!$A:$K,MATCH(MID(AI$10,13,100)*1,'Raw CDR data'!$2:$2,0),0)</f>
        <v>2</v>
      </c>
      <c r="AJ99" s="67">
        <f>VLOOKUP($B99&amp;AI$8,'Raw CDR data'!$A:$K,MATCH(MID(AJ$10,13,100)*1,'Raw CDR data'!$2:$2,0),0)</f>
        <v>2</v>
      </c>
      <c r="AK99" s="67">
        <f>VLOOKUP($B99&amp;"Local Authority Fostering Agency",'Raw CDR data'!$A:$K,MATCH(MID(AK$10,13,100)*1,'Raw CDR data'!$2:$2,0),0)</f>
        <v>1</v>
      </c>
      <c r="AL99" s="67">
        <f>VLOOKUP($B99&amp;"Local Authority Fostering Agency",'Raw CDR data'!$A:$K,MATCH(MID(AL$10,13,100)*1,'Raw CDR data'!$2:$2,0),0)</f>
        <v>1</v>
      </c>
      <c r="AM99" s="67">
        <f>VLOOKUP($B99&amp;AM$8,'Raw CDR data'!$A:$K,MATCH(MID(AM$10,13,100)*1,'Raw CDR data'!$2:$2,0),0)</f>
        <v>43</v>
      </c>
      <c r="AN99" s="67">
        <f>VLOOKUP($B99&amp;AM$8,'Raw CDR data'!$A:$K,MATCH(MID(AN$10,13,100)*1,'Raw CDR data'!$2:$2,0),0)</f>
        <v>43</v>
      </c>
      <c r="AO99" s="160"/>
      <c r="AP99" s="160"/>
    </row>
    <row r="100" spans="2:42" s="62" customFormat="1" ht="11.25">
      <c r="B100" s="74" t="s">
        <v>704</v>
      </c>
      <c r="C100" s="67">
        <f>VLOOKUP($B100&amp;C$8,'Raw CDR data'!$A:$K,MATCH(MID(C$10,13,100)*1,'Raw CDR data'!$2:$2,0),0)</f>
        <v>8</v>
      </c>
      <c r="D100" s="67">
        <f>VLOOKUP($B100&amp;C$8,'Raw CDR data'!$A:$K,MATCH(MID(D$10,13,100)*1,'Raw CDR data'!$2:$2,0),0)</f>
        <v>7</v>
      </c>
      <c r="E100" s="68">
        <f>VLOOKUP($B100&amp;C$8,'Raw CDR data'!$A:$K,MATCH(MID(E$10,13,100)*1,'Raw CDR data'!$2:$2,0)+1,0)</f>
        <v>35</v>
      </c>
      <c r="F100" s="68">
        <f>VLOOKUP($B100&amp;C$8,'Raw CDR data'!$A:$K,MATCH(MID(F$10,13,100)*1,'Raw CDR data'!$2:$2,0)+1,0)</f>
        <v>32</v>
      </c>
      <c r="G100" s="67">
        <f>VLOOKUP($B100&amp;G$8,'Raw CDR data'!$A:$K,MATCH(MID(G$10,13,100)*1,'Raw CDR data'!$2:$2,0),0)</f>
        <v>0</v>
      </c>
      <c r="H100" s="67">
        <f>VLOOKUP($B100&amp;G$8,'Raw CDR data'!$A:$K,MATCH(MID(H$10,13,100)*1,'Raw CDR data'!$2:$2,0),0)</f>
        <v>0</v>
      </c>
      <c r="I100" s="68">
        <f>VLOOKUP($B100&amp;G$8,'Raw CDR data'!$A:$K,MATCH(MID(I$10,13,100)*1,'Raw CDR data'!$2:$2,0)+1,0)</f>
        <v>0</v>
      </c>
      <c r="J100" s="68">
        <f>VLOOKUP($B100&amp;G$8,'Raw CDR data'!$A:$K,MATCH(MID(J$10,13,100)*1,'Raw CDR data'!$2:$2,0)+1,0)</f>
        <v>0</v>
      </c>
      <c r="K100" s="67">
        <f>VLOOKUP($B100&amp;K$8,'Raw CDR data'!$A:$K,MATCH(MID(K$10,13,100)*1,'Raw CDR data'!$2:$2,0),0)</f>
        <v>0</v>
      </c>
      <c r="L100" s="67">
        <f>VLOOKUP($B100&amp;K$8,'Raw CDR data'!$A:$K,MATCH(MID(L$10,13,100)*1,'Raw CDR data'!$2:$2,0),0)</f>
        <v>0</v>
      </c>
      <c r="M100" s="68">
        <f>VLOOKUP($B100&amp;K$8,'Raw CDR data'!$A:$K,MATCH(MID(M$10,13,100)*1,'Raw CDR data'!$2:$2,0)+1,0)</f>
        <v>0</v>
      </c>
      <c r="N100" s="68">
        <f>VLOOKUP($B100&amp;K$8,'Raw CDR data'!$A:$K,MATCH(MID(N$10,13,100)*1,'Raw CDR data'!$2:$2,0)+1,0)</f>
        <v>0</v>
      </c>
      <c r="O100" s="67">
        <f>VLOOKUP($B100&amp;O$8,'Raw CDR data'!$A:$K,MATCH(MID(O$10,13,100)*1,'Raw CDR data'!$2:$2,0),0)</f>
        <v>2</v>
      </c>
      <c r="P100" s="67">
        <f>VLOOKUP($B100&amp;O$8,'Raw CDR data'!$A:$K,MATCH(MID(P$10,13,100)*1,'Raw CDR data'!$2:$2,0),0)</f>
        <v>2</v>
      </c>
      <c r="Q100" s="68">
        <f>VLOOKUP($B100&amp;O$8,'Raw CDR data'!$A:$K,MATCH(MID(Q$10,13,100)*1,'Raw CDR data'!$2:$2,0)+1,0)</f>
        <v>13.25</v>
      </c>
      <c r="R100" s="68">
        <f>VLOOKUP($B100&amp;O$8,'Raw CDR data'!$A:$K,MATCH(MID(R$10,13,100)*1,'Raw CDR data'!$2:$2,0)+1,0)</f>
        <v>13.466666</v>
      </c>
      <c r="S100" s="67">
        <f>VLOOKUP($B100&amp;S$8,'Raw CDR data'!$A:$K,MATCH(MID(S$10,13,100)*1,'Raw CDR data'!$2:$2,0),0)</f>
        <v>1</v>
      </c>
      <c r="T100" s="67">
        <f>VLOOKUP($B100&amp;S$8,'Raw CDR data'!$A:$K,MATCH(MID(T$10,13,100)*1,'Raw CDR data'!$2:$2,0),0)</f>
        <v>1</v>
      </c>
      <c r="U100" s="68">
        <f>VLOOKUP($B100&amp;S$8,'Raw CDR data'!$A:$K,MATCH(MID(U$10,13,100)*1,'Raw CDR data'!$2:$2,0)+1,0)</f>
        <v>134.976789</v>
      </c>
      <c r="V100" s="68">
        <f>VLOOKUP($B100&amp;S$8,'Raw CDR data'!$A:$K,MATCH(MID(V$10,13,100)*1,'Raw CDR data'!$2:$2,0)+1,0)</f>
        <v>136.446808</v>
      </c>
      <c r="W100" s="67">
        <f>VLOOKUP($B100&amp;"Further Education College",'Raw CDR data'!$A:$K,MATCH(MID(W$10,13,100)*1,'Raw CDR data'!$2:$2,0),0)</f>
        <v>1</v>
      </c>
      <c r="X100" s="67">
        <f>VLOOKUP($B100&amp;"Further Education College",'Raw CDR data'!$A:$K,MATCH(MID(X$10,13,100)*1,'Raw CDR data'!$2:$2,0),0)</f>
        <v>1</v>
      </c>
      <c r="Y100" s="68">
        <f>VLOOKUP($B100&amp;"Further Education College",'Raw CDR data'!$A:$K,MATCH(MID(Y$10,13,100)*1,'Raw CDR data'!$2:$2,0)+1,0)</f>
        <v>67</v>
      </c>
      <c r="Z100" s="68">
        <f>VLOOKUP($B100&amp;"Further Education College",'Raw CDR data'!$A:$K,MATCH(MID(Z$10,13,100)*1,'Raw CDR data'!$2:$2,0)+1,0)</f>
        <v>67</v>
      </c>
      <c r="AA100" s="67">
        <f>VLOOKUP($B100&amp;AA$8,'Raw CDR data'!$A:$K,MATCH(MID(AA$10,13,100)*1,'Raw CDR data'!$2:$2,0),0)</f>
        <v>0</v>
      </c>
      <c r="AB100" s="67">
        <f>VLOOKUP($B100&amp;AA$8,'Raw CDR data'!$A:$K,MATCH(MID(AB$10,13,100)*1,'Raw CDR data'!$2:$2,0),0)</f>
        <v>0</v>
      </c>
      <c r="AC100" s="67">
        <f>VLOOKUP($B100&amp;AC$8,'Raw CDR data'!$A:$K,MATCH(MID(AC$10,13,100)*1,'Raw CDR data'!$2:$2,0),0)</f>
        <v>1</v>
      </c>
      <c r="AD100" s="67">
        <f>VLOOKUP($B100&amp;AC$8,'Raw CDR data'!$A:$K,MATCH(MID(AD$10,13,100)*1,'Raw CDR data'!$2:$2,0),0)</f>
        <v>1</v>
      </c>
      <c r="AE100" s="67">
        <f>VLOOKUP($B100&amp;AE$8,'Raw CDR data'!$A:$K,MATCH(MID(AE$10,13,100)*1,'Raw CDR data'!$2:$2,0),0)</f>
        <v>0</v>
      </c>
      <c r="AF100" s="67">
        <f>VLOOKUP($B100&amp;AE$8,'Raw CDR data'!$A:$K,MATCH(MID(AF$10,13,100)*1,'Raw CDR data'!$2:$2,0),0)</f>
        <v>0</v>
      </c>
      <c r="AG100" s="67">
        <f>VLOOKUP($B100&amp;"Local Authority Adoption Agency",'Raw CDR data'!$A:$K,MATCH(MID(AG$10,13,100)*1,'Raw CDR data'!$2:$2,0),0)</f>
        <v>1</v>
      </c>
      <c r="AH100" s="67">
        <f>VLOOKUP($B100&amp;"Local Authority Adoption Agency",'Raw CDR data'!$A:$K,MATCH(MID(AH$10,13,100)*1,'Raw CDR data'!$2:$2,0),0)</f>
        <v>1</v>
      </c>
      <c r="AI100" s="67">
        <f>VLOOKUP($B100&amp;AI$8,'Raw CDR data'!$A:$K,MATCH(MID(AI$10,13,100)*1,'Raw CDR data'!$2:$2,0),0)</f>
        <v>2</v>
      </c>
      <c r="AJ100" s="67">
        <f>VLOOKUP($B100&amp;AI$8,'Raw CDR data'!$A:$K,MATCH(MID(AJ$10,13,100)*1,'Raw CDR data'!$2:$2,0),0)</f>
        <v>2</v>
      </c>
      <c r="AK100" s="67" t="str">
        <f>VLOOKUP($B100&amp;"Local Authority Fostering Agency",'Raw CDR data'!$A:$K,MATCH(MID(AK$10,13,100)*1,'Raw CDR data'!$2:$2,0),0)</f>
        <v>0*</v>
      </c>
      <c r="AL100" s="67" t="str">
        <f>VLOOKUP($B100&amp;"Local Authority Fostering Agency",'Raw CDR data'!$A:$K,MATCH(MID(AL$10,13,100)*1,'Raw CDR data'!$2:$2,0),0)</f>
        <v>0*</v>
      </c>
      <c r="AM100" s="67">
        <f>VLOOKUP($B100&amp;AM$8,'Raw CDR data'!$A:$K,MATCH(MID(AM$10,13,100)*1,'Raw CDR data'!$2:$2,0),0)</f>
        <v>16</v>
      </c>
      <c r="AN100" s="67">
        <f>VLOOKUP($B100&amp;AM$8,'Raw CDR data'!$A:$K,MATCH(MID(AN$10,13,100)*1,'Raw CDR data'!$2:$2,0),0)</f>
        <v>15</v>
      </c>
      <c r="AO100" s="160"/>
      <c r="AP100" s="160"/>
    </row>
    <row r="101" spans="2:42" s="62" customFormat="1" ht="11.25">
      <c r="B101" s="74" t="s">
        <v>1693</v>
      </c>
      <c r="C101" s="67">
        <f>VLOOKUP($B101&amp;C$8,'Raw CDR data'!$A:$K,MATCH(MID(C$10,13,100)*1,'Raw CDR data'!$2:$2,0),0)</f>
        <v>35</v>
      </c>
      <c r="D101" s="67">
        <f>VLOOKUP($B101&amp;C$8,'Raw CDR data'!$A:$K,MATCH(MID(D$10,13,100)*1,'Raw CDR data'!$2:$2,0),0)</f>
        <v>32</v>
      </c>
      <c r="E101" s="68">
        <f>VLOOKUP($B101&amp;C$8,'Raw CDR data'!$A:$K,MATCH(MID(E$10,13,100)*1,'Raw CDR data'!$2:$2,0)+1,0)</f>
        <v>219</v>
      </c>
      <c r="F101" s="68">
        <f>VLOOKUP($B101&amp;C$8,'Raw CDR data'!$A:$K,MATCH(MID(F$10,13,100)*1,'Raw CDR data'!$2:$2,0)+1,0)</f>
        <v>194</v>
      </c>
      <c r="G101" s="67">
        <f>VLOOKUP($B101&amp;G$8,'Raw CDR data'!$A:$K,MATCH(MID(G$10,13,100)*1,'Raw CDR data'!$2:$2,0),0)</f>
        <v>1</v>
      </c>
      <c r="H101" s="67">
        <f>VLOOKUP($B101&amp;G$8,'Raw CDR data'!$A:$K,MATCH(MID(H$10,13,100)*1,'Raw CDR data'!$2:$2,0),0)</f>
        <v>1</v>
      </c>
      <c r="I101" s="68">
        <f>VLOOKUP($B101&amp;G$8,'Raw CDR data'!$A:$K,MATCH(MID(I$10,13,100)*1,'Raw CDR data'!$2:$2,0)+1,0)</f>
        <v>16</v>
      </c>
      <c r="J101" s="68">
        <f>VLOOKUP($B101&amp;G$8,'Raw CDR data'!$A:$K,MATCH(MID(J$10,13,100)*1,'Raw CDR data'!$2:$2,0)+1,0)</f>
        <v>16</v>
      </c>
      <c r="K101" s="67">
        <f>VLOOKUP($B101&amp;K$8,'Raw CDR data'!$A:$K,MATCH(MID(K$10,13,100)*1,'Raw CDR data'!$2:$2,0),0)</f>
        <v>3</v>
      </c>
      <c r="L101" s="67">
        <f>VLOOKUP($B101&amp;K$8,'Raw CDR data'!$A:$K,MATCH(MID(L$10,13,100)*1,'Raw CDR data'!$2:$2,0),0)</f>
        <v>3</v>
      </c>
      <c r="M101" s="68">
        <f>VLOOKUP($B101&amp;K$8,'Raw CDR data'!$A:$K,MATCH(MID(M$10,13,100)*1,'Raw CDR data'!$2:$2,0)+1,0)</f>
        <v>88</v>
      </c>
      <c r="N101" s="68">
        <f>VLOOKUP($B101&amp;K$8,'Raw CDR data'!$A:$K,MATCH(MID(N$10,13,100)*1,'Raw CDR data'!$2:$2,0)+1,0)</f>
        <v>88</v>
      </c>
      <c r="O101" s="67">
        <f>VLOOKUP($B101&amp;O$8,'Raw CDR data'!$A:$K,MATCH(MID(O$10,13,100)*1,'Raw CDR data'!$2:$2,0),0)</f>
        <v>0</v>
      </c>
      <c r="P101" s="67">
        <f>VLOOKUP($B101&amp;O$8,'Raw CDR data'!$A:$K,MATCH(MID(P$10,13,100)*1,'Raw CDR data'!$2:$2,0),0)</f>
        <v>0</v>
      </c>
      <c r="Q101" s="68">
        <f>VLOOKUP($B101&amp;O$8,'Raw CDR data'!$A:$K,MATCH(MID(Q$10,13,100)*1,'Raw CDR data'!$2:$2,0)+1,0)</f>
        <v>0</v>
      </c>
      <c r="R101" s="68">
        <f>VLOOKUP($B101&amp;O$8,'Raw CDR data'!$A:$K,MATCH(MID(R$10,13,100)*1,'Raw CDR data'!$2:$2,0)+1,0)</f>
        <v>0</v>
      </c>
      <c r="S101" s="67">
        <f>VLOOKUP($B101&amp;S$8,'Raw CDR data'!$A:$K,MATCH(MID(S$10,13,100)*1,'Raw CDR data'!$2:$2,0),0)</f>
        <v>9</v>
      </c>
      <c r="T101" s="67">
        <f>VLOOKUP($B101&amp;S$8,'Raw CDR data'!$A:$K,MATCH(MID(T$10,13,100)*1,'Raw CDR data'!$2:$2,0),0)</f>
        <v>9</v>
      </c>
      <c r="U101" s="68">
        <f>VLOOKUP($B101&amp;S$8,'Raw CDR data'!$A:$K,MATCH(MID(U$10,13,100)*1,'Raw CDR data'!$2:$2,0)+1,0)</f>
        <v>696</v>
      </c>
      <c r="V101" s="68">
        <f>VLOOKUP($B101&amp;S$8,'Raw CDR data'!$A:$K,MATCH(MID(V$10,13,100)*1,'Raw CDR data'!$2:$2,0)+1,0)</f>
        <v>696</v>
      </c>
      <c r="W101" s="67">
        <f>VLOOKUP($B101&amp;"Further Education College",'Raw CDR data'!$A:$K,MATCH(MID(W$10,13,100)*1,'Raw CDR data'!$2:$2,0),0)</f>
        <v>0</v>
      </c>
      <c r="X101" s="67">
        <f>VLOOKUP($B101&amp;"Further Education College",'Raw CDR data'!$A:$K,MATCH(MID(X$10,13,100)*1,'Raw CDR data'!$2:$2,0),0)</f>
        <v>0</v>
      </c>
      <c r="Y101" s="68">
        <f>VLOOKUP($B101&amp;"Further Education College",'Raw CDR data'!$A:$K,MATCH(MID(Y$10,13,100)*1,'Raw CDR data'!$2:$2,0)+1,0)</f>
        <v>0</v>
      </c>
      <c r="Z101" s="68">
        <f>VLOOKUP($B101&amp;"Further Education College",'Raw CDR data'!$A:$K,MATCH(MID(Z$10,13,100)*1,'Raw CDR data'!$2:$2,0)+1,0)</f>
        <v>0</v>
      </c>
      <c r="AA101" s="67">
        <f>VLOOKUP($B101&amp;AA$8,'Raw CDR data'!$A:$K,MATCH(MID(AA$10,13,100)*1,'Raw CDR data'!$2:$2,0),0)</f>
        <v>0</v>
      </c>
      <c r="AB101" s="67">
        <f>VLOOKUP($B101&amp;AA$8,'Raw CDR data'!$A:$K,MATCH(MID(AB$10,13,100)*1,'Raw CDR data'!$2:$2,0),0)</f>
        <v>0</v>
      </c>
      <c r="AC101" s="67">
        <f>VLOOKUP($B101&amp;AC$8,'Raw CDR data'!$A:$K,MATCH(MID(AC$10,13,100)*1,'Raw CDR data'!$2:$2,0),0)</f>
        <v>0</v>
      </c>
      <c r="AD101" s="67">
        <f>VLOOKUP($B101&amp;AC$8,'Raw CDR data'!$A:$K,MATCH(MID(AD$10,13,100)*1,'Raw CDR data'!$2:$2,0),0)</f>
        <v>0</v>
      </c>
      <c r="AE101" s="67">
        <f>VLOOKUP($B101&amp;AE$8,'Raw CDR data'!$A:$K,MATCH(MID(AE$10,13,100)*1,'Raw CDR data'!$2:$2,0),0)</f>
        <v>1</v>
      </c>
      <c r="AF101" s="67">
        <f>VLOOKUP($B101&amp;AE$8,'Raw CDR data'!$A:$K,MATCH(MID(AF$10,13,100)*1,'Raw CDR data'!$2:$2,0),0)</f>
        <v>1</v>
      </c>
      <c r="AG101" s="67">
        <f>VLOOKUP($B101&amp;"Local Authority Adoption Agency",'Raw CDR data'!$A:$K,MATCH(MID(AG$10,13,100)*1,'Raw CDR data'!$2:$2,0),0)</f>
        <v>1</v>
      </c>
      <c r="AH101" s="67">
        <f>VLOOKUP($B101&amp;"Local Authority Adoption Agency",'Raw CDR data'!$A:$K,MATCH(MID(AH$10,13,100)*1,'Raw CDR data'!$2:$2,0),0)</f>
        <v>1</v>
      </c>
      <c r="AI101" s="67">
        <f>VLOOKUP($B101&amp;AI$8,'Raw CDR data'!$A:$K,MATCH(MID(AI$10,13,100)*1,'Raw CDR data'!$2:$2,0),0)</f>
        <v>6</v>
      </c>
      <c r="AJ101" s="67">
        <f>VLOOKUP($B101&amp;AI$8,'Raw CDR data'!$A:$K,MATCH(MID(AJ$10,13,100)*1,'Raw CDR data'!$2:$2,0),0)</f>
        <v>6</v>
      </c>
      <c r="AK101" s="67">
        <f>VLOOKUP($B101&amp;"Local Authority Fostering Agency",'Raw CDR data'!$A:$K,MATCH(MID(AK$10,13,100)*1,'Raw CDR data'!$2:$2,0),0)</f>
        <v>1</v>
      </c>
      <c r="AL101" s="67">
        <f>VLOOKUP($B101&amp;"Local Authority Fostering Agency",'Raw CDR data'!$A:$K,MATCH(MID(AL$10,13,100)*1,'Raw CDR data'!$2:$2,0),0)</f>
        <v>1</v>
      </c>
      <c r="AM101" s="67">
        <f>VLOOKUP($B101&amp;AM$8,'Raw CDR data'!$A:$K,MATCH(MID(AM$10,13,100)*1,'Raw CDR data'!$2:$2,0),0)</f>
        <v>57</v>
      </c>
      <c r="AN101" s="67">
        <f>VLOOKUP($B101&amp;AM$8,'Raw CDR data'!$A:$K,MATCH(MID(AN$10,13,100)*1,'Raw CDR data'!$2:$2,0),0)</f>
        <v>54</v>
      </c>
      <c r="AO101" s="160"/>
      <c r="AP101" s="160"/>
    </row>
    <row r="102" spans="2:42" s="62" customFormat="1" ht="11.25">
      <c r="B102" s="74" t="s">
        <v>1694</v>
      </c>
      <c r="C102" s="67">
        <f>VLOOKUP($B102&amp;C$8,'Raw CDR data'!$A:$K,MATCH(MID(C$10,13,100)*1,'Raw CDR data'!$2:$2,0),0)</f>
        <v>20</v>
      </c>
      <c r="D102" s="67">
        <f>VLOOKUP($B102&amp;C$8,'Raw CDR data'!$A:$K,MATCH(MID(D$10,13,100)*1,'Raw CDR data'!$2:$2,0),0)</f>
        <v>16</v>
      </c>
      <c r="E102" s="68">
        <f>VLOOKUP($B102&amp;C$8,'Raw CDR data'!$A:$K,MATCH(MID(E$10,13,100)*1,'Raw CDR data'!$2:$2,0)+1,0)</f>
        <v>91</v>
      </c>
      <c r="F102" s="68">
        <f>VLOOKUP($B102&amp;C$8,'Raw CDR data'!$A:$K,MATCH(MID(F$10,13,100)*1,'Raw CDR data'!$2:$2,0)+1,0)</f>
        <v>78</v>
      </c>
      <c r="G102" s="67">
        <f>VLOOKUP($B102&amp;G$8,'Raw CDR data'!$A:$K,MATCH(MID(G$10,13,100)*1,'Raw CDR data'!$2:$2,0),0)</f>
        <v>0</v>
      </c>
      <c r="H102" s="67">
        <f>VLOOKUP($B102&amp;G$8,'Raw CDR data'!$A:$K,MATCH(MID(H$10,13,100)*1,'Raw CDR data'!$2:$2,0),0)</f>
        <v>0</v>
      </c>
      <c r="I102" s="68">
        <f>VLOOKUP($B102&amp;G$8,'Raw CDR data'!$A:$K,MATCH(MID(I$10,13,100)*1,'Raw CDR data'!$2:$2,0)+1,0)</f>
        <v>0</v>
      </c>
      <c r="J102" s="68">
        <f>VLOOKUP($B102&amp;G$8,'Raw CDR data'!$A:$K,MATCH(MID(J$10,13,100)*1,'Raw CDR data'!$2:$2,0)+1,0)</f>
        <v>0</v>
      </c>
      <c r="K102" s="67">
        <f>VLOOKUP($B102&amp;K$8,'Raw CDR data'!$A:$K,MATCH(MID(K$10,13,100)*1,'Raw CDR data'!$2:$2,0),0)</f>
        <v>7</v>
      </c>
      <c r="L102" s="67">
        <f>VLOOKUP($B102&amp;K$8,'Raw CDR data'!$A:$K,MATCH(MID(L$10,13,100)*1,'Raw CDR data'!$2:$2,0),0)</f>
        <v>7</v>
      </c>
      <c r="M102" s="68">
        <f>VLOOKUP($B102&amp;K$8,'Raw CDR data'!$A:$K,MATCH(MID(M$10,13,100)*1,'Raw CDR data'!$2:$2,0)+1,0)</f>
        <v>143.69473600000001</v>
      </c>
      <c r="N102" s="68">
        <f>VLOOKUP($B102&amp;K$8,'Raw CDR data'!$A:$K,MATCH(MID(N$10,13,100)*1,'Raw CDR data'!$2:$2,0)+1,0)</f>
        <v>145.206185</v>
      </c>
      <c r="O102" s="67">
        <f>VLOOKUP($B102&amp;O$8,'Raw CDR data'!$A:$K,MATCH(MID(O$10,13,100)*1,'Raw CDR data'!$2:$2,0),0)</f>
        <v>1</v>
      </c>
      <c r="P102" s="67">
        <f>VLOOKUP($B102&amp;O$8,'Raw CDR data'!$A:$K,MATCH(MID(P$10,13,100)*1,'Raw CDR data'!$2:$2,0),0)</f>
        <v>1</v>
      </c>
      <c r="Q102" s="68">
        <f>VLOOKUP($B102&amp;O$8,'Raw CDR data'!$A:$K,MATCH(MID(Q$10,13,100)*1,'Raw CDR data'!$2:$2,0)+1,0)</f>
        <v>6.8</v>
      </c>
      <c r="R102" s="68">
        <f>VLOOKUP($B102&amp;O$8,'Raw CDR data'!$A:$K,MATCH(MID(R$10,13,100)*1,'Raw CDR data'!$2:$2,0)+1,0)</f>
        <v>6.875</v>
      </c>
      <c r="S102" s="67">
        <f>VLOOKUP($B102&amp;S$8,'Raw CDR data'!$A:$K,MATCH(MID(S$10,13,100)*1,'Raw CDR data'!$2:$2,0),0)</f>
        <v>22</v>
      </c>
      <c r="T102" s="67">
        <f>VLOOKUP($B102&amp;S$8,'Raw CDR data'!$A:$K,MATCH(MID(T$10,13,100)*1,'Raw CDR data'!$2:$2,0),0)</f>
        <v>22</v>
      </c>
      <c r="U102" s="68">
        <f>VLOOKUP($B102&amp;S$8,'Raw CDR data'!$A:$K,MATCH(MID(U$10,13,100)*1,'Raw CDR data'!$2:$2,0)+1,0)</f>
        <v>2362.226107</v>
      </c>
      <c r="V102" s="68">
        <f>VLOOKUP($B102&amp;S$8,'Raw CDR data'!$A:$K,MATCH(MID(V$10,13,100)*1,'Raw CDR data'!$2:$2,0)+1,0)</f>
        <v>2409.6293700000001</v>
      </c>
      <c r="W102" s="67">
        <f>VLOOKUP($B102&amp;"Further Education College",'Raw CDR data'!$A:$K,MATCH(MID(W$10,13,100)*1,'Raw CDR data'!$2:$2,0),0)</f>
        <v>1</v>
      </c>
      <c r="X102" s="67">
        <f>VLOOKUP($B102&amp;"Further Education College",'Raw CDR data'!$A:$K,MATCH(MID(X$10,13,100)*1,'Raw CDR data'!$2:$2,0),0)</f>
        <v>1</v>
      </c>
      <c r="Y102" s="68">
        <f>VLOOKUP($B102&amp;"Further Education College",'Raw CDR data'!$A:$K,MATCH(MID(Y$10,13,100)*1,'Raw CDR data'!$2:$2,0)+1,0)</f>
        <v>32</v>
      </c>
      <c r="Z102" s="68">
        <f>VLOOKUP($B102&amp;"Further Education College",'Raw CDR data'!$A:$K,MATCH(MID(Z$10,13,100)*1,'Raw CDR data'!$2:$2,0)+1,0)</f>
        <v>32</v>
      </c>
      <c r="AA102" s="67">
        <f>VLOOKUP($B102&amp;AA$8,'Raw CDR data'!$A:$K,MATCH(MID(AA$10,13,100)*1,'Raw CDR data'!$2:$2,0),0)</f>
        <v>0</v>
      </c>
      <c r="AB102" s="67">
        <f>VLOOKUP($B102&amp;AA$8,'Raw CDR data'!$A:$K,MATCH(MID(AB$10,13,100)*1,'Raw CDR data'!$2:$2,0),0)</f>
        <v>0</v>
      </c>
      <c r="AC102" s="67">
        <f>VLOOKUP($B102&amp;AC$8,'Raw CDR data'!$A:$K,MATCH(MID(AC$10,13,100)*1,'Raw CDR data'!$2:$2,0),0)</f>
        <v>0</v>
      </c>
      <c r="AD102" s="67">
        <f>VLOOKUP($B102&amp;AC$8,'Raw CDR data'!$A:$K,MATCH(MID(AD$10,13,100)*1,'Raw CDR data'!$2:$2,0),0)</f>
        <v>0</v>
      </c>
      <c r="AE102" s="67">
        <f>VLOOKUP($B102&amp;AE$8,'Raw CDR data'!$A:$K,MATCH(MID(AE$10,13,100)*1,'Raw CDR data'!$2:$2,0),0)</f>
        <v>1</v>
      </c>
      <c r="AF102" s="67">
        <f>VLOOKUP($B102&amp;AE$8,'Raw CDR data'!$A:$K,MATCH(MID(AF$10,13,100)*1,'Raw CDR data'!$2:$2,0),0)</f>
        <v>1</v>
      </c>
      <c r="AG102" s="67">
        <f>VLOOKUP($B102&amp;"Local Authority Adoption Agency",'Raw CDR data'!$A:$K,MATCH(MID(AG$10,13,100)*1,'Raw CDR data'!$2:$2,0),0)</f>
        <v>1</v>
      </c>
      <c r="AH102" s="67">
        <f>VLOOKUP($B102&amp;"Local Authority Adoption Agency",'Raw CDR data'!$A:$K,MATCH(MID(AH$10,13,100)*1,'Raw CDR data'!$2:$2,0),0)</f>
        <v>1</v>
      </c>
      <c r="AI102" s="67">
        <f>VLOOKUP($B102&amp;AI$8,'Raw CDR data'!$A:$K,MATCH(MID(AI$10,13,100)*1,'Raw CDR data'!$2:$2,0),0)</f>
        <v>1</v>
      </c>
      <c r="AJ102" s="67">
        <f>VLOOKUP($B102&amp;AI$8,'Raw CDR data'!$A:$K,MATCH(MID(AJ$10,13,100)*1,'Raw CDR data'!$2:$2,0),0)</f>
        <v>1</v>
      </c>
      <c r="AK102" s="67">
        <f>VLOOKUP($B102&amp;"Local Authority Fostering Agency",'Raw CDR data'!$A:$K,MATCH(MID(AK$10,13,100)*1,'Raw CDR data'!$2:$2,0),0)</f>
        <v>1</v>
      </c>
      <c r="AL102" s="67">
        <f>VLOOKUP($B102&amp;"Local Authority Fostering Agency",'Raw CDR data'!$A:$K,MATCH(MID(AL$10,13,100)*1,'Raw CDR data'!$2:$2,0),0)</f>
        <v>1</v>
      </c>
      <c r="AM102" s="67">
        <f>VLOOKUP($B102&amp;AM$8,'Raw CDR data'!$A:$K,MATCH(MID(AM$10,13,100)*1,'Raw CDR data'!$2:$2,0),0)</f>
        <v>55</v>
      </c>
      <c r="AN102" s="67">
        <f>VLOOKUP($B102&amp;AM$8,'Raw CDR data'!$A:$K,MATCH(MID(AN$10,13,100)*1,'Raw CDR data'!$2:$2,0),0)</f>
        <v>51</v>
      </c>
      <c r="AO102" s="160"/>
      <c r="AP102" s="160"/>
    </row>
    <row r="103" spans="2:42" s="62" customFormat="1" ht="11.25">
      <c r="B103" s="74" t="s">
        <v>1695</v>
      </c>
      <c r="C103" s="67">
        <f>VLOOKUP($B103&amp;C$8,'Raw CDR data'!$A:$K,MATCH(MID(C$10,13,100)*1,'Raw CDR data'!$2:$2,0),0)</f>
        <v>4</v>
      </c>
      <c r="D103" s="67">
        <f>VLOOKUP($B103&amp;C$8,'Raw CDR data'!$A:$K,MATCH(MID(D$10,13,100)*1,'Raw CDR data'!$2:$2,0),0)</f>
        <v>4</v>
      </c>
      <c r="E103" s="68">
        <f>VLOOKUP($B103&amp;C$8,'Raw CDR data'!$A:$K,MATCH(MID(E$10,13,100)*1,'Raw CDR data'!$2:$2,0)+1,0)</f>
        <v>22</v>
      </c>
      <c r="F103" s="68">
        <f>VLOOKUP($B103&amp;C$8,'Raw CDR data'!$A:$K,MATCH(MID(F$10,13,100)*1,'Raw CDR data'!$2:$2,0)+1,0)</f>
        <v>22</v>
      </c>
      <c r="G103" s="67">
        <f>VLOOKUP($B103&amp;G$8,'Raw CDR data'!$A:$K,MATCH(MID(G$10,13,100)*1,'Raw CDR data'!$2:$2,0),0)</f>
        <v>0</v>
      </c>
      <c r="H103" s="67">
        <f>VLOOKUP($B103&amp;G$8,'Raw CDR data'!$A:$K,MATCH(MID(H$10,13,100)*1,'Raw CDR data'!$2:$2,0),0)</f>
        <v>0</v>
      </c>
      <c r="I103" s="68">
        <f>VLOOKUP($B103&amp;G$8,'Raw CDR data'!$A:$K,MATCH(MID(I$10,13,100)*1,'Raw CDR data'!$2:$2,0)+1,0)</f>
        <v>0</v>
      </c>
      <c r="J103" s="68">
        <f>VLOOKUP($B103&amp;G$8,'Raw CDR data'!$A:$K,MATCH(MID(J$10,13,100)*1,'Raw CDR data'!$2:$2,0)+1,0)</f>
        <v>0</v>
      </c>
      <c r="K103" s="67">
        <f>VLOOKUP($B103&amp;K$8,'Raw CDR data'!$A:$K,MATCH(MID(K$10,13,100)*1,'Raw CDR data'!$2:$2,0),0)</f>
        <v>0</v>
      </c>
      <c r="L103" s="67">
        <f>VLOOKUP($B103&amp;K$8,'Raw CDR data'!$A:$K,MATCH(MID(L$10,13,100)*1,'Raw CDR data'!$2:$2,0),0)</f>
        <v>0</v>
      </c>
      <c r="M103" s="68">
        <f>VLOOKUP($B103&amp;K$8,'Raw CDR data'!$A:$K,MATCH(MID(M$10,13,100)*1,'Raw CDR data'!$2:$2,0)+1,0)</f>
        <v>0</v>
      </c>
      <c r="N103" s="68">
        <f>VLOOKUP($B103&amp;K$8,'Raw CDR data'!$A:$K,MATCH(MID(N$10,13,100)*1,'Raw CDR data'!$2:$2,0)+1,0)</f>
        <v>0</v>
      </c>
      <c r="O103" s="67">
        <f>VLOOKUP($B103&amp;O$8,'Raw CDR data'!$A:$K,MATCH(MID(O$10,13,100)*1,'Raw CDR data'!$2:$2,0),0)</f>
        <v>0</v>
      </c>
      <c r="P103" s="67">
        <f>VLOOKUP($B103&amp;O$8,'Raw CDR data'!$A:$K,MATCH(MID(P$10,13,100)*1,'Raw CDR data'!$2:$2,0),0)</f>
        <v>0</v>
      </c>
      <c r="Q103" s="68">
        <f>VLOOKUP($B103&amp;O$8,'Raw CDR data'!$A:$K,MATCH(MID(Q$10,13,100)*1,'Raw CDR data'!$2:$2,0)+1,0)</f>
        <v>0</v>
      </c>
      <c r="R103" s="68">
        <f>VLOOKUP($B103&amp;O$8,'Raw CDR data'!$A:$K,MATCH(MID(R$10,13,100)*1,'Raw CDR data'!$2:$2,0)+1,0)</f>
        <v>0</v>
      </c>
      <c r="S103" s="67">
        <f>VLOOKUP($B103&amp;S$8,'Raw CDR data'!$A:$K,MATCH(MID(S$10,13,100)*1,'Raw CDR data'!$2:$2,0),0)</f>
        <v>0</v>
      </c>
      <c r="T103" s="67">
        <f>VLOOKUP($B103&amp;S$8,'Raw CDR data'!$A:$K,MATCH(MID(T$10,13,100)*1,'Raw CDR data'!$2:$2,0),0)</f>
        <v>0</v>
      </c>
      <c r="U103" s="68">
        <f>VLOOKUP($B103&amp;S$8,'Raw CDR data'!$A:$K,MATCH(MID(U$10,13,100)*1,'Raw CDR data'!$2:$2,0)+1,0)</f>
        <v>0</v>
      </c>
      <c r="V103" s="68">
        <f>VLOOKUP($B103&amp;S$8,'Raw CDR data'!$A:$K,MATCH(MID(V$10,13,100)*1,'Raw CDR data'!$2:$2,0)+1,0)</f>
        <v>0</v>
      </c>
      <c r="W103" s="67">
        <f>VLOOKUP($B103&amp;"Further Education College",'Raw CDR data'!$A:$K,MATCH(MID(W$10,13,100)*1,'Raw CDR data'!$2:$2,0),0)</f>
        <v>0</v>
      </c>
      <c r="X103" s="67">
        <f>VLOOKUP($B103&amp;"Further Education College",'Raw CDR data'!$A:$K,MATCH(MID(X$10,13,100)*1,'Raw CDR data'!$2:$2,0),0)</f>
        <v>0</v>
      </c>
      <c r="Y103" s="68">
        <f>VLOOKUP($B103&amp;"Further Education College",'Raw CDR data'!$A:$K,MATCH(MID(Y$10,13,100)*1,'Raw CDR data'!$2:$2,0)+1,0)</f>
        <v>0</v>
      </c>
      <c r="Z103" s="68">
        <f>VLOOKUP($B103&amp;"Further Education College",'Raw CDR data'!$A:$K,MATCH(MID(Z$10,13,100)*1,'Raw CDR data'!$2:$2,0)+1,0)</f>
        <v>0</v>
      </c>
      <c r="AA103" s="67">
        <f>VLOOKUP($B103&amp;AA$8,'Raw CDR data'!$A:$K,MATCH(MID(AA$10,13,100)*1,'Raw CDR data'!$2:$2,0),0)</f>
        <v>0</v>
      </c>
      <c r="AB103" s="67">
        <f>VLOOKUP($B103&amp;AA$8,'Raw CDR data'!$A:$K,MATCH(MID(AB$10,13,100)*1,'Raw CDR data'!$2:$2,0),0)</f>
        <v>0</v>
      </c>
      <c r="AC103" s="67">
        <f>VLOOKUP($B103&amp;AC$8,'Raw CDR data'!$A:$K,MATCH(MID(AC$10,13,100)*1,'Raw CDR data'!$2:$2,0),0)</f>
        <v>0</v>
      </c>
      <c r="AD103" s="67">
        <f>VLOOKUP($B103&amp;AC$8,'Raw CDR data'!$A:$K,MATCH(MID(AD$10,13,100)*1,'Raw CDR data'!$2:$2,0),0)</f>
        <v>0</v>
      </c>
      <c r="AE103" s="67">
        <f>VLOOKUP($B103&amp;AE$8,'Raw CDR data'!$A:$K,MATCH(MID(AE$10,13,100)*1,'Raw CDR data'!$2:$2,0),0)</f>
        <v>0</v>
      </c>
      <c r="AF103" s="67">
        <f>VLOOKUP($B103&amp;AE$8,'Raw CDR data'!$A:$K,MATCH(MID(AF$10,13,100)*1,'Raw CDR data'!$2:$2,0),0)</f>
        <v>0</v>
      </c>
      <c r="AG103" s="67">
        <f>VLOOKUP($B103&amp;"Local Authority Adoption Agency",'Raw CDR data'!$A:$K,MATCH(MID(AG$10,13,100)*1,'Raw CDR data'!$2:$2,0),0)</f>
        <v>1</v>
      </c>
      <c r="AH103" s="67">
        <f>VLOOKUP($B103&amp;"Local Authority Adoption Agency",'Raw CDR data'!$A:$K,MATCH(MID(AH$10,13,100)*1,'Raw CDR data'!$2:$2,0),0)</f>
        <v>1</v>
      </c>
      <c r="AI103" s="67">
        <f>VLOOKUP($B103&amp;AI$8,'Raw CDR data'!$A:$K,MATCH(MID(AI$10,13,100)*1,'Raw CDR data'!$2:$2,0),0)</f>
        <v>2</v>
      </c>
      <c r="AJ103" s="67">
        <f>VLOOKUP($B103&amp;AI$8,'Raw CDR data'!$A:$K,MATCH(MID(AJ$10,13,100)*1,'Raw CDR data'!$2:$2,0),0)</f>
        <v>2</v>
      </c>
      <c r="AK103" s="67">
        <f>VLOOKUP($B103&amp;"Local Authority Fostering Agency",'Raw CDR data'!$A:$K,MATCH(MID(AK$10,13,100)*1,'Raw CDR data'!$2:$2,0),0)</f>
        <v>1</v>
      </c>
      <c r="AL103" s="67">
        <f>VLOOKUP($B103&amp;"Local Authority Fostering Agency",'Raw CDR data'!$A:$K,MATCH(MID(AL$10,13,100)*1,'Raw CDR data'!$2:$2,0),0)</f>
        <v>1</v>
      </c>
      <c r="AM103" s="67">
        <f>VLOOKUP($B103&amp;AM$8,'Raw CDR data'!$A:$K,MATCH(MID(AM$10,13,100)*1,'Raw CDR data'!$2:$2,0),0)</f>
        <v>8</v>
      </c>
      <c r="AN103" s="67">
        <f>VLOOKUP($B103&amp;AM$8,'Raw CDR data'!$A:$K,MATCH(MID(AN$10,13,100)*1,'Raw CDR data'!$2:$2,0),0)</f>
        <v>8</v>
      </c>
      <c r="AO103" s="160"/>
      <c r="AP103" s="160"/>
    </row>
    <row r="104" spans="2:42" s="62" customFormat="1" ht="11.25">
      <c r="B104" s="74" t="s">
        <v>1696</v>
      </c>
      <c r="C104" s="67">
        <f>VLOOKUP($B104&amp;C$8,'Raw CDR data'!$A:$K,MATCH(MID(C$10,13,100)*1,'Raw CDR data'!$2:$2,0),0)</f>
        <v>35</v>
      </c>
      <c r="D104" s="67">
        <f>VLOOKUP($B104&amp;C$8,'Raw CDR data'!$A:$K,MATCH(MID(D$10,13,100)*1,'Raw CDR data'!$2:$2,0),0)</f>
        <v>35</v>
      </c>
      <c r="E104" s="68">
        <f>VLOOKUP($B104&amp;C$8,'Raw CDR data'!$A:$K,MATCH(MID(E$10,13,100)*1,'Raw CDR data'!$2:$2,0)+1,0)</f>
        <v>209</v>
      </c>
      <c r="F104" s="68">
        <f>VLOOKUP($B104&amp;C$8,'Raw CDR data'!$A:$K,MATCH(MID(F$10,13,100)*1,'Raw CDR data'!$2:$2,0)+1,0)</f>
        <v>212</v>
      </c>
      <c r="G104" s="67">
        <f>VLOOKUP($B104&amp;G$8,'Raw CDR data'!$A:$K,MATCH(MID(G$10,13,100)*1,'Raw CDR data'!$2:$2,0),0)</f>
        <v>0</v>
      </c>
      <c r="H104" s="67">
        <f>VLOOKUP($B104&amp;G$8,'Raw CDR data'!$A:$K,MATCH(MID(H$10,13,100)*1,'Raw CDR data'!$2:$2,0),0)</f>
        <v>0</v>
      </c>
      <c r="I104" s="68">
        <f>VLOOKUP($B104&amp;G$8,'Raw CDR data'!$A:$K,MATCH(MID(I$10,13,100)*1,'Raw CDR data'!$2:$2,0)+1,0)</f>
        <v>0</v>
      </c>
      <c r="J104" s="68">
        <f>VLOOKUP($B104&amp;G$8,'Raw CDR data'!$A:$K,MATCH(MID(J$10,13,100)*1,'Raw CDR data'!$2:$2,0)+1,0)</f>
        <v>0</v>
      </c>
      <c r="K104" s="67">
        <f>VLOOKUP($B104&amp;K$8,'Raw CDR data'!$A:$K,MATCH(MID(K$10,13,100)*1,'Raw CDR data'!$2:$2,0),0)</f>
        <v>3</v>
      </c>
      <c r="L104" s="67">
        <f>VLOOKUP($B104&amp;K$8,'Raw CDR data'!$A:$K,MATCH(MID(L$10,13,100)*1,'Raw CDR data'!$2:$2,0),0)</f>
        <v>3</v>
      </c>
      <c r="M104" s="68">
        <f>VLOOKUP($B104&amp;K$8,'Raw CDR data'!$A:$K,MATCH(MID(M$10,13,100)*1,'Raw CDR data'!$2:$2,0)+1,0)</f>
        <v>51</v>
      </c>
      <c r="N104" s="68">
        <f>VLOOKUP($B104&amp;K$8,'Raw CDR data'!$A:$K,MATCH(MID(N$10,13,100)*1,'Raw CDR data'!$2:$2,0)+1,0)</f>
        <v>51</v>
      </c>
      <c r="O104" s="67">
        <f>VLOOKUP($B104&amp;O$8,'Raw CDR data'!$A:$K,MATCH(MID(O$10,13,100)*1,'Raw CDR data'!$2:$2,0),0)</f>
        <v>1</v>
      </c>
      <c r="P104" s="67">
        <f>VLOOKUP($B104&amp;O$8,'Raw CDR data'!$A:$K,MATCH(MID(P$10,13,100)*1,'Raw CDR data'!$2:$2,0),0)</f>
        <v>1</v>
      </c>
      <c r="Q104" s="68">
        <f>VLOOKUP($B104&amp;O$8,'Raw CDR data'!$A:$K,MATCH(MID(Q$10,13,100)*1,'Raw CDR data'!$2:$2,0)+1,0)</f>
        <v>6.8</v>
      </c>
      <c r="R104" s="68">
        <f>VLOOKUP($B104&amp;O$8,'Raw CDR data'!$A:$K,MATCH(MID(R$10,13,100)*1,'Raw CDR data'!$2:$2,0)+1,0)</f>
        <v>6.875</v>
      </c>
      <c r="S104" s="67">
        <f>VLOOKUP($B104&amp;S$8,'Raw CDR data'!$A:$K,MATCH(MID(S$10,13,100)*1,'Raw CDR data'!$2:$2,0),0)</f>
        <v>11</v>
      </c>
      <c r="T104" s="67">
        <f>VLOOKUP($B104&amp;S$8,'Raw CDR data'!$A:$K,MATCH(MID(T$10,13,100)*1,'Raw CDR data'!$2:$2,0),0)</f>
        <v>11</v>
      </c>
      <c r="U104" s="68">
        <f>VLOOKUP($B104&amp;S$8,'Raw CDR data'!$A:$K,MATCH(MID(U$10,13,100)*1,'Raw CDR data'!$2:$2,0)+1,0)</f>
        <v>1273</v>
      </c>
      <c r="V104" s="68">
        <f>VLOOKUP($B104&amp;S$8,'Raw CDR data'!$A:$K,MATCH(MID(V$10,13,100)*1,'Raw CDR data'!$2:$2,0)+1,0)</f>
        <v>1268</v>
      </c>
      <c r="W104" s="67">
        <f>VLOOKUP($B104&amp;"Further Education College",'Raw CDR data'!$A:$K,MATCH(MID(W$10,13,100)*1,'Raw CDR data'!$2:$2,0),0)</f>
        <v>2</v>
      </c>
      <c r="X104" s="67">
        <f>VLOOKUP($B104&amp;"Further Education College",'Raw CDR data'!$A:$K,MATCH(MID(X$10,13,100)*1,'Raw CDR data'!$2:$2,0),0)</f>
        <v>2</v>
      </c>
      <c r="Y104" s="68">
        <f>VLOOKUP($B104&amp;"Further Education College",'Raw CDR data'!$A:$K,MATCH(MID(Y$10,13,100)*1,'Raw CDR data'!$2:$2,0)+1,0)</f>
        <v>147</v>
      </c>
      <c r="Z104" s="68">
        <f>VLOOKUP($B104&amp;"Further Education College",'Raw CDR data'!$A:$K,MATCH(MID(Z$10,13,100)*1,'Raw CDR data'!$2:$2,0)+1,0)</f>
        <v>147</v>
      </c>
      <c r="AA104" s="67">
        <f>VLOOKUP($B104&amp;AA$8,'Raw CDR data'!$A:$K,MATCH(MID(AA$10,13,100)*1,'Raw CDR data'!$2:$2,0),0)</f>
        <v>0</v>
      </c>
      <c r="AB104" s="67">
        <f>VLOOKUP($B104&amp;AA$8,'Raw CDR data'!$A:$K,MATCH(MID(AB$10,13,100)*1,'Raw CDR data'!$2:$2,0),0)</f>
        <v>0</v>
      </c>
      <c r="AC104" s="67">
        <f>VLOOKUP($B104&amp;AC$8,'Raw CDR data'!$A:$K,MATCH(MID(AC$10,13,100)*1,'Raw CDR data'!$2:$2,0),0)</f>
        <v>0</v>
      </c>
      <c r="AD104" s="67">
        <f>VLOOKUP($B104&amp;AC$8,'Raw CDR data'!$A:$K,MATCH(MID(AD$10,13,100)*1,'Raw CDR data'!$2:$2,0),0)</f>
        <v>0</v>
      </c>
      <c r="AE104" s="67">
        <f>VLOOKUP($B104&amp;AE$8,'Raw CDR data'!$A:$K,MATCH(MID(AE$10,13,100)*1,'Raw CDR data'!$2:$2,0),0)</f>
        <v>0</v>
      </c>
      <c r="AF104" s="67">
        <f>VLOOKUP($B104&amp;AE$8,'Raw CDR data'!$A:$K,MATCH(MID(AF$10,13,100)*1,'Raw CDR data'!$2:$2,0),0)</f>
        <v>0</v>
      </c>
      <c r="AG104" s="67">
        <f>VLOOKUP($B104&amp;"Local Authority Adoption Agency",'Raw CDR data'!$A:$K,MATCH(MID(AG$10,13,100)*1,'Raw CDR data'!$2:$2,0),0)</f>
        <v>1</v>
      </c>
      <c r="AH104" s="67">
        <f>VLOOKUP($B104&amp;"Local Authority Adoption Agency",'Raw CDR data'!$A:$K,MATCH(MID(AH$10,13,100)*1,'Raw CDR data'!$2:$2,0),0)</f>
        <v>1</v>
      </c>
      <c r="AI104" s="67">
        <f>VLOOKUP($B104&amp;AI$8,'Raw CDR data'!$A:$K,MATCH(MID(AI$10,13,100)*1,'Raw CDR data'!$2:$2,0),0)</f>
        <v>1</v>
      </c>
      <c r="AJ104" s="67">
        <f>VLOOKUP($B104&amp;AI$8,'Raw CDR data'!$A:$K,MATCH(MID(AJ$10,13,100)*1,'Raw CDR data'!$2:$2,0),0)</f>
        <v>2</v>
      </c>
      <c r="AK104" s="67">
        <f>VLOOKUP($B104&amp;"Local Authority Fostering Agency",'Raw CDR data'!$A:$K,MATCH(MID(AK$10,13,100)*1,'Raw CDR data'!$2:$2,0),0)</f>
        <v>1</v>
      </c>
      <c r="AL104" s="67">
        <f>VLOOKUP($B104&amp;"Local Authority Fostering Agency",'Raw CDR data'!$A:$K,MATCH(MID(AL$10,13,100)*1,'Raw CDR data'!$2:$2,0),0)</f>
        <v>1</v>
      </c>
      <c r="AM104" s="67">
        <f>VLOOKUP($B104&amp;AM$8,'Raw CDR data'!$A:$K,MATCH(MID(AM$10,13,100)*1,'Raw CDR data'!$2:$2,0),0)</f>
        <v>55</v>
      </c>
      <c r="AN104" s="67">
        <f>VLOOKUP($B104&amp;AM$8,'Raw CDR data'!$A:$K,MATCH(MID(AN$10,13,100)*1,'Raw CDR data'!$2:$2,0),0)</f>
        <v>56</v>
      </c>
      <c r="AO104" s="160"/>
      <c r="AP104" s="160"/>
    </row>
    <row r="105" spans="2:42" s="62" customFormat="1" ht="11.25">
      <c r="B105" s="74" t="s">
        <v>1697</v>
      </c>
      <c r="C105" s="67">
        <f>VLOOKUP($B105&amp;C$8,'Raw CDR data'!$A:$K,MATCH(MID(C$10,13,100)*1,'Raw CDR data'!$2:$2,0),0)</f>
        <v>9</v>
      </c>
      <c r="D105" s="67">
        <f>VLOOKUP($B105&amp;C$8,'Raw CDR data'!$A:$K,MATCH(MID(D$10,13,100)*1,'Raw CDR data'!$2:$2,0),0)</f>
        <v>9</v>
      </c>
      <c r="E105" s="68">
        <f>VLOOKUP($B105&amp;C$8,'Raw CDR data'!$A:$K,MATCH(MID(E$10,13,100)*1,'Raw CDR data'!$2:$2,0)+1,0)</f>
        <v>47</v>
      </c>
      <c r="F105" s="68">
        <f>VLOOKUP($B105&amp;C$8,'Raw CDR data'!$A:$K,MATCH(MID(F$10,13,100)*1,'Raw CDR data'!$2:$2,0)+1,0)</f>
        <v>47</v>
      </c>
      <c r="G105" s="67">
        <f>VLOOKUP($B105&amp;G$8,'Raw CDR data'!$A:$K,MATCH(MID(G$10,13,100)*1,'Raw CDR data'!$2:$2,0),0)</f>
        <v>1</v>
      </c>
      <c r="H105" s="67">
        <f>VLOOKUP($B105&amp;G$8,'Raw CDR data'!$A:$K,MATCH(MID(H$10,13,100)*1,'Raw CDR data'!$2:$2,0),0)</f>
        <v>1</v>
      </c>
      <c r="I105" s="68">
        <f>VLOOKUP($B105&amp;G$8,'Raw CDR data'!$A:$K,MATCH(MID(I$10,13,100)*1,'Raw CDR data'!$2:$2,0)+1,0)</f>
        <v>16</v>
      </c>
      <c r="J105" s="68">
        <f>VLOOKUP($B105&amp;G$8,'Raw CDR data'!$A:$K,MATCH(MID(J$10,13,100)*1,'Raw CDR data'!$2:$2,0)+1,0)</f>
        <v>16</v>
      </c>
      <c r="K105" s="67">
        <f>VLOOKUP($B105&amp;K$8,'Raw CDR data'!$A:$K,MATCH(MID(K$10,13,100)*1,'Raw CDR data'!$2:$2,0),0)</f>
        <v>0</v>
      </c>
      <c r="L105" s="67">
        <f>VLOOKUP($B105&amp;K$8,'Raw CDR data'!$A:$K,MATCH(MID(L$10,13,100)*1,'Raw CDR data'!$2:$2,0),0)</f>
        <v>0</v>
      </c>
      <c r="M105" s="68">
        <f>VLOOKUP($B105&amp;K$8,'Raw CDR data'!$A:$K,MATCH(MID(M$10,13,100)*1,'Raw CDR data'!$2:$2,0)+1,0)</f>
        <v>0</v>
      </c>
      <c r="N105" s="68">
        <f>VLOOKUP($B105&amp;K$8,'Raw CDR data'!$A:$K,MATCH(MID(N$10,13,100)*1,'Raw CDR data'!$2:$2,0)+1,0)</f>
        <v>0</v>
      </c>
      <c r="O105" s="67">
        <f>VLOOKUP($B105&amp;O$8,'Raw CDR data'!$A:$K,MATCH(MID(O$10,13,100)*1,'Raw CDR data'!$2:$2,0),0)</f>
        <v>1</v>
      </c>
      <c r="P105" s="67">
        <f>VLOOKUP($B105&amp;O$8,'Raw CDR data'!$A:$K,MATCH(MID(P$10,13,100)*1,'Raw CDR data'!$2:$2,0),0)</f>
        <v>0</v>
      </c>
      <c r="Q105" s="68">
        <f>VLOOKUP($B105&amp;O$8,'Raw CDR data'!$A:$K,MATCH(MID(Q$10,13,100)*1,'Raw CDR data'!$2:$2,0)+1,0)</f>
        <v>8</v>
      </c>
      <c r="R105" s="68">
        <f>VLOOKUP($B105&amp;O$8,'Raw CDR data'!$A:$K,MATCH(MID(R$10,13,100)*1,'Raw CDR data'!$2:$2,0)+1,0)</f>
        <v>0</v>
      </c>
      <c r="S105" s="67">
        <f>VLOOKUP($B105&amp;S$8,'Raw CDR data'!$A:$K,MATCH(MID(S$10,13,100)*1,'Raw CDR data'!$2:$2,0),0)</f>
        <v>1</v>
      </c>
      <c r="T105" s="67">
        <f>VLOOKUP($B105&amp;S$8,'Raw CDR data'!$A:$K,MATCH(MID(T$10,13,100)*1,'Raw CDR data'!$2:$2,0),0)</f>
        <v>1</v>
      </c>
      <c r="U105" s="68">
        <f>VLOOKUP($B105&amp;S$8,'Raw CDR data'!$A:$K,MATCH(MID(U$10,13,100)*1,'Raw CDR data'!$2:$2,0)+1,0)</f>
        <v>17</v>
      </c>
      <c r="V105" s="68">
        <f>VLOOKUP($B105&amp;S$8,'Raw CDR data'!$A:$K,MATCH(MID(V$10,13,100)*1,'Raw CDR data'!$2:$2,0)+1,0)</f>
        <v>17</v>
      </c>
      <c r="W105" s="67">
        <f>VLOOKUP($B105&amp;"Further Education College",'Raw CDR data'!$A:$K,MATCH(MID(W$10,13,100)*1,'Raw CDR data'!$2:$2,0),0)</f>
        <v>0</v>
      </c>
      <c r="X105" s="67">
        <f>VLOOKUP($B105&amp;"Further Education College",'Raw CDR data'!$A:$K,MATCH(MID(X$10,13,100)*1,'Raw CDR data'!$2:$2,0),0)</f>
        <v>0</v>
      </c>
      <c r="Y105" s="68">
        <f>VLOOKUP($B105&amp;"Further Education College",'Raw CDR data'!$A:$K,MATCH(MID(Y$10,13,100)*1,'Raw CDR data'!$2:$2,0)+1,0)</f>
        <v>0</v>
      </c>
      <c r="Z105" s="68">
        <f>VLOOKUP($B105&amp;"Further Education College",'Raw CDR data'!$A:$K,MATCH(MID(Z$10,13,100)*1,'Raw CDR data'!$2:$2,0)+1,0)</f>
        <v>0</v>
      </c>
      <c r="AA105" s="67">
        <f>VLOOKUP($B105&amp;AA$8,'Raw CDR data'!$A:$K,MATCH(MID(AA$10,13,100)*1,'Raw CDR data'!$2:$2,0),0)</f>
        <v>0</v>
      </c>
      <c r="AB105" s="67">
        <f>VLOOKUP($B105&amp;AA$8,'Raw CDR data'!$A:$K,MATCH(MID(AB$10,13,100)*1,'Raw CDR data'!$2:$2,0),0)</f>
        <v>0</v>
      </c>
      <c r="AC105" s="67">
        <f>VLOOKUP($B105&amp;AC$8,'Raw CDR data'!$A:$K,MATCH(MID(AC$10,13,100)*1,'Raw CDR data'!$2:$2,0),0)</f>
        <v>0</v>
      </c>
      <c r="AD105" s="67">
        <f>VLOOKUP($B105&amp;AC$8,'Raw CDR data'!$A:$K,MATCH(MID(AD$10,13,100)*1,'Raw CDR data'!$2:$2,0),0)</f>
        <v>0</v>
      </c>
      <c r="AE105" s="67">
        <f>VLOOKUP($B105&amp;AE$8,'Raw CDR data'!$A:$K,MATCH(MID(AE$10,13,100)*1,'Raw CDR data'!$2:$2,0),0)</f>
        <v>0</v>
      </c>
      <c r="AF105" s="67">
        <f>VLOOKUP($B105&amp;AE$8,'Raw CDR data'!$A:$K,MATCH(MID(AF$10,13,100)*1,'Raw CDR data'!$2:$2,0),0)</f>
        <v>0</v>
      </c>
      <c r="AG105" s="67">
        <f>VLOOKUP($B105&amp;"Local Authority Adoption Agency",'Raw CDR data'!$A:$K,MATCH(MID(AG$10,13,100)*1,'Raw CDR data'!$2:$2,0),0)</f>
        <v>1</v>
      </c>
      <c r="AH105" s="67">
        <f>VLOOKUP($B105&amp;"Local Authority Adoption Agency",'Raw CDR data'!$A:$K,MATCH(MID(AH$10,13,100)*1,'Raw CDR data'!$2:$2,0),0)</f>
        <v>1</v>
      </c>
      <c r="AI105" s="67">
        <f>VLOOKUP($B105&amp;AI$8,'Raw CDR data'!$A:$K,MATCH(MID(AI$10,13,100)*1,'Raw CDR data'!$2:$2,0),0)</f>
        <v>0</v>
      </c>
      <c r="AJ105" s="67">
        <f>VLOOKUP($B105&amp;AI$8,'Raw CDR data'!$A:$K,MATCH(MID(AJ$10,13,100)*1,'Raw CDR data'!$2:$2,0),0)</f>
        <v>0</v>
      </c>
      <c r="AK105" s="67">
        <f>VLOOKUP($B105&amp;"Local Authority Fostering Agency",'Raw CDR data'!$A:$K,MATCH(MID(AK$10,13,100)*1,'Raw CDR data'!$2:$2,0),0)</f>
        <v>1</v>
      </c>
      <c r="AL105" s="67">
        <f>VLOOKUP($B105&amp;"Local Authority Fostering Agency",'Raw CDR data'!$A:$K,MATCH(MID(AL$10,13,100)*1,'Raw CDR data'!$2:$2,0),0)</f>
        <v>1</v>
      </c>
      <c r="AM105" s="67">
        <f>VLOOKUP($B105&amp;AM$8,'Raw CDR data'!$A:$K,MATCH(MID(AM$10,13,100)*1,'Raw CDR data'!$2:$2,0),0)</f>
        <v>14</v>
      </c>
      <c r="AN105" s="67">
        <f>VLOOKUP($B105&amp;AM$8,'Raw CDR data'!$A:$K,MATCH(MID(AN$10,13,100)*1,'Raw CDR data'!$2:$2,0),0)</f>
        <v>13</v>
      </c>
      <c r="AO105" s="160"/>
      <c r="AP105" s="160"/>
    </row>
    <row r="106" spans="2:42" s="62" customFormat="1" ht="11.25">
      <c r="B106" s="74" t="s">
        <v>813</v>
      </c>
      <c r="C106" s="67">
        <f>VLOOKUP($B106&amp;C$8,'Raw CDR data'!$A:$K,MATCH(MID(C$10,13,100)*1,'Raw CDR data'!$2:$2,0),0)</f>
        <v>3</v>
      </c>
      <c r="D106" s="67">
        <f>VLOOKUP($B106&amp;C$8,'Raw CDR data'!$A:$K,MATCH(MID(D$10,13,100)*1,'Raw CDR data'!$2:$2,0),0)</f>
        <v>3</v>
      </c>
      <c r="E106" s="68">
        <f>VLOOKUP($B106&amp;C$8,'Raw CDR data'!$A:$K,MATCH(MID(E$10,13,100)*1,'Raw CDR data'!$2:$2,0)+1,0)</f>
        <v>18</v>
      </c>
      <c r="F106" s="68">
        <f>VLOOKUP($B106&amp;C$8,'Raw CDR data'!$A:$K,MATCH(MID(F$10,13,100)*1,'Raw CDR data'!$2:$2,0)+1,0)</f>
        <v>18</v>
      </c>
      <c r="G106" s="67">
        <f>VLOOKUP($B106&amp;G$8,'Raw CDR data'!$A:$K,MATCH(MID(G$10,13,100)*1,'Raw CDR data'!$2:$2,0),0)</f>
        <v>0</v>
      </c>
      <c r="H106" s="67">
        <f>VLOOKUP($B106&amp;G$8,'Raw CDR data'!$A:$K,MATCH(MID(H$10,13,100)*1,'Raw CDR data'!$2:$2,0),0)</f>
        <v>0</v>
      </c>
      <c r="I106" s="68">
        <f>VLOOKUP($B106&amp;G$8,'Raw CDR data'!$A:$K,MATCH(MID(I$10,13,100)*1,'Raw CDR data'!$2:$2,0)+1,0)</f>
        <v>0</v>
      </c>
      <c r="J106" s="68">
        <f>VLOOKUP($B106&amp;G$8,'Raw CDR data'!$A:$K,MATCH(MID(J$10,13,100)*1,'Raw CDR data'!$2:$2,0)+1,0)</f>
        <v>0</v>
      </c>
      <c r="K106" s="67">
        <f>VLOOKUP($B106&amp;K$8,'Raw CDR data'!$A:$K,MATCH(MID(K$10,13,100)*1,'Raw CDR data'!$2:$2,0),0)</f>
        <v>0</v>
      </c>
      <c r="L106" s="67">
        <f>VLOOKUP($B106&amp;K$8,'Raw CDR data'!$A:$K,MATCH(MID(L$10,13,100)*1,'Raw CDR data'!$2:$2,0),0)</f>
        <v>0</v>
      </c>
      <c r="M106" s="68">
        <f>VLOOKUP($B106&amp;K$8,'Raw CDR data'!$A:$K,MATCH(MID(M$10,13,100)*1,'Raw CDR data'!$2:$2,0)+1,0)</f>
        <v>0</v>
      </c>
      <c r="N106" s="68">
        <f>VLOOKUP($B106&amp;K$8,'Raw CDR data'!$A:$K,MATCH(MID(N$10,13,100)*1,'Raw CDR data'!$2:$2,0)+1,0)</f>
        <v>0</v>
      </c>
      <c r="O106" s="67">
        <f>VLOOKUP($B106&amp;O$8,'Raw CDR data'!$A:$K,MATCH(MID(O$10,13,100)*1,'Raw CDR data'!$2:$2,0),0)</f>
        <v>0</v>
      </c>
      <c r="P106" s="67">
        <f>VLOOKUP($B106&amp;O$8,'Raw CDR data'!$A:$K,MATCH(MID(P$10,13,100)*1,'Raw CDR data'!$2:$2,0),0)</f>
        <v>0</v>
      </c>
      <c r="Q106" s="68">
        <f>VLOOKUP($B106&amp;O$8,'Raw CDR data'!$A:$K,MATCH(MID(Q$10,13,100)*1,'Raw CDR data'!$2:$2,0)+1,0)</f>
        <v>0</v>
      </c>
      <c r="R106" s="68">
        <f>VLOOKUP($B106&amp;O$8,'Raw CDR data'!$A:$K,MATCH(MID(R$10,13,100)*1,'Raw CDR data'!$2:$2,0)+1,0)</f>
        <v>0</v>
      </c>
      <c r="S106" s="67">
        <f>VLOOKUP($B106&amp;S$8,'Raw CDR data'!$A:$K,MATCH(MID(S$10,13,100)*1,'Raw CDR data'!$2:$2,0),0)</f>
        <v>0</v>
      </c>
      <c r="T106" s="67">
        <f>VLOOKUP($B106&amp;S$8,'Raw CDR data'!$A:$K,MATCH(MID(T$10,13,100)*1,'Raw CDR data'!$2:$2,0),0)</f>
        <v>0</v>
      </c>
      <c r="U106" s="68">
        <f>VLOOKUP($B106&amp;S$8,'Raw CDR data'!$A:$K,MATCH(MID(U$10,13,100)*1,'Raw CDR data'!$2:$2,0)+1,0)</f>
        <v>0</v>
      </c>
      <c r="V106" s="68">
        <f>VLOOKUP($B106&amp;S$8,'Raw CDR data'!$A:$K,MATCH(MID(V$10,13,100)*1,'Raw CDR data'!$2:$2,0)+1,0)</f>
        <v>0</v>
      </c>
      <c r="W106" s="67">
        <f>VLOOKUP($B106&amp;"Further Education College",'Raw CDR data'!$A:$K,MATCH(MID(W$10,13,100)*1,'Raw CDR data'!$2:$2,0),0)</f>
        <v>0</v>
      </c>
      <c r="X106" s="67">
        <f>VLOOKUP($B106&amp;"Further Education College",'Raw CDR data'!$A:$K,MATCH(MID(X$10,13,100)*1,'Raw CDR data'!$2:$2,0),0)</f>
        <v>0</v>
      </c>
      <c r="Y106" s="68">
        <f>VLOOKUP($B106&amp;"Further Education College",'Raw CDR data'!$A:$K,MATCH(MID(Y$10,13,100)*1,'Raw CDR data'!$2:$2,0)+1,0)</f>
        <v>0</v>
      </c>
      <c r="Z106" s="68">
        <f>VLOOKUP($B106&amp;"Further Education College",'Raw CDR data'!$A:$K,MATCH(MID(Z$10,13,100)*1,'Raw CDR data'!$2:$2,0)+1,0)</f>
        <v>0</v>
      </c>
      <c r="AA106" s="67">
        <f>VLOOKUP($B106&amp;AA$8,'Raw CDR data'!$A:$K,MATCH(MID(AA$10,13,100)*1,'Raw CDR data'!$2:$2,0),0)</f>
        <v>0</v>
      </c>
      <c r="AB106" s="67">
        <f>VLOOKUP($B106&amp;AA$8,'Raw CDR data'!$A:$K,MATCH(MID(AB$10,13,100)*1,'Raw CDR data'!$2:$2,0),0)</f>
        <v>0</v>
      </c>
      <c r="AC106" s="67">
        <f>VLOOKUP($B106&amp;AC$8,'Raw CDR data'!$A:$K,MATCH(MID(AC$10,13,100)*1,'Raw CDR data'!$2:$2,0),0)</f>
        <v>0</v>
      </c>
      <c r="AD106" s="67">
        <f>VLOOKUP($B106&amp;AC$8,'Raw CDR data'!$A:$K,MATCH(MID(AD$10,13,100)*1,'Raw CDR data'!$2:$2,0),0)</f>
        <v>0</v>
      </c>
      <c r="AE106" s="67">
        <f>VLOOKUP($B106&amp;AE$8,'Raw CDR data'!$A:$K,MATCH(MID(AE$10,13,100)*1,'Raw CDR data'!$2:$2,0),0)</f>
        <v>0</v>
      </c>
      <c r="AF106" s="67">
        <f>VLOOKUP($B106&amp;AE$8,'Raw CDR data'!$A:$K,MATCH(MID(AF$10,13,100)*1,'Raw CDR data'!$2:$2,0),0)</f>
        <v>0</v>
      </c>
      <c r="AG106" s="67">
        <f>VLOOKUP($B106&amp;"Local Authority Adoption Agency",'Raw CDR data'!$A:$K,MATCH(MID(AG$10,13,100)*1,'Raw CDR data'!$2:$2,0),0)</f>
        <v>1</v>
      </c>
      <c r="AH106" s="67">
        <f>VLOOKUP($B106&amp;"Local Authority Adoption Agency",'Raw CDR data'!$A:$K,MATCH(MID(AH$10,13,100)*1,'Raw CDR data'!$2:$2,0),0)</f>
        <v>1</v>
      </c>
      <c r="AI106" s="67">
        <f>VLOOKUP($B106&amp;AI$8,'Raw CDR data'!$A:$K,MATCH(MID(AI$10,13,100)*1,'Raw CDR data'!$2:$2,0),0)</f>
        <v>3</v>
      </c>
      <c r="AJ106" s="67">
        <f>VLOOKUP($B106&amp;AI$8,'Raw CDR data'!$A:$K,MATCH(MID(AJ$10,13,100)*1,'Raw CDR data'!$2:$2,0),0)</f>
        <v>3</v>
      </c>
      <c r="AK106" s="67">
        <f>VLOOKUP($B106&amp;"Local Authority Fostering Agency",'Raw CDR data'!$A:$K,MATCH(MID(AK$10,13,100)*1,'Raw CDR data'!$2:$2,0),0)</f>
        <v>1</v>
      </c>
      <c r="AL106" s="67">
        <f>VLOOKUP($B106&amp;"Local Authority Fostering Agency",'Raw CDR data'!$A:$K,MATCH(MID(AL$10,13,100)*1,'Raw CDR data'!$2:$2,0),0)</f>
        <v>1</v>
      </c>
      <c r="AM106" s="67">
        <f>VLOOKUP($B106&amp;AM$8,'Raw CDR data'!$A:$K,MATCH(MID(AM$10,13,100)*1,'Raw CDR data'!$2:$2,0),0)</f>
        <v>8</v>
      </c>
      <c r="AN106" s="67">
        <f>VLOOKUP($B106&amp;AM$8,'Raw CDR data'!$A:$K,MATCH(MID(AN$10,13,100)*1,'Raw CDR data'!$2:$2,0),0)</f>
        <v>8</v>
      </c>
      <c r="AO106" s="160"/>
      <c r="AP106" s="160"/>
    </row>
    <row r="107" spans="2:42" s="62" customFormat="1" ht="11.25">
      <c r="B107" s="74" t="s">
        <v>1698</v>
      </c>
      <c r="C107" s="67">
        <f>VLOOKUP($B107&amp;C$8,'Raw CDR data'!$A:$K,MATCH(MID(C$10,13,100)*1,'Raw CDR data'!$2:$2,0),0)</f>
        <v>22</v>
      </c>
      <c r="D107" s="67">
        <f>VLOOKUP($B107&amp;C$8,'Raw CDR data'!$A:$K,MATCH(MID(D$10,13,100)*1,'Raw CDR data'!$2:$2,0),0)</f>
        <v>22</v>
      </c>
      <c r="E107" s="68">
        <f>VLOOKUP($B107&amp;C$8,'Raw CDR data'!$A:$K,MATCH(MID(E$10,13,100)*1,'Raw CDR data'!$2:$2,0)+1,0)</f>
        <v>120</v>
      </c>
      <c r="F107" s="68">
        <f>VLOOKUP($B107&amp;C$8,'Raw CDR data'!$A:$K,MATCH(MID(F$10,13,100)*1,'Raw CDR data'!$2:$2,0)+1,0)</f>
        <v>120</v>
      </c>
      <c r="G107" s="67">
        <f>VLOOKUP($B107&amp;G$8,'Raw CDR data'!$A:$K,MATCH(MID(G$10,13,100)*1,'Raw CDR data'!$2:$2,0),0)</f>
        <v>0</v>
      </c>
      <c r="H107" s="67">
        <f>VLOOKUP($B107&amp;G$8,'Raw CDR data'!$A:$K,MATCH(MID(H$10,13,100)*1,'Raw CDR data'!$2:$2,0),0)</f>
        <v>0</v>
      </c>
      <c r="I107" s="68">
        <f>VLOOKUP($B107&amp;G$8,'Raw CDR data'!$A:$K,MATCH(MID(I$10,13,100)*1,'Raw CDR data'!$2:$2,0)+1,0)</f>
        <v>0</v>
      </c>
      <c r="J107" s="68">
        <f>VLOOKUP($B107&amp;G$8,'Raw CDR data'!$A:$K,MATCH(MID(J$10,13,100)*1,'Raw CDR data'!$2:$2,0)+1,0)</f>
        <v>0</v>
      </c>
      <c r="K107" s="67">
        <f>VLOOKUP($B107&amp;K$8,'Raw CDR data'!$A:$K,MATCH(MID(K$10,13,100)*1,'Raw CDR data'!$2:$2,0),0)</f>
        <v>4</v>
      </c>
      <c r="L107" s="67">
        <f>VLOOKUP($B107&amp;K$8,'Raw CDR data'!$A:$K,MATCH(MID(L$10,13,100)*1,'Raw CDR data'!$2:$2,0),0)</f>
        <v>4</v>
      </c>
      <c r="M107" s="68">
        <f>VLOOKUP($B107&amp;K$8,'Raw CDR data'!$A:$K,MATCH(MID(M$10,13,100)*1,'Raw CDR data'!$2:$2,0)+1,0)</f>
        <v>88</v>
      </c>
      <c r="N107" s="68">
        <f>VLOOKUP($B107&amp;K$8,'Raw CDR data'!$A:$K,MATCH(MID(N$10,13,100)*1,'Raw CDR data'!$2:$2,0)+1,0)</f>
        <v>88</v>
      </c>
      <c r="O107" s="67">
        <f>VLOOKUP($B107&amp;O$8,'Raw CDR data'!$A:$K,MATCH(MID(O$10,13,100)*1,'Raw CDR data'!$2:$2,0),0)</f>
        <v>1</v>
      </c>
      <c r="P107" s="67">
        <f>VLOOKUP($B107&amp;O$8,'Raw CDR data'!$A:$K,MATCH(MID(P$10,13,100)*1,'Raw CDR data'!$2:$2,0),0)</f>
        <v>1</v>
      </c>
      <c r="Q107" s="68">
        <f>VLOOKUP($B107&amp;O$8,'Raw CDR data'!$A:$K,MATCH(MID(Q$10,13,100)*1,'Raw CDR data'!$2:$2,0)+1,0)</f>
        <v>6.8</v>
      </c>
      <c r="R107" s="68">
        <f>VLOOKUP($B107&amp;O$8,'Raw CDR data'!$A:$K,MATCH(MID(R$10,13,100)*1,'Raw CDR data'!$2:$2,0)+1,0)</f>
        <v>6.875</v>
      </c>
      <c r="S107" s="67">
        <f>VLOOKUP($B107&amp;S$8,'Raw CDR data'!$A:$K,MATCH(MID(S$10,13,100)*1,'Raw CDR data'!$2:$2,0),0)</f>
        <v>18</v>
      </c>
      <c r="T107" s="67">
        <f>VLOOKUP($B107&amp;S$8,'Raw CDR data'!$A:$K,MATCH(MID(T$10,13,100)*1,'Raw CDR data'!$2:$2,0),0)</f>
        <v>18</v>
      </c>
      <c r="U107" s="68">
        <f>VLOOKUP($B107&amp;S$8,'Raw CDR data'!$A:$K,MATCH(MID(U$10,13,100)*1,'Raw CDR data'!$2:$2,0)+1,0)</f>
        <v>1639</v>
      </c>
      <c r="V107" s="68">
        <f>VLOOKUP($B107&amp;S$8,'Raw CDR data'!$A:$K,MATCH(MID(V$10,13,100)*1,'Raw CDR data'!$2:$2,0)+1,0)</f>
        <v>1639</v>
      </c>
      <c r="W107" s="67">
        <f>VLOOKUP($B107&amp;"Further Education College",'Raw CDR data'!$A:$K,MATCH(MID(W$10,13,100)*1,'Raw CDR data'!$2:$2,0),0)</f>
        <v>0</v>
      </c>
      <c r="X107" s="67">
        <f>VLOOKUP($B107&amp;"Further Education College",'Raw CDR data'!$A:$K,MATCH(MID(X$10,13,100)*1,'Raw CDR data'!$2:$2,0),0)</f>
        <v>0</v>
      </c>
      <c r="Y107" s="68">
        <f>VLOOKUP($B107&amp;"Further Education College",'Raw CDR data'!$A:$K,MATCH(MID(Y$10,13,100)*1,'Raw CDR data'!$2:$2,0)+1,0)</f>
        <v>0</v>
      </c>
      <c r="Z107" s="68">
        <f>VLOOKUP($B107&amp;"Further Education College",'Raw CDR data'!$A:$K,MATCH(MID(Z$10,13,100)*1,'Raw CDR data'!$2:$2,0)+1,0)</f>
        <v>0</v>
      </c>
      <c r="AA107" s="67">
        <f>VLOOKUP($B107&amp;AA$8,'Raw CDR data'!$A:$K,MATCH(MID(AA$10,13,100)*1,'Raw CDR data'!$2:$2,0),0)</f>
        <v>0</v>
      </c>
      <c r="AB107" s="67">
        <f>VLOOKUP($B107&amp;AA$8,'Raw CDR data'!$A:$K,MATCH(MID(AB$10,13,100)*1,'Raw CDR data'!$2:$2,0),0)</f>
        <v>0</v>
      </c>
      <c r="AC107" s="67">
        <f>VLOOKUP($B107&amp;AC$8,'Raw CDR data'!$A:$K,MATCH(MID(AC$10,13,100)*1,'Raw CDR data'!$2:$2,0),0)</f>
        <v>2</v>
      </c>
      <c r="AD107" s="67">
        <f>VLOOKUP($B107&amp;AC$8,'Raw CDR data'!$A:$K,MATCH(MID(AD$10,13,100)*1,'Raw CDR data'!$2:$2,0),0)</f>
        <v>2</v>
      </c>
      <c r="AE107" s="67">
        <f>VLOOKUP($B107&amp;AE$8,'Raw CDR data'!$A:$K,MATCH(MID(AE$10,13,100)*1,'Raw CDR data'!$2:$2,0),0)</f>
        <v>0</v>
      </c>
      <c r="AF107" s="67">
        <f>VLOOKUP($B107&amp;AE$8,'Raw CDR data'!$A:$K,MATCH(MID(AF$10,13,100)*1,'Raw CDR data'!$2:$2,0),0)</f>
        <v>0</v>
      </c>
      <c r="AG107" s="67">
        <f>VLOOKUP($B107&amp;"Local Authority Adoption Agency",'Raw CDR data'!$A:$K,MATCH(MID(AG$10,13,100)*1,'Raw CDR data'!$2:$2,0),0)</f>
        <v>1</v>
      </c>
      <c r="AH107" s="67">
        <f>VLOOKUP($B107&amp;"Local Authority Adoption Agency",'Raw CDR data'!$A:$K,MATCH(MID(AH$10,13,100)*1,'Raw CDR data'!$2:$2,0),0)</f>
        <v>1</v>
      </c>
      <c r="AI107" s="67">
        <f>VLOOKUP($B107&amp;AI$8,'Raw CDR data'!$A:$K,MATCH(MID(AI$10,13,100)*1,'Raw CDR data'!$2:$2,0),0)</f>
        <v>4</v>
      </c>
      <c r="AJ107" s="67">
        <f>VLOOKUP($B107&amp;AI$8,'Raw CDR data'!$A:$K,MATCH(MID(AJ$10,13,100)*1,'Raw CDR data'!$2:$2,0),0)</f>
        <v>4</v>
      </c>
      <c r="AK107" s="67">
        <f>VLOOKUP($B107&amp;"Local Authority Fostering Agency",'Raw CDR data'!$A:$K,MATCH(MID(AK$10,13,100)*1,'Raw CDR data'!$2:$2,0),0)</f>
        <v>1</v>
      </c>
      <c r="AL107" s="67">
        <f>VLOOKUP($B107&amp;"Local Authority Fostering Agency",'Raw CDR data'!$A:$K,MATCH(MID(AL$10,13,100)*1,'Raw CDR data'!$2:$2,0),0)</f>
        <v>1</v>
      </c>
      <c r="AM107" s="67">
        <f>VLOOKUP($B107&amp;AM$8,'Raw CDR data'!$A:$K,MATCH(MID(AM$10,13,100)*1,'Raw CDR data'!$2:$2,0),0)</f>
        <v>53</v>
      </c>
      <c r="AN107" s="67">
        <f>VLOOKUP($B107&amp;AM$8,'Raw CDR data'!$A:$K,MATCH(MID(AN$10,13,100)*1,'Raw CDR data'!$2:$2,0),0)</f>
        <v>53</v>
      </c>
      <c r="AO107" s="160"/>
      <c r="AP107" s="160"/>
    </row>
    <row r="108" spans="2:42" s="62" customFormat="1" ht="11.25">
      <c r="B108" s="74" t="s">
        <v>1699</v>
      </c>
      <c r="C108" s="67">
        <f>VLOOKUP($B108&amp;C$8,'Raw CDR data'!$A:$K,MATCH(MID(C$10,13,100)*1,'Raw CDR data'!$2:$2,0),0)</f>
        <v>0</v>
      </c>
      <c r="D108" s="67">
        <f>VLOOKUP($B108&amp;C$8,'Raw CDR data'!$A:$K,MATCH(MID(D$10,13,100)*1,'Raw CDR data'!$2:$2,0),0)</f>
        <v>0</v>
      </c>
      <c r="E108" s="68">
        <f>VLOOKUP($B108&amp;C$8,'Raw CDR data'!$A:$K,MATCH(MID(E$10,13,100)*1,'Raw CDR data'!$2:$2,0)+1,0)</f>
        <v>0</v>
      </c>
      <c r="F108" s="68">
        <f>VLOOKUP($B108&amp;C$8,'Raw CDR data'!$A:$K,MATCH(MID(F$10,13,100)*1,'Raw CDR data'!$2:$2,0)+1,0)</f>
        <v>0</v>
      </c>
      <c r="G108" s="67">
        <f>VLOOKUP($B108&amp;G$8,'Raw CDR data'!$A:$K,MATCH(MID(G$10,13,100)*1,'Raw CDR data'!$2:$2,0),0)</f>
        <v>0</v>
      </c>
      <c r="H108" s="67">
        <f>VLOOKUP($B108&amp;G$8,'Raw CDR data'!$A:$K,MATCH(MID(H$10,13,100)*1,'Raw CDR data'!$2:$2,0),0)</f>
        <v>0</v>
      </c>
      <c r="I108" s="68">
        <f>VLOOKUP($B108&amp;G$8,'Raw CDR data'!$A:$K,MATCH(MID(I$10,13,100)*1,'Raw CDR data'!$2:$2,0)+1,0)</f>
        <v>0</v>
      </c>
      <c r="J108" s="68">
        <f>VLOOKUP($B108&amp;G$8,'Raw CDR data'!$A:$K,MATCH(MID(J$10,13,100)*1,'Raw CDR data'!$2:$2,0)+1,0)</f>
        <v>0</v>
      </c>
      <c r="K108" s="67">
        <f>VLOOKUP($B108&amp;K$8,'Raw CDR data'!$A:$K,MATCH(MID(K$10,13,100)*1,'Raw CDR data'!$2:$2,0),0)</f>
        <v>0</v>
      </c>
      <c r="L108" s="67">
        <f>VLOOKUP($B108&amp;K$8,'Raw CDR data'!$A:$K,MATCH(MID(L$10,13,100)*1,'Raw CDR data'!$2:$2,0),0)</f>
        <v>0</v>
      </c>
      <c r="M108" s="68">
        <f>VLOOKUP($B108&amp;K$8,'Raw CDR data'!$A:$K,MATCH(MID(M$10,13,100)*1,'Raw CDR data'!$2:$2,0)+1,0)</f>
        <v>0</v>
      </c>
      <c r="N108" s="68">
        <f>VLOOKUP($B108&amp;K$8,'Raw CDR data'!$A:$K,MATCH(MID(N$10,13,100)*1,'Raw CDR data'!$2:$2,0)+1,0)</f>
        <v>0</v>
      </c>
      <c r="O108" s="67">
        <f>VLOOKUP($B108&amp;O$8,'Raw CDR data'!$A:$K,MATCH(MID(O$10,13,100)*1,'Raw CDR data'!$2:$2,0),0)</f>
        <v>0</v>
      </c>
      <c r="P108" s="67">
        <f>VLOOKUP($B108&amp;O$8,'Raw CDR data'!$A:$K,MATCH(MID(P$10,13,100)*1,'Raw CDR data'!$2:$2,0),0)</f>
        <v>0</v>
      </c>
      <c r="Q108" s="68">
        <f>VLOOKUP($B108&amp;O$8,'Raw CDR data'!$A:$K,MATCH(MID(Q$10,13,100)*1,'Raw CDR data'!$2:$2,0)+1,0)</f>
        <v>0</v>
      </c>
      <c r="R108" s="68">
        <f>VLOOKUP($B108&amp;O$8,'Raw CDR data'!$A:$K,MATCH(MID(R$10,13,100)*1,'Raw CDR data'!$2:$2,0)+1,0)</f>
        <v>0</v>
      </c>
      <c r="S108" s="67">
        <f>VLOOKUP($B108&amp;S$8,'Raw CDR data'!$A:$K,MATCH(MID(S$10,13,100)*1,'Raw CDR data'!$2:$2,0),0)</f>
        <v>0</v>
      </c>
      <c r="T108" s="67">
        <f>VLOOKUP($B108&amp;S$8,'Raw CDR data'!$A:$K,MATCH(MID(T$10,13,100)*1,'Raw CDR data'!$2:$2,0),0)</f>
        <v>0</v>
      </c>
      <c r="U108" s="68">
        <f>VLOOKUP($B108&amp;S$8,'Raw CDR data'!$A:$K,MATCH(MID(U$10,13,100)*1,'Raw CDR data'!$2:$2,0)+1,0)</f>
        <v>0</v>
      </c>
      <c r="V108" s="68">
        <f>VLOOKUP($B108&amp;S$8,'Raw CDR data'!$A:$K,MATCH(MID(V$10,13,100)*1,'Raw CDR data'!$2:$2,0)+1,0)</f>
        <v>0</v>
      </c>
      <c r="W108" s="67">
        <f>VLOOKUP($B108&amp;"Further Education College",'Raw CDR data'!$A:$K,MATCH(MID(W$10,13,100)*1,'Raw CDR data'!$2:$2,0),0)</f>
        <v>0</v>
      </c>
      <c r="X108" s="67">
        <f>VLOOKUP($B108&amp;"Further Education College",'Raw CDR data'!$A:$K,MATCH(MID(X$10,13,100)*1,'Raw CDR data'!$2:$2,0),0)</f>
        <v>0</v>
      </c>
      <c r="Y108" s="68">
        <f>VLOOKUP($B108&amp;"Further Education College",'Raw CDR data'!$A:$K,MATCH(MID(Y$10,13,100)*1,'Raw CDR data'!$2:$2,0)+1,0)</f>
        <v>0</v>
      </c>
      <c r="Z108" s="68">
        <f>VLOOKUP($B108&amp;"Further Education College",'Raw CDR data'!$A:$K,MATCH(MID(Z$10,13,100)*1,'Raw CDR data'!$2:$2,0)+1,0)</f>
        <v>0</v>
      </c>
      <c r="AA108" s="67">
        <f>VLOOKUP($B108&amp;AA$8,'Raw CDR data'!$A:$K,MATCH(MID(AA$10,13,100)*1,'Raw CDR data'!$2:$2,0),0)</f>
        <v>0</v>
      </c>
      <c r="AB108" s="67">
        <f>VLOOKUP($B108&amp;AA$8,'Raw CDR data'!$A:$K,MATCH(MID(AB$10,13,100)*1,'Raw CDR data'!$2:$2,0),0)</f>
        <v>0</v>
      </c>
      <c r="AC108" s="67">
        <f>VLOOKUP($B108&amp;AC$8,'Raw CDR data'!$A:$K,MATCH(MID(AC$10,13,100)*1,'Raw CDR data'!$2:$2,0),0)</f>
        <v>0</v>
      </c>
      <c r="AD108" s="67">
        <f>VLOOKUP($B108&amp;AC$8,'Raw CDR data'!$A:$K,MATCH(MID(AD$10,13,100)*1,'Raw CDR data'!$2:$2,0),0)</f>
        <v>0</v>
      </c>
      <c r="AE108" s="67">
        <f>VLOOKUP($B108&amp;AE$8,'Raw CDR data'!$A:$K,MATCH(MID(AE$10,13,100)*1,'Raw CDR data'!$2:$2,0),0)</f>
        <v>0</v>
      </c>
      <c r="AF108" s="67">
        <f>VLOOKUP($B108&amp;AE$8,'Raw CDR data'!$A:$K,MATCH(MID(AF$10,13,100)*1,'Raw CDR data'!$2:$2,0),0)</f>
        <v>0</v>
      </c>
      <c r="AG108" s="67">
        <f>VLOOKUP($B108&amp;"Local Authority Adoption Agency",'Raw CDR data'!$A:$K,MATCH(MID(AG$10,13,100)*1,'Raw CDR data'!$2:$2,0),0)</f>
        <v>1</v>
      </c>
      <c r="AH108" s="67">
        <f>VLOOKUP($B108&amp;"Local Authority Adoption Agency",'Raw CDR data'!$A:$K,MATCH(MID(AH$10,13,100)*1,'Raw CDR data'!$2:$2,0),0)</f>
        <v>1</v>
      </c>
      <c r="AI108" s="67">
        <f>VLOOKUP($B108&amp;AI$8,'Raw CDR data'!$A:$K,MATCH(MID(AI$10,13,100)*1,'Raw CDR data'!$2:$2,0),0)</f>
        <v>0</v>
      </c>
      <c r="AJ108" s="67">
        <f>VLOOKUP($B108&amp;AI$8,'Raw CDR data'!$A:$K,MATCH(MID(AJ$10,13,100)*1,'Raw CDR data'!$2:$2,0),0)</f>
        <v>0</v>
      </c>
      <c r="AK108" s="67">
        <f>VLOOKUP($B108&amp;"Local Authority Fostering Agency",'Raw CDR data'!$A:$K,MATCH(MID(AK$10,13,100)*1,'Raw CDR data'!$2:$2,0),0)</f>
        <v>1</v>
      </c>
      <c r="AL108" s="67">
        <f>VLOOKUP($B108&amp;"Local Authority Fostering Agency",'Raw CDR data'!$A:$K,MATCH(MID(AL$10,13,100)*1,'Raw CDR data'!$2:$2,0),0)</f>
        <v>1</v>
      </c>
      <c r="AM108" s="67">
        <f>VLOOKUP($B108&amp;AM$8,'Raw CDR data'!$A:$K,MATCH(MID(AM$10,13,100)*1,'Raw CDR data'!$2:$2,0),0)</f>
        <v>2</v>
      </c>
      <c r="AN108" s="67">
        <f>VLOOKUP($B108&amp;AM$8,'Raw CDR data'!$A:$K,MATCH(MID(AN$10,13,100)*1,'Raw CDR data'!$2:$2,0),0)</f>
        <v>2</v>
      </c>
      <c r="AO108" s="160"/>
      <c r="AP108" s="160"/>
    </row>
    <row r="109" spans="2:42" s="62" customFormat="1" ht="11.25">
      <c r="B109" s="69"/>
      <c r="C109" s="67"/>
      <c r="D109" s="67"/>
      <c r="E109" s="68"/>
      <c r="F109" s="68"/>
      <c r="G109" s="67"/>
      <c r="H109" s="67"/>
      <c r="I109" s="68"/>
      <c r="J109" s="68"/>
      <c r="K109" s="67"/>
      <c r="L109" s="67"/>
      <c r="M109" s="68"/>
      <c r="N109" s="68"/>
      <c r="O109" s="67"/>
      <c r="P109" s="67"/>
      <c r="Q109" s="68"/>
      <c r="R109" s="68"/>
      <c r="S109" s="67"/>
      <c r="T109" s="67"/>
      <c r="U109" s="68"/>
      <c r="V109" s="68"/>
      <c r="W109" s="67"/>
      <c r="X109" s="67"/>
      <c r="Y109" s="68"/>
      <c r="Z109" s="68"/>
      <c r="AA109" s="67"/>
      <c r="AB109" s="67"/>
      <c r="AC109" s="67"/>
      <c r="AD109" s="67"/>
      <c r="AE109" s="67"/>
      <c r="AF109" s="67"/>
      <c r="AG109" s="67"/>
      <c r="AH109" s="67"/>
      <c r="AI109" s="67"/>
      <c r="AJ109" s="67"/>
      <c r="AK109" s="67"/>
      <c r="AL109" s="67"/>
      <c r="AM109" s="67"/>
      <c r="AN109" s="67"/>
      <c r="AO109" s="160"/>
      <c r="AP109" s="160"/>
    </row>
    <row r="110" spans="2:42" s="62" customFormat="1" ht="11.25">
      <c r="B110" s="70" t="s">
        <v>1530</v>
      </c>
      <c r="C110" s="67">
        <f>VLOOKUP($B110&amp;C$8,'Raw CDR data'!$A:$K,MATCH(MID(C$10,13,100)*1,'Raw CDR data'!$2:$2,0),0)</f>
        <v>140</v>
      </c>
      <c r="D110" s="67">
        <f>VLOOKUP($B110&amp;C$8,'Raw CDR data'!$A:$K,MATCH(MID(D$10,13,100)*1,'Raw CDR data'!$2:$2,0),0)</f>
        <v>138</v>
      </c>
      <c r="E110" s="68">
        <f>VLOOKUP($B110&amp;C$8,'Raw CDR data'!$A:$K,MATCH(MID(E$10,13,100)*1,'Raw CDR data'!$2:$2,0)+1,0)</f>
        <v>827</v>
      </c>
      <c r="F110" s="68">
        <f>VLOOKUP($B110&amp;C$8,'Raw CDR data'!$A:$K,MATCH(MID(F$10,13,100)*1,'Raw CDR data'!$2:$2,0)+1,0)</f>
        <v>814</v>
      </c>
      <c r="G110" s="67">
        <f>VLOOKUP($B110&amp;G$8,'Raw CDR data'!$A:$K,MATCH(MID(G$10,13,100)*1,'Raw CDR data'!$2:$2,0),0)</f>
        <v>0</v>
      </c>
      <c r="H110" s="67">
        <f>VLOOKUP($B110&amp;G$8,'Raw CDR data'!$A:$K,MATCH(MID(H$10,13,100)*1,'Raw CDR data'!$2:$2,0),0)</f>
        <v>0</v>
      </c>
      <c r="I110" s="68">
        <f>VLOOKUP($B110&amp;G$8,'Raw CDR data'!$A:$K,MATCH(MID(I$10,13,100)*1,'Raw CDR data'!$2:$2,0)+1,0)</f>
        <v>0</v>
      </c>
      <c r="J110" s="68">
        <f>VLOOKUP($B110&amp;G$8,'Raw CDR data'!$A:$K,MATCH(MID(J$10,13,100)*1,'Raw CDR data'!$2:$2,0)+1,0)</f>
        <v>0</v>
      </c>
      <c r="K110" s="67">
        <f>VLOOKUP($B110&amp;K$8,'Raw CDR data'!$A:$K,MATCH(MID(K$10,13,100)*1,'Raw CDR data'!$2:$2,0),0)</f>
        <v>5</v>
      </c>
      <c r="L110" s="67">
        <f>VLOOKUP($B110&amp;K$8,'Raw CDR data'!$A:$K,MATCH(MID(L$10,13,100)*1,'Raw CDR data'!$2:$2,0),0)</f>
        <v>5</v>
      </c>
      <c r="M110" s="68">
        <f>VLOOKUP($B110&amp;K$8,'Raw CDR data'!$A:$K,MATCH(MID(M$10,13,100)*1,'Raw CDR data'!$2:$2,0)+1,0)</f>
        <v>89</v>
      </c>
      <c r="N110" s="68">
        <f>VLOOKUP($B110&amp;K$8,'Raw CDR data'!$A:$K,MATCH(MID(N$10,13,100)*1,'Raw CDR data'!$2:$2,0)+1,0)</f>
        <v>121</v>
      </c>
      <c r="O110" s="67">
        <f>VLOOKUP($B110&amp;O$8,'Raw CDR data'!$A:$K,MATCH(MID(O$10,13,100)*1,'Raw CDR data'!$2:$2,0),0)</f>
        <v>24</v>
      </c>
      <c r="P110" s="67">
        <f>VLOOKUP($B110&amp;O$8,'Raw CDR data'!$A:$K,MATCH(MID(P$10,13,100)*1,'Raw CDR data'!$2:$2,0),0)</f>
        <v>23</v>
      </c>
      <c r="Q110" s="68">
        <f>VLOOKUP($B110&amp;O$8,'Raw CDR data'!$A:$K,MATCH(MID(Q$10,13,100)*1,'Raw CDR data'!$2:$2,0)+1,0)</f>
        <v>151.47499999999999</v>
      </c>
      <c r="R110" s="68">
        <f>VLOOKUP($B110&amp;O$8,'Raw CDR data'!$A:$K,MATCH(MID(R$10,13,100)*1,'Raw CDR data'!$2:$2,0)+1,0)</f>
        <v>146.224997</v>
      </c>
      <c r="S110" s="67">
        <f>VLOOKUP($B110&amp;S$8,'Raw CDR data'!$A:$K,MATCH(MID(S$10,13,100)*1,'Raw CDR data'!$2:$2,0),0)</f>
        <v>26</v>
      </c>
      <c r="T110" s="67">
        <f>VLOOKUP($B110&amp;S$8,'Raw CDR data'!$A:$K,MATCH(MID(T$10,13,100)*1,'Raw CDR data'!$2:$2,0),0)</f>
        <v>26</v>
      </c>
      <c r="U110" s="68">
        <f>VLOOKUP($B110&amp;S$8,'Raw CDR data'!$A:$K,MATCH(MID(U$10,13,100)*1,'Raw CDR data'!$2:$2,0)+1,0)</f>
        <v>2687.2028959999998</v>
      </c>
      <c r="V110" s="68">
        <f>VLOOKUP($B110&amp;S$8,'Raw CDR data'!$A:$K,MATCH(MID(V$10,13,100)*1,'Raw CDR data'!$2:$2,0)+1,0)</f>
        <v>2791.6293700000001</v>
      </c>
      <c r="W110" s="67">
        <f>VLOOKUP($B110&amp;"Further Education College",'Raw CDR data'!$A:$K,MATCH(MID(W$10,13,100)*1,'Raw CDR data'!$2:$2,0),0)</f>
        <v>0</v>
      </c>
      <c r="X110" s="67">
        <f>VLOOKUP($B110&amp;"Further Education College",'Raw CDR data'!$A:$K,MATCH(MID(X$10,13,100)*1,'Raw CDR data'!$2:$2,0),0)</f>
        <v>0</v>
      </c>
      <c r="Y110" s="68">
        <f>VLOOKUP($B110&amp;"Further Education College",'Raw CDR data'!$A:$K,MATCH(MID(Y$10,13,100)*1,'Raw CDR data'!$2:$2,0)+1,0)</f>
        <v>0</v>
      </c>
      <c r="Z110" s="68">
        <f>VLOOKUP($B110&amp;"Further Education College",'Raw CDR data'!$A:$K,MATCH(MID(Z$10,13,100)*1,'Raw CDR data'!$2:$2,0)+1,0)</f>
        <v>0</v>
      </c>
      <c r="AA110" s="67">
        <f>VLOOKUP($B110&amp;AA$8,'Raw CDR data'!$A:$K,MATCH(MID(AA$10,13,100)*1,'Raw CDR data'!$2:$2,0),0)</f>
        <v>0</v>
      </c>
      <c r="AB110" s="67">
        <f>VLOOKUP($B110&amp;AA$8,'Raw CDR data'!$A:$K,MATCH(MID(AB$10,13,100)*1,'Raw CDR data'!$2:$2,0),0)</f>
        <v>0</v>
      </c>
      <c r="AC110" s="67">
        <f>VLOOKUP($B110&amp;AC$8,'Raw CDR data'!$A:$K,MATCH(MID(AC$10,13,100)*1,'Raw CDR data'!$2:$2,0),0)</f>
        <v>8</v>
      </c>
      <c r="AD110" s="67">
        <f>VLOOKUP($B110&amp;AC$8,'Raw CDR data'!$A:$K,MATCH(MID(AD$10,13,100)*1,'Raw CDR data'!$2:$2,0),0)</f>
        <v>8</v>
      </c>
      <c r="AE110" s="67">
        <f>VLOOKUP($B110&amp;AE$8,'Raw CDR data'!$A:$K,MATCH(MID(AE$10,13,100)*1,'Raw CDR data'!$2:$2,0),0)</f>
        <v>14</v>
      </c>
      <c r="AF110" s="67">
        <f>VLOOKUP($B110&amp;AE$8,'Raw CDR data'!$A:$K,MATCH(MID(AF$10,13,100)*1,'Raw CDR data'!$2:$2,0),0)</f>
        <v>13</v>
      </c>
      <c r="AG110" s="67">
        <f>VLOOKUP($B110&amp;"Local Authority Adoption Agency",'Raw CDR data'!$A:$K,MATCH(MID(AG$10,13,100)*1,'Raw CDR data'!$2:$2,0),0)</f>
        <v>33</v>
      </c>
      <c r="AH110" s="67">
        <f>VLOOKUP($B110&amp;"Local Authority Adoption Agency",'Raw CDR data'!$A:$K,MATCH(MID(AH$10,13,100)*1,'Raw CDR data'!$2:$2,0),0)</f>
        <v>33</v>
      </c>
      <c r="AI110" s="67">
        <f>VLOOKUP($B110&amp;AI$8,'Raw CDR data'!$A:$K,MATCH(MID(AI$10,13,100)*1,'Raw CDR data'!$2:$2,0),0)</f>
        <v>65</v>
      </c>
      <c r="AJ110" s="67">
        <f>VLOOKUP($B110&amp;AI$8,'Raw CDR data'!$A:$K,MATCH(MID(AJ$10,13,100)*1,'Raw CDR data'!$2:$2,0),0)</f>
        <v>65</v>
      </c>
      <c r="AK110" s="67">
        <f>VLOOKUP($B110&amp;"Local Authority Fostering Agency",'Raw CDR data'!$A:$K,MATCH(MID(AK$10,13,100)*1,'Raw CDR data'!$2:$2,0),0)</f>
        <v>32</v>
      </c>
      <c r="AL110" s="67">
        <f>VLOOKUP($B110&amp;"Local Authority Fostering Agency",'Raw CDR data'!$A:$K,MATCH(MID(AL$10,13,100)*1,'Raw CDR data'!$2:$2,0),0)</f>
        <v>32</v>
      </c>
      <c r="AM110" s="67">
        <f>VLOOKUP($B110&amp;AM$8,'Raw CDR data'!$A:$K,MATCH(MID(AM$10,13,100)*1,'Raw CDR data'!$2:$2,0),0)</f>
        <v>347</v>
      </c>
      <c r="AN110" s="67">
        <f>VLOOKUP($B110&amp;AM$8,'Raw CDR data'!$A:$K,MATCH(MID(AN$10,13,100)*1,'Raw CDR data'!$2:$2,0),0)</f>
        <v>343</v>
      </c>
      <c r="AO110" s="160"/>
      <c r="AP110" s="160"/>
    </row>
    <row r="111" spans="2:42" s="62" customFormat="1" ht="11.25">
      <c r="B111" s="70"/>
      <c r="C111" s="67"/>
      <c r="D111" s="67"/>
      <c r="E111" s="68"/>
      <c r="F111" s="68"/>
      <c r="G111" s="67"/>
      <c r="H111" s="67"/>
      <c r="I111" s="68"/>
      <c r="J111" s="68"/>
      <c r="K111" s="67"/>
      <c r="L111" s="67"/>
      <c r="M111" s="68"/>
      <c r="N111" s="68"/>
      <c r="O111" s="67"/>
      <c r="P111" s="67"/>
      <c r="Q111" s="68"/>
      <c r="R111" s="68"/>
      <c r="S111" s="67"/>
      <c r="T111" s="67"/>
      <c r="U111" s="68"/>
      <c r="V111" s="68"/>
      <c r="W111" s="67"/>
      <c r="X111" s="67"/>
      <c r="Y111" s="68"/>
      <c r="Z111" s="68"/>
      <c r="AA111" s="67"/>
      <c r="AB111" s="67"/>
      <c r="AC111" s="67"/>
      <c r="AD111" s="67"/>
      <c r="AE111" s="67"/>
      <c r="AF111" s="67"/>
      <c r="AG111" s="67"/>
      <c r="AH111" s="67"/>
      <c r="AI111" s="67"/>
      <c r="AJ111" s="67"/>
      <c r="AK111" s="67"/>
      <c r="AL111" s="67"/>
      <c r="AM111" s="67"/>
      <c r="AN111" s="67"/>
      <c r="AO111" s="160"/>
      <c r="AP111" s="160"/>
    </row>
    <row r="112" spans="2:42" s="62" customFormat="1" ht="11.25">
      <c r="B112" s="70" t="s">
        <v>720</v>
      </c>
      <c r="C112" s="67">
        <f>VLOOKUP($B112&amp;C$8,'Raw CDR data'!$A:$K,MATCH(MID(C$10,13,100)*1,'Raw CDR data'!$2:$2,0),0)</f>
        <v>46</v>
      </c>
      <c r="D112" s="67">
        <f>VLOOKUP($B112&amp;C$8,'Raw CDR data'!$A:$K,MATCH(MID(D$10,13,100)*1,'Raw CDR data'!$2:$2,0),0)</f>
        <v>47</v>
      </c>
      <c r="E112" s="68">
        <f>VLOOKUP($B112&amp;C$8,'Raw CDR data'!$A:$K,MATCH(MID(E$10,13,100)*1,'Raw CDR data'!$2:$2,0)+1,0)</f>
        <v>273</v>
      </c>
      <c r="F112" s="68">
        <f>VLOOKUP($B112&amp;C$8,'Raw CDR data'!$A:$K,MATCH(MID(F$10,13,100)*1,'Raw CDR data'!$2:$2,0)+1,0)</f>
        <v>283</v>
      </c>
      <c r="G112" s="67">
        <f>VLOOKUP($B112&amp;G$8,'Raw CDR data'!$A:$K,MATCH(MID(G$10,13,100)*1,'Raw CDR data'!$2:$2,0),0)</f>
        <v>0</v>
      </c>
      <c r="H112" s="67">
        <f>VLOOKUP($B112&amp;G$8,'Raw CDR data'!$A:$K,MATCH(MID(H$10,13,100)*1,'Raw CDR data'!$2:$2,0),0)</f>
        <v>0</v>
      </c>
      <c r="I112" s="68">
        <f>VLOOKUP($B112&amp;G$8,'Raw CDR data'!$A:$K,MATCH(MID(I$10,13,100)*1,'Raw CDR data'!$2:$2,0)+1,0)</f>
        <v>0</v>
      </c>
      <c r="J112" s="68">
        <f>VLOOKUP($B112&amp;G$8,'Raw CDR data'!$A:$K,MATCH(MID(J$10,13,100)*1,'Raw CDR data'!$2:$2,0)+1,0)</f>
        <v>0</v>
      </c>
      <c r="K112" s="67">
        <f>VLOOKUP($B112&amp;K$8,'Raw CDR data'!$A:$K,MATCH(MID(K$10,13,100)*1,'Raw CDR data'!$2:$2,0),0)</f>
        <v>2</v>
      </c>
      <c r="L112" s="67">
        <f>VLOOKUP($B112&amp;K$8,'Raw CDR data'!$A:$K,MATCH(MID(L$10,13,100)*1,'Raw CDR data'!$2:$2,0),0)</f>
        <v>2</v>
      </c>
      <c r="M112" s="68">
        <f>VLOOKUP($B112&amp;K$8,'Raw CDR data'!$A:$K,MATCH(MID(M$10,13,100)*1,'Raw CDR data'!$2:$2,0)+1,0)</f>
        <v>54</v>
      </c>
      <c r="N112" s="68">
        <f>VLOOKUP($B112&amp;K$8,'Raw CDR data'!$A:$K,MATCH(MID(N$10,13,100)*1,'Raw CDR data'!$2:$2,0)+1,0)</f>
        <v>54</v>
      </c>
      <c r="O112" s="67">
        <f>VLOOKUP($B112&amp;O$8,'Raw CDR data'!$A:$K,MATCH(MID(O$10,13,100)*1,'Raw CDR data'!$2:$2,0),0)</f>
        <v>8</v>
      </c>
      <c r="P112" s="67">
        <f>VLOOKUP($B112&amp;O$8,'Raw CDR data'!$A:$K,MATCH(MID(P$10,13,100)*1,'Raw CDR data'!$2:$2,0),0)</f>
        <v>8</v>
      </c>
      <c r="Q112" s="68">
        <f>VLOOKUP($B112&amp;O$8,'Raw CDR data'!$A:$K,MATCH(MID(Q$10,13,100)*1,'Raw CDR data'!$2:$2,0)+1,0)</f>
        <v>47.625</v>
      </c>
      <c r="R112" s="68">
        <f>VLOOKUP($B112&amp;O$8,'Raw CDR data'!$A:$K,MATCH(MID(R$10,13,100)*1,'Raw CDR data'!$2:$2,0)+1,0)</f>
        <v>47.733333000000002</v>
      </c>
      <c r="S112" s="67">
        <f>VLOOKUP($B112&amp;S$8,'Raw CDR data'!$A:$K,MATCH(MID(S$10,13,100)*1,'Raw CDR data'!$2:$2,0),0)</f>
        <v>13</v>
      </c>
      <c r="T112" s="67">
        <f>VLOOKUP($B112&amp;S$8,'Raw CDR data'!$A:$K,MATCH(MID(T$10,13,100)*1,'Raw CDR data'!$2:$2,0),0)</f>
        <v>13</v>
      </c>
      <c r="U112" s="68">
        <f>VLOOKUP($B112&amp;S$8,'Raw CDR data'!$A:$K,MATCH(MID(U$10,13,100)*1,'Raw CDR data'!$2:$2,0)+1,0)</f>
        <v>879.20289600000001</v>
      </c>
      <c r="V112" s="68">
        <f>VLOOKUP($B112&amp;S$8,'Raw CDR data'!$A:$K,MATCH(MID(V$10,13,100)*1,'Raw CDR data'!$2:$2,0)+1,0)</f>
        <v>960.62936999999999</v>
      </c>
      <c r="W112" s="67">
        <f>VLOOKUP($B112&amp;"Further Education College",'Raw CDR data'!$A:$K,MATCH(MID(W$10,13,100)*1,'Raw CDR data'!$2:$2,0),0)</f>
        <v>0</v>
      </c>
      <c r="X112" s="67">
        <f>VLOOKUP($B112&amp;"Further Education College",'Raw CDR data'!$A:$K,MATCH(MID(X$10,13,100)*1,'Raw CDR data'!$2:$2,0),0)</f>
        <v>0</v>
      </c>
      <c r="Y112" s="68">
        <f>VLOOKUP($B112&amp;"Further Education College",'Raw CDR data'!$A:$K,MATCH(MID(Y$10,13,100)*1,'Raw CDR data'!$2:$2,0)+1,0)</f>
        <v>0</v>
      </c>
      <c r="Z112" s="68">
        <f>VLOOKUP($B112&amp;"Further Education College",'Raw CDR data'!$A:$K,MATCH(MID(Z$10,13,100)*1,'Raw CDR data'!$2:$2,0)+1,0)</f>
        <v>0</v>
      </c>
      <c r="AA112" s="67">
        <f>VLOOKUP($B112&amp;AA$8,'Raw CDR data'!$A:$K,MATCH(MID(AA$10,13,100)*1,'Raw CDR data'!$2:$2,0),0)</f>
        <v>0</v>
      </c>
      <c r="AB112" s="67">
        <f>VLOOKUP($B112&amp;AA$8,'Raw CDR data'!$A:$K,MATCH(MID(AB$10,13,100)*1,'Raw CDR data'!$2:$2,0),0)</f>
        <v>0</v>
      </c>
      <c r="AC112" s="67">
        <f>VLOOKUP($B112&amp;AC$8,'Raw CDR data'!$A:$K,MATCH(MID(AC$10,13,100)*1,'Raw CDR data'!$2:$2,0),0)</f>
        <v>6</v>
      </c>
      <c r="AD112" s="67">
        <f>VLOOKUP($B112&amp;AC$8,'Raw CDR data'!$A:$K,MATCH(MID(AD$10,13,100)*1,'Raw CDR data'!$2:$2,0),0)</f>
        <v>6</v>
      </c>
      <c r="AE112" s="67">
        <f>VLOOKUP($B112&amp;AE$8,'Raw CDR data'!$A:$K,MATCH(MID(AE$10,13,100)*1,'Raw CDR data'!$2:$2,0),0)</f>
        <v>9</v>
      </c>
      <c r="AF112" s="67">
        <f>VLOOKUP($B112&amp;AE$8,'Raw CDR data'!$A:$K,MATCH(MID(AF$10,13,100)*1,'Raw CDR data'!$2:$2,0),0)</f>
        <v>9</v>
      </c>
      <c r="AG112" s="67">
        <f>VLOOKUP($B112&amp;"Local Authority Adoption Agency",'Raw CDR data'!$A:$K,MATCH(MID(AG$10,13,100)*1,'Raw CDR data'!$2:$2,0),0)</f>
        <v>14</v>
      </c>
      <c r="AH112" s="67">
        <f>VLOOKUP($B112&amp;"Local Authority Adoption Agency",'Raw CDR data'!$A:$K,MATCH(MID(AH$10,13,100)*1,'Raw CDR data'!$2:$2,0),0)</f>
        <v>14</v>
      </c>
      <c r="AI112" s="67">
        <f>VLOOKUP($B112&amp;AI$8,'Raw CDR data'!$A:$K,MATCH(MID(AI$10,13,100)*1,'Raw CDR data'!$2:$2,0),0)</f>
        <v>17</v>
      </c>
      <c r="AJ112" s="67">
        <f>VLOOKUP($B112&amp;AI$8,'Raw CDR data'!$A:$K,MATCH(MID(AJ$10,13,100)*1,'Raw CDR data'!$2:$2,0),0)</f>
        <v>17</v>
      </c>
      <c r="AK112" s="67">
        <f>VLOOKUP($B112&amp;"Local Authority Fostering Agency",'Raw CDR data'!$A:$K,MATCH(MID(AK$10,13,100)*1,'Raw CDR data'!$2:$2,0),0)</f>
        <v>13</v>
      </c>
      <c r="AL112" s="67">
        <f>VLOOKUP($B112&amp;"Local Authority Fostering Agency",'Raw CDR data'!$A:$K,MATCH(MID(AL$10,13,100)*1,'Raw CDR data'!$2:$2,0),0)</f>
        <v>13</v>
      </c>
      <c r="AM112" s="67">
        <f>VLOOKUP($B112&amp;AM$8,'Raw CDR data'!$A:$K,MATCH(MID(AM$10,13,100)*1,'Raw CDR data'!$2:$2,0),0)</f>
        <v>128</v>
      </c>
      <c r="AN112" s="67">
        <f>VLOOKUP($B112&amp;AM$8,'Raw CDR data'!$A:$K,MATCH(MID(AN$10,13,100)*1,'Raw CDR data'!$2:$2,0),0)</f>
        <v>129</v>
      </c>
      <c r="AO112" s="160"/>
      <c r="AP112" s="160"/>
    </row>
    <row r="113" spans="2:42" s="62" customFormat="1" ht="11.25">
      <c r="B113" s="71" t="s">
        <v>1184</v>
      </c>
      <c r="C113" s="67">
        <f>VLOOKUP($B113&amp;C$8,'Raw CDR data'!$A:$K,MATCH(MID(C$10,13,100)*1,'Raw CDR data'!$2:$2,0),0)</f>
        <v>0</v>
      </c>
      <c r="D113" s="67">
        <f>VLOOKUP($B113&amp;C$8,'Raw CDR data'!$A:$K,MATCH(MID(D$10,13,100)*1,'Raw CDR data'!$2:$2,0),0)</f>
        <v>0</v>
      </c>
      <c r="E113" s="68">
        <f>VLOOKUP($B113&amp;C$8,'Raw CDR data'!$A:$K,MATCH(MID(E$10,13,100)*1,'Raw CDR data'!$2:$2,0)+1,0)</f>
        <v>0</v>
      </c>
      <c r="F113" s="68">
        <f>VLOOKUP($B113&amp;C$8,'Raw CDR data'!$A:$K,MATCH(MID(F$10,13,100)*1,'Raw CDR data'!$2:$2,0)+1,0)</f>
        <v>0</v>
      </c>
      <c r="G113" s="67">
        <f>VLOOKUP($B113&amp;G$8,'Raw CDR data'!$A:$K,MATCH(MID(G$10,13,100)*1,'Raw CDR data'!$2:$2,0),0)</f>
        <v>0</v>
      </c>
      <c r="H113" s="67">
        <f>VLOOKUP($B113&amp;G$8,'Raw CDR data'!$A:$K,MATCH(MID(H$10,13,100)*1,'Raw CDR data'!$2:$2,0),0)</f>
        <v>0</v>
      </c>
      <c r="I113" s="68">
        <f>VLOOKUP($B113&amp;G$8,'Raw CDR data'!$A:$K,MATCH(MID(I$10,13,100)*1,'Raw CDR data'!$2:$2,0)+1,0)</f>
        <v>0</v>
      </c>
      <c r="J113" s="68">
        <f>VLOOKUP($B113&amp;G$8,'Raw CDR data'!$A:$K,MATCH(MID(J$10,13,100)*1,'Raw CDR data'!$2:$2,0)+1,0)</f>
        <v>0</v>
      </c>
      <c r="K113" s="67">
        <f>VLOOKUP($B113&amp;K$8,'Raw CDR data'!$A:$K,MATCH(MID(K$10,13,100)*1,'Raw CDR data'!$2:$2,0),0)</f>
        <v>0</v>
      </c>
      <c r="L113" s="67">
        <f>VLOOKUP($B113&amp;K$8,'Raw CDR data'!$A:$K,MATCH(MID(L$10,13,100)*1,'Raw CDR data'!$2:$2,0),0)</f>
        <v>0</v>
      </c>
      <c r="M113" s="68">
        <f>VLOOKUP($B113&amp;K$8,'Raw CDR data'!$A:$K,MATCH(MID(M$10,13,100)*1,'Raw CDR data'!$2:$2,0)+1,0)</f>
        <v>0</v>
      </c>
      <c r="N113" s="68">
        <f>VLOOKUP($B113&amp;K$8,'Raw CDR data'!$A:$K,MATCH(MID(N$10,13,100)*1,'Raw CDR data'!$2:$2,0)+1,0)</f>
        <v>0</v>
      </c>
      <c r="O113" s="67">
        <f>VLOOKUP($B113&amp;O$8,'Raw CDR data'!$A:$K,MATCH(MID(O$10,13,100)*1,'Raw CDR data'!$2:$2,0),0)</f>
        <v>0</v>
      </c>
      <c r="P113" s="67">
        <f>VLOOKUP($B113&amp;O$8,'Raw CDR data'!$A:$K,MATCH(MID(P$10,13,100)*1,'Raw CDR data'!$2:$2,0),0)</f>
        <v>0</v>
      </c>
      <c r="Q113" s="68">
        <f>VLOOKUP($B113&amp;O$8,'Raw CDR data'!$A:$K,MATCH(MID(Q$10,13,100)*1,'Raw CDR data'!$2:$2,0)+1,0)</f>
        <v>0</v>
      </c>
      <c r="R113" s="68">
        <f>VLOOKUP($B113&amp;O$8,'Raw CDR data'!$A:$K,MATCH(MID(R$10,13,100)*1,'Raw CDR data'!$2:$2,0)+1,0)</f>
        <v>0</v>
      </c>
      <c r="S113" s="67">
        <f>VLOOKUP($B113&amp;S$8,'Raw CDR data'!$A:$K,MATCH(MID(S$10,13,100)*1,'Raw CDR data'!$2:$2,0),0)</f>
        <v>1</v>
      </c>
      <c r="T113" s="67">
        <f>VLOOKUP($B113&amp;S$8,'Raw CDR data'!$A:$K,MATCH(MID(T$10,13,100)*1,'Raw CDR data'!$2:$2,0),0)</f>
        <v>1</v>
      </c>
      <c r="U113" s="68">
        <f>VLOOKUP($B113&amp;S$8,'Raw CDR data'!$A:$K,MATCH(MID(U$10,13,100)*1,'Raw CDR data'!$2:$2,0)+1,0)</f>
        <v>30</v>
      </c>
      <c r="V113" s="68">
        <f>VLOOKUP($B113&amp;S$8,'Raw CDR data'!$A:$K,MATCH(MID(V$10,13,100)*1,'Raw CDR data'!$2:$2,0)+1,0)</f>
        <v>30</v>
      </c>
      <c r="W113" s="67">
        <f>VLOOKUP($B113&amp;"Further Education College",'Raw CDR data'!$A:$K,MATCH(MID(W$10,13,100)*1,'Raw CDR data'!$2:$2,0),0)</f>
        <v>0</v>
      </c>
      <c r="X113" s="67">
        <f>VLOOKUP($B113&amp;"Further Education College",'Raw CDR data'!$A:$K,MATCH(MID(X$10,13,100)*1,'Raw CDR data'!$2:$2,0),0)</f>
        <v>0</v>
      </c>
      <c r="Y113" s="68">
        <f>VLOOKUP($B113&amp;"Further Education College",'Raw CDR data'!$A:$K,MATCH(MID(Y$10,13,100)*1,'Raw CDR data'!$2:$2,0)+1,0)</f>
        <v>0</v>
      </c>
      <c r="Z113" s="68">
        <f>VLOOKUP($B113&amp;"Further Education College",'Raw CDR data'!$A:$K,MATCH(MID(Z$10,13,100)*1,'Raw CDR data'!$2:$2,0)+1,0)</f>
        <v>0</v>
      </c>
      <c r="AA113" s="67">
        <f>VLOOKUP($B113&amp;AA$8,'Raw CDR data'!$A:$K,MATCH(MID(AA$10,13,100)*1,'Raw CDR data'!$2:$2,0),0)</f>
        <v>0</v>
      </c>
      <c r="AB113" s="67">
        <f>VLOOKUP($B113&amp;AA$8,'Raw CDR data'!$A:$K,MATCH(MID(AB$10,13,100)*1,'Raw CDR data'!$2:$2,0),0)</f>
        <v>0</v>
      </c>
      <c r="AC113" s="67">
        <f>VLOOKUP($B113&amp;AC$8,'Raw CDR data'!$A:$K,MATCH(MID(AC$10,13,100)*1,'Raw CDR data'!$2:$2,0),0)</f>
        <v>0</v>
      </c>
      <c r="AD113" s="67">
        <f>VLOOKUP($B113&amp;AC$8,'Raw CDR data'!$A:$K,MATCH(MID(AD$10,13,100)*1,'Raw CDR data'!$2:$2,0),0)</f>
        <v>0</v>
      </c>
      <c r="AE113" s="67">
        <f>VLOOKUP($B113&amp;AE$8,'Raw CDR data'!$A:$K,MATCH(MID(AE$10,13,100)*1,'Raw CDR data'!$2:$2,0),0)</f>
        <v>0</v>
      </c>
      <c r="AF113" s="67">
        <f>VLOOKUP($B113&amp;AE$8,'Raw CDR data'!$A:$K,MATCH(MID(AF$10,13,100)*1,'Raw CDR data'!$2:$2,0),0)</f>
        <v>0</v>
      </c>
      <c r="AG113" s="67">
        <f>VLOOKUP($B113&amp;"Local Authority Adoption Agency",'Raw CDR data'!$A:$K,MATCH(MID(AG$10,13,100)*1,'Raw CDR data'!$2:$2,0),0)</f>
        <v>1</v>
      </c>
      <c r="AH113" s="67">
        <f>VLOOKUP($B113&amp;"Local Authority Adoption Agency",'Raw CDR data'!$A:$K,MATCH(MID(AH$10,13,100)*1,'Raw CDR data'!$2:$2,0),0)</f>
        <v>1</v>
      </c>
      <c r="AI113" s="67">
        <f>VLOOKUP($B113&amp;AI$8,'Raw CDR data'!$A:$K,MATCH(MID(AI$10,13,100)*1,'Raw CDR data'!$2:$2,0),0)</f>
        <v>0</v>
      </c>
      <c r="AJ113" s="67">
        <f>VLOOKUP($B113&amp;AI$8,'Raw CDR data'!$A:$K,MATCH(MID(AJ$10,13,100)*1,'Raw CDR data'!$2:$2,0),0)</f>
        <v>0</v>
      </c>
      <c r="AK113" s="67" t="str">
        <f>VLOOKUP($B113&amp;"Local Authority Fostering Agency",'Raw CDR data'!$A:$K,MATCH(MID(AK$10,13,100)*1,'Raw CDR data'!$2:$2,0),0)</f>
        <v>0*</v>
      </c>
      <c r="AL113" s="67" t="str">
        <f>VLOOKUP($B113&amp;"Local Authority Fostering Agency",'Raw CDR data'!$A:$K,MATCH(MID(AL$10,13,100)*1,'Raw CDR data'!$2:$2,0),0)</f>
        <v>0*</v>
      </c>
      <c r="AM113" s="67">
        <f>VLOOKUP($B113&amp;AM$8,'Raw CDR data'!$A:$K,MATCH(MID(AM$10,13,100)*1,'Raw CDR data'!$2:$2,0),0)</f>
        <v>2</v>
      </c>
      <c r="AN113" s="67">
        <f>VLOOKUP($B113&amp;AM$8,'Raw CDR data'!$A:$K,MATCH(MID(AN$10,13,100)*1,'Raw CDR data'!$2:$2,0),0)</f>
        <v>2</v>
      </c>
      <c r="AO113" s="160"/>
      <c r="AP113" s="160"/>
    </row>
    <row r="114" spans="2:42" s="62" customFormat="1" ht="11.25">
      <c r="B114" s="71" t="s">
        <v>961</v>
      </c>
      <c r="C114" s="67">
        <f>VLOOKUP($B114&amp;C$8,'Raw CDR data'!$A:$K,MATCH(MID(C$10,13,100)*1,'Raw CDR data'!$2:$2,0),0)</f>
        <v>0</v>
      </c>
      <c r="D114" s="67">
        <f>VLOOKUP($B114&amp;C$8,'Raw CDR data'!$A:$K,MATCH(MID(D$10,13,100)*1,'Raw CDR data'!$2:$2,0),0)</f>
        <v>1</v>
      </c>
      <c r="E114" s="68">
        <f>VLOOKUP($B114&amp;C$8,'Raw CDR data'!$A:$K,MATCH(MID(E$10,13,100)*1,'Raw CDR data'!$2:$2,0)+1,0)</f>
        <v>0</v>
      </c>
      <c r="F114" s="68">
        <f>VLOOKUP($B114&amp;C$8,'Raw CDR data'!$A:$K,MATCH(MID(F$10,13,100)*1,'Raw CDR data'!$2:$2,0)+1,0)</f>
        <v>8</v>
      </c>
      <c r="G114" s="67">
        <f>VLOOKUP($B114&amp;G$8,'Raw CDR data'!$A:$K,MATCH(MID(G$10,13,100)*1,'Raw CDR data'!$2:$2,0),0)</f>
        <v>0</v>
      </c>
      <c r="H114" s="67">
        <f>VLOOKUP($B114&amp;G$8,'Raw CDR data'!$A:$K,MATCH(MID(H$10,13,100)*1,'Raw CDR data'!$2:$2,0),0)</f>
        <v>0</v>
      </c>
      <c r="I114" s="68">
        <f>VLOOKUP($B114&amp;G$8,'Raw CDR data'!$A:$K,MATCH(MID(I$10,13,100)*1,'Raw CDR data'!$2:$2,0)+1,0)</f>
        <v>0</v>
      </c>
      <c r="J114" s="68">
        <f>VLOOKUP($B114&amp;G$8,'Raw CDR data'!$A:$K,MATCH(MID(J$10,13,100)*1,'Raw CDR data'!$2:$2,0)+1,0)</f>
        <v>0</v>
      </c>
      <c r="K114" s="67">
        <f>VLOOKUP($B114&amp;K$8,'Raw CDR data'!$A:$K,MATCH(MID(K$10,13,100)*1,'Raw CDR data'!$2:$2,0),0)</f>
        <v>0</v>
      </c>
      <c r="L114" s="67">
        <f>VLOOKUP($B114&amp;K$8,'Raw CDR data'!$A:$K,MATCH(MID(L$10,13,100)*1,'Raw CDR data'!$2:$2,0),0)</f>
        <v>0</v>
      </c>
      <c r="M114" s="68">
        <f>VLOOKUP($B114&amp;K$8,'Raw CDR data'!$A:$K,MATCH(MID(M$10,13,100)*1,'Raw CDR data'!$2:$2,0)+1,0)</f>
        <v>0</v>
      </c>
      <c r="N114" s="68">
        <f>VLOOKUP($B114&amp;K$8,'Raw CDR data'!$A:$K,MATCH(MID(N$10,13,100)*1,'Raw CDR data'!$2:$2,0)+1,0)</f>
        <v>0</v>
      </c>
      <c r="O114" s="67">
        <f>VLOOKUP($B114&amp;O$8,'Raw CDR data'!$A:$K,MATCH(MID(O$10,13,100)*1,'Raw CDR data'!$2:$2,0),0)</f>
        <v>0</v>
      </c>
      <c r="P114" s="67">
        <f>VLOOKUP($B114&amp;O$8,'Raw CDR data'!$A:$K,MATCH(MID(P$10,13,100)*1,'Raw CDR data'!$2:$2,0),0)</f>
        <v>0</v>
      </c>
      <c r="Q114" s="68">
        <f>VLOOKUP($B114&amp;O$8,'Raw CDR data'!$A:$K,MATCH(MID(Q$10,13,100)*1,'Raw CDR data'!$2:$2,0)+1,0)</f>
        <v>0</v>
      </c>
      <c r="R114" s="68">
        <f>VLOOKUP($B114&amp;O$8,'Raw CDR data'!$A:$K,MATCH(MID(R$10,13,100)*1,'Raw CDR data'!$2:$2,0)+1,0)</f>
        <v>0</v>
      </c>
      <c r="S114" s="67">
        <f>VLOOKUP($B114&amp;S$8,'Raw CDR data'!$A:$K,MATCH(MID(S$10,13,100)*1,'Raw CDR data'!$2:$2,0),0)</f>
        <v>1</v>
      </c>
      <c r="T114" s="67">
        <f>VLOOKUP($B114&amp;S$8,'Raw CDR data'!$A:$K,MATCH(MID(T$10,13,100)*1,'Raw CDR data'!$2:$2,0),0)</f>
        <v>1</v>
      </c>
      <c r="U114" s="68">
        <f>VLOOKUP($B114&amp;S$8,'Raw CDR data'!$A:$K,MATCH(MID(U$10,13,100)*1,'Raw CDR data'!$2:$2,0)+1,0)</f>
        <v>6</v>
      </c>
      <c r="V114" s="68">
        <f>VLOOKUP($B114&amp;S$8,'Raw CDR data'!$A:$K,MATCH(MID(V$10,13,100)*1,'Raw CDR data'!$2:$2,0)+1,0)</f>
        <v>6</v>
      </c>
      <c r="W114" s="67">
        <f>VLOOKUP($B114&amp;"Further Education College",'Raw CDR data'!$A:$K,MATCH(MID(W$10,13,100)*1,'Raw CDR data'!$2:$2,0),0)</f>
        <v>0</v>
      </c>
      <c r="X114" s="67">
        <f>VLOOKUP($B114&amp;"Further Education College",'Raw CDR data'!$A:$K,MATCH(MID(X$10,13,100)*1,'Raw CDR data'!$2:$2,0),0)</f>
        <v>0</v>
      </c>
      <c r="Y114" s="68">
        <f>VLOOKUP($B114&amp;"Further Education College",'Raw CDR data'!$A:$K,MATCH(MID(Y$10,13,100)*1,'Raw CDR data'!$2:$2,0)+1,0)</f>
        <v>0</v>
      </c>
      <c r="Z114" s="68">
        <f>VLOOKUP($B114&amp;"Further Education College",'Raw CDR data'!$A:$K,MATCH(MID(Z$10,13,100)*1,'Raw CDR data'!$2:$2,0)+1,0)</f>
        <v>0</v>
      </c>
      <c r="AA114" s="67">
        <f>VLOOKUP($B114&amp;AA$8,'Raw CDR data'!$A:$K,MATCH(MID(AA$10,13,100)*1,'Raw CDR data'!$2:$2,0),0)</f>
        <v>0</v>
      </c>
      <c r="AB114" s="67">
        <f>VLOOKUP($B114&amp;AA$8,'Raw CDR data'!$A:$K,MATCH(MID(AB$10,13,100)*1,'Raw CDR data'!$2:$2,0),0)</f>
        <v>0</v>
      </c>
      <c r="AC114" s="67">
        <f>VLOOKUP($B114&amp;AC$8,'Raw CDR data'!$A:$K,MATCH(MID(AC$10,13,100)*1,'Raw CDR data'!$2:$2,0),0)</f>
        <v>2</v>
      </c>
      <c r="AD114" s="67">
        <f>VLOOKUP($B114&amp;AC$8,'Raw CDR data'!$A:$K,MATCH(MID(AD$10,13,100)*1,'Raw CDR data'!$2:$2,0),0)</f>
        <v>2</v>
      </c>
      <c r="AE114" s="67">
        <f>VLOOKUP($B114&amp;AE$8,'Raw CDR data'!$A:$K,MATCH(MID(AE$10,13,100)*1,'Raw CDR data'!$2:$2,0),0)</f>
        <v>2</v>
      </c>
      <c r="AF114" s="67">
        <f>VLOOKUP($B114&amp;AE$8,'Raw CDR data'!$A:$K,MATCH(MID(AF$10,13,100)*1,'Raw CDR data'!$2:$2,0),0)</f>
        <v>2</v>
      </c>
      <c r="AG114" s="67">
        <f>VLOOKUP($B114&amp;"Local Authority Adoption Agency",'Raw CDR data'!$A:$K,MATCH(MID(AG$10,13,100)*1,'Raw CDR data'!$2:$2,0),0)</f>
        <v>1</v>
      </c>
      <c r="AH114" s="67">
        <f>VLOOKUP($B114&amp;"Local Authority Adoption Agency",'Raw CDR data'!$A:$K,MATCH(MID(AH$10,13,100)*1,'Raw CDR data'!$2:$2,0),0)</f>
        <v>1</v>
      </c>
      <c r="AI114" s="67">
        <f>VLOOKUP($B114&amp;AI$8,'Raw CDR data'!$A:$K,MATCH(MID(AI$10,13,100)*1,'Raw CDR data'!$2:$2,0),0)</f>
        <v>1</v>
      </c>
      <c r="AJ114" s="67">
        <f>VLOOKUP($B114&amp;AI$8,'Raw CDR data'!$A:$K,MATCH(MID(AJ$10,13,100)*1,'Raw CDR data'!$2:$2,0),0)</f>
        <v>1</v>
      </c>
      <c r="AK114" s="67">
        <f>VLOOKUP($B114&amp;"Local Authority Fostering Agency",'Raw CDR data'!$A:$K,MATCH(MID(AK$10,13,100)*1,'Raw CDR data'!$2:$2,0),0)</f>
        <v>1</v>
      </c>
      <c r="AL114" s="67">
        <f>VLOOKUP($B114&amp;"Local Authority Fostering Agency",'Raw CDR data'!$A:$K,MATCH(MID(AL$10,13,100)*1,'Raw CDR data'!$2:$2,0),0)</f>
        <v>1</v>
      </c>
      <c r="AM114" s="67">
        <f>VLOOKUP($B114&amp;AM$8,'Raw CDR data'!$A:$K,MATCH(MID(AM$10,13,100)*1,'Raw CDR data'!$2:$2,0),0)</f>
        <v>8</v>
      </c>
      <c r="AN114" s="67">
        <f>VLOOKUP($B114&amp;AM$8,'Raw CDR data'!$A:$K,MATCH(MID(AN$10,13,100)*1,'Raw CDR data'!$2:$2,0),0)</f>
        <v>9</v>
      </c>
      <c r="AO114" s="160"/>
      <c r="AP114" s="160"/>
    </row>
    <row r="115" spans="2:42" s="62" customFormat="1" ht="11.25">
      <c r="B115" s="71" t="s">
        <v>1549</v>
      </c>
      <c r="C115" s="67">
        <f>VLOOKUP($B115&amp;C$8,'Raw CDR data'!$A:$K,MATCH(MID(C$10,13,100)*1,'Raw CDR data'!$2:$2,0),0)</f>
        <v>0</v>
      </c>
      <c r="D115" s="67">
        <f>VLOOKUP($B115&amp;C$8,'Raw CDR data'!$A:$K,MATCH(MID(D$10,13,100)*1,'Raw CDR data'!$2:$2,0),0)</f>
        <v>0</v>
      </c>
      <c r="E115" s="68">
        <f>VLOOKUP($B115&amp;C$8,'Raw CDR data'!$A:$K,MATCH(MID(E$10,13,100)*1,'Raw CDR data'!$2:$2,0)+1,0)</f>
        <v>0</v>
      </c>
      <c r="F115" s="68">
        <f>VLOOKUP($B115&amp;C$8,'Raw CDR data'!$A:$K,MATCH(MID(F$10,13,100)*1,'Raw CDR data'!$2:$2,0)+1,0)</f>
        <v>0</v>
      </c>
      <c r="G115" s="67">
        <f>VLOOKUP($B115&amp;G$8,'Raw CDR data'!$A:$K,MATCH(MID(G$10,13,100)*1,'Raw CDR data'!$2:$2,0),0)</f>
        <v>0</v>
      </c>
      <c r="H115" s="67">
        <f>VLOOKUP($B115&amp;G$8,'Raw CDR data'!$A:$K,MATCH(MID(H$10,13,100)*1,'Raw CDR data'!$2:$2,0),0)</f>
        <v>0</v>
      </c>
      <c r="I115" s="68">
        <f>VLOOKUP($B115&amp;G$8,'Raw CDR data'!$A:$K,MATCH(MID(I$10,13,100)*1,'Raw CDR data'!$2:$2,0)+1,0)</f>
        <v>0</v>
      </c>
      <c r="J115" s="68">
        <f>VLOOKUP($B115&amp;G$8,'Raw CDR data'!$A:$K,MATCH(MID(J$10,13,100)*1,'Raw CDR data'!$2:$2,0)+1,0)</f>
        <v>0</v>
      </c>
      <c r="K115" s="67">
        <f>VLOOKUP($B115&amp;K$8,'Raw CDR data'!$A:$K,MATCH(MID(K$10,13,100)*1,'Raw CDR data'!$2:$2,0),0)</f>
        <v>0</v>
      </c>
      <c r="L115" s="67">
        <f>VLOOKUP($B115&amp;K$8,'Raw CDR data'!$A:$K,MATCH(MID(L$10,13,100)*1,'Raw CDR data'!$2:$2,0),0)</f>
        <v>0</v>
      </c>
      <c r="M115" s="68">
        <f>VLOOKUP($B115&amp;K$8,'Raw CDR data'!$A:$K,MATCH(MID(M$10,13,100)*1,'Raw CDR data'!$2:$2,0)+1,0)</f>
        <v>0</v>
      </c>
      <c r="N115" s="68">
        <f>VLOOKUP($B115&amp;K$8,'Raw CDR data'!$A:$K,MATCH(MID(N$10,13,100)*1,'Raw CDR data'!$2:$2,0)+1,0)</f>
        <v>0</v>
      </c>
      <c r="O115" s="67">
        <f>VLOOKUP($B115&amp;O$8,'Raw CDR data'!$A:$K,MATCH(MID(O$10,13,100)*1,'Raw CDR data'!$2:$2,0),0)</f>
        <v>0</v>
      </c>
      <c r="P115" s="67">
        <f>VLOOKUP($B115&amp;O$8,'Raw CDR data'!$A:$K,MATCH(MID(P$10,13,100)*1,'Raw CDR data'!$2:$2,0),0)</f>
        <v>0</v>
      </c>
      <c r="Q115" s="68">
        <f>VLOOKUP($B115&amp;O$8,'Raw CDR data'!$A:$K,MATCH(MID(Q$10,13,100)*1,'Raw CDR data'!$2:$2,0)+1,0)</f>
        <v>0</v>
      </c>
      <c r="R115" s="68">
        <f>VLOOKUP($B115&amp;O$8,'Raw CDR data'!$A:$K,MATCH(MID(R$10,13,100)*1,'Raw CDR data'!$2:$2,0)+1,0)</f>
        <v>0</v>
      </c>
      <c r="S115" s="67">
        <f>VLOOKUP($B115&amp;S$8,'Raw CDR data'!$A:$K,MATCH(MID(S$10,13,100)*1,'Raw CDR data'!$2:$2,0),0)</f>
        <v>0</v>
      </c>
      <c r="T115" s="67">
        <f>VLOOKUP($B115&amp;S$8,'Raw CDR data'!$A:$K,MATCH(MID(T$10,13,100)*1,'Raw CDR data'!$2:$2,0),0)</f>
        <v>0</v>
      </c>
      <c r="U115" s="68">
        <f>VLOOKUP($B115&amp;S$8,'Raw CDR data'!$A:$K,MATCH(MID(U$10,13,100)*1,'Raw CDR data'!$2:$2,0)+1,0)</f>
        <v>0</v>
      </c>
      <c r="V115" s="68">
        <f>VLOOKUP($B115&amp;S$8,'Raw CDR data'!$A:$K,MATCH(MID(V$10,13,100)*1,'Raw CDR data'!$2:$2,0)+1,0)</f>
        <v>0</v>
      </c>
      <c r="W115" s="67">
        <f>VLOOKUP($B115&amp;"Further Education College",'Raw CDR data'!$A:$K,MATCH(MID(W$10,13,100)*1,'Raw CDR data'!$2:$2,0),0)</f>
        <v>0</v>
      </c>
      <c r="X115" s="67">
        <f>VLOOKUP($B115&amp;"Further Education College",'Raw CDR data'!$A:$K,MATCH(MID(X$10,13,100)*1,'Raw CDR data'!$2:$2,0),0)</f>
        <v>0</v>
      </c>
      <c r="Y115" s="68">
        <f>VLOOKUP($B115&amp;"Further Education College",'Raw CDR data'!$A:$K,MATCH(MID(Y$10,13,100)*1,'Raw CDR data'!$2:$2,0)+1,0)</f>
        <v>0</v>
      </c>
      <c r="Z115" s="68">
        <f>VLOOKUP($B115&amp;"Further Education College",'Raw CDR data'!$A:$K,MATCH(MID(Z$10,13,100)*1,'Raw CDR data'!$2:$2,0)+1,0)</f>
        <v>0</v>
      </c>
      <c r="AA115" s="67">
        <f>VLOOKUP($B115&amp;AA$8,'Raw CDR data'!$A:$K,MATCH(MID(AA$10,13,100)*1,'Raw CDR data'!$2:$2,0),0)</f>
        <v>0</v>
      </c>
      <c r="AB115" s="67">
        <f>VLOOKUP($B115&amp;AA$8,'Raw CDR data'!$A:$K,MATCH(MID(AB$10,13,100)*1,'Raw CDR data'!$2:$2,0),0)</f>
        <v>0</v>
      </c>
      <c r="AC115" s="67">
        <f>VLOOKUP($B115&amp;AC$8,'Raw CDR data'!$A:$K,MATCH(MID(AC$10,13,100)*1,'Raw CDR data'!$2:$2,0),0)</f>
        <v>1</v>
      </c>
      <c r="AD115" s="67">
        <f>VLOOKUP($B115&amp;AC$8,'Raw CDR data'!$A:$K,MATCH(MID(AD$10,13,100)*1,'Raw CDR data'!$2:$2,0),0)</f>
        <v>1</v>
      </c>
      <c r="AE115" s="67">
        <f>VLOOKUP($B115&amp;AE$8,'Raw CDR data'!$A:$K,MATCH(MID(AE$10,13,100)*1,'Raw CDR data'!$2:$2,0),0)</f>
        <v>0</v>
      </c>
      <c r="AF115" s="67">
        <f>VLOOKUP($B115&amp;AE$8,'Raw CDR data'!$A:$K,MATCH(MID(AF$10,13,100)*1,'Raw CDR data'!$2:$2,0),0)</f>
        <v>0</v>
      </c>
      <c r="AG115" s="67">
        <f>VLOOKUP($B115&amp;"Local Authority Adoption Agency",'Raw CDR data'!$A:$K,MATCH(MID(AG$10,13,100)*1,'Raw CDR data'!$2:$2,0),0)</f>
        <v>1</v>
      </c>
      <c r="AH115" s="67">
        <f>VLOOKUP($B115&amp;"Local Authority Adoption Agency",'Raw CDR data'!$A:$K,MATCH(MID(AH$10,13,100)*1,'Raw CDR data'!$2:$2,0),0)</f>
        <v>1</v>
      </c>
      <c r="AI115" s="67">
        <f>VLOOKUP($B115&amp;AI$8,'Raw CDR data'!$A:$K,MATCH(MID(AI$10,13,100)*1,'Raw CDR data'!$2:$2,0),0)</f>
        <v>2</v>
      </c>
      <c r="AJ115" s="67">
        <f>VLOOKUP($B115&amp;AI$8,'Raw CDR data'!$A:$K,MATCH(MID(AJ$10,13,100)*1,'Raw CDR data'!$2:$2,0),0)</f>
        <v>2</v>
      </c>
      <c r="AK115" s="67">
        <f>VLOOKUP($B115&amp;"Local Authority Fostering Agency",'Raw CDR data'!$A:$K,MATCH(MID(AK$10,13,100)*1,'Raw CDR data'!$2:$2,0),0)</f>
        <v>1</v>
      </c>
      <c r="AL115" s="67">
        <f>VLOOKUP($B115&amp;"Local Authority Fostering Agency",'Raw CDR data'!$A:$K,MATCH(MID(AL$10,13,100)*1,'Raw CDR data'!$2:$2,0),0)</f>
        <v>1</v>
      </c>
      <c r="AM115" s="67">
        <f>VLOOKUP($B115&amp;AM$8,'Raw CDR data'!$A:$K,MATCH(MID(AM$10,13,100)*1,'Raw CDR data'!$2:$2,0),0)</f>
        <v>5</v>
      </c>
      <c r="AN115" s="67">
        <f>VLOOKUP($B115&amp;AM$8,'Raw CDR data'!$A:$K,MATCH(MID(AN$10,13,100)*1,'Raw CDR data'!$2:$2,0),0)</f>
        <v>5</v>
      </c>
      <c r="AO115" s="160"/>
      <c r="AP115" s="160"/>
    </row>
    <row r="116" spans="2:42" s="62" customFormat="1" ht="11.25">
      <c r="B116" s="71" t="s">
        <v>815</v>
      </c>
      <c r="C116" s="67">
        <f>VLOOKUP($B116&amp;C$8,'Raw CDR data'!$A:$K,MATCH(MID(C$10,13,100)*1,'Raw CDR data'!$2:$2,0),0)</f>
        <v>1</v>
      </c>
      <c r="D116" s="67">
        <f>VLOOKUP($B116&amp;C$8,'Raw CDR data'!$A:$K,MATCH(MID(D$10,13,100)*1,'Raw CDR data'!$2:$2,0),0)</f>
        <v>1</v>
      </c>
      <c r="E116" s="68">
        <f>VLOOKUP($B116&amp;C$8,'Raw CDR data'!$A:$K,MATCH(MID(E$10,13,100)*1,'Raw CDR data'!$2:$2,0)+1,0)</f>
        <v>9</v>
      </c>
      <c r="F116" s="68">
        <f>VLOOKUP($B116&amp;C$8,'Raw CDR data'!$A:$K,MATCH(MID(F$10,13,100)*1,'Raw CDR data'!$2:$2,0)+1,0)</f>
        <v>9</v>
      </c>
      <c r="G116" s="67">
        <f>VLOOKUP($B116&amp;G$8,'Raw CDR data'!$A:$K,MATCH(MID(G$10,13,100)*1,'Raw CDR data'!$2:$2,0),0)</f>
        <v>0</v>
      </c>
      <c r="H116" s="67">
        <f>VLOOKUP($B116&amp;G$8,'Raw CDR data'!$A:$K,MATCH(MID(H$10,13,100)*1,'Raw CDR data'!$2:$2,0),0)</f>
        <v>0</v>
      </c>
      <c r="I116" s="68">
        <f>VLOOKUP($B116&amp;G$8,'Raw CDR data'!$A:$K,MATCH(MID(I$10,13,100)*1,'Raw CDR data'!$2:$2,0)+1,0)</f>
        <v>0</v>
      </c>
      <c r="J116" s="68">
        <f>VLOOKUP($B116&amp;G$8,'Raw CDR data'!$A:$K,MATCH(MID(J$10,13,100)*1,'Raw CDR data'!$2:$2,0)+1,0)</f>
        <v>0</v>
      </c>
      <c r="K116" s="67">
        <f>VLOOKUP($B116&amp;K$8,'Raw CDR data'!$A:$K,MATCH(MID(K$10,13,100)*1,'Raw CDR data'!$2:$2,0),0)</f>
        <v>0</v>
      </c>
      <c r="L116" s="67">
        <f>VLOOKUP($B116&amp;K$8,'Raw CDR data'!$A:$K,MATCH(MID(L$10,13,100)*1,'Raw CDR data'!$2:$2,0),0)</f>
        <v>0</v>
      </c>
      <c r="M116" s="68">
        <f>VLOOKUP($B116&amp;K$8,'Raw CDR data'!$A:$K,MATCH(MID(M$10,13,100)*1,'Raw CDR data'!$2:$2,0)+1,0)</f>
        <v>0</v>
      </c>
      <c r="N116" s="68">
        <f>VLOOKUP($B116&amp;K$8,'Raw CDR data'!$A:$K,MATCH(MID(N$10,13,100)*1,'Raw CDR data'!$2:$2,0)+1,0)</f>
        <v>0</v>
      </c>
      <c r="O116" s="67">
        <f>VLOOKUP($B116&amp;O$8,'Raw CDR data'!$A:$K,MATCH(MID(O$10,13,100)*1,'Raw CDR data'!$2:$2,0),0)</f>
        <v>0</v>
      </c>
      <c r="P116" s="67">
        <f>VLOOKUP($B116&amp;O$8,'Raw CDR data'!$A:$K,MATCH(MID(P$10,13,100)*1,'Raw CDR data'!$2:$2,0),0)</f>
        <v>0</v>
      </c>
      <c r="Q116" s="68">
        <f>VLOOKUP($B116&amp;O$8,'Raw CDR data'!$A:$K,MATCH(MID(Q$10,13,100)*1,'Raw CDR data'!$2:$2,0)+1,0)</f>
        <v>0</v>
      </c>
      <c r="R116" s="68">
        <f>VLOOKUP($B116&amp;O$8,'Raw CDR data'!$A:$K,MATCH(MID(R$10,13,100)*1,'Raw CDR data'!$2:$2,0)+1,0)</f>
        <v>0</v>
      </c>
      <c r="S116" s="67">
        <f>VLOOKUP($B116&amp;S$8,'Raw CDR data'!$A:$K,MATCH(MID(S$10,13,100)*1,'Raw CDR data'!$2:$2,0),0)</f>
        <v>1</v>
      </c>
      <c r="T116" s="67">
        <f>VLOOKUP($B116&amp;S$8,'Raw CDR data'!$A:$K,MATCH(MID(T$10,13,100)*1,'Raw CDR data'!$2:$2,0),0)</f>
        <v>1</v>
      </c>
      <c r="U116" s="68">
        <f>VLOOKUP($B116&amp;S$8,'Raw CDR data'!$A:$K,MATCH(MID(U$10,13,100)*1,'Raw CDR data'!$2:$2,0)+1,0)</f>
        <v>62</v>
      </c>
      <c r="V116" s="68">
        <f>VLOOKUP($B116&amp;S$8,'Raw CDR data'!$A:$K,MATCH(MID(V$10,13,100)*1,'Raw CDR data'!$2:$2,0)+1,0)</f>
        <v>62</v>
      </c>
      <c r="W116" s="67">
        <f>VLOOKUP($B116&amp;"Further Education College",'Raw CDR data'!$A:$K,MATCH(MID(W$10,13,100)*1,'Raw CDR data'!$2:$2,0),0)</f>
        <v>0</v>
      </c>
      <c r="X116" s="67">
        <f>VLOOKUP($B116&amp;"Further Education College",'Raw CDR data'!$A:$K,MATCH(MID(X$10,13,100)*1,'Raw CDR data'!$2:$2,0),0)</f>
        <v>0</v>
      </c>
      <c r="Y116" s="68">
        <f>VLOOKUP($B116&amp;"Further Education College",'Raw CDR data'!$A:$K,MATCH(MID(Y$10,13,100)*1,'Raw CDR data'!$2:$2,0)+1,0)</f>
        <v>0</v>
      </c>
      <c r="Z116" s="68">
        <f>VLOOKUP($B116&amp;"Further Education College",'Raw CDR data'!$A:$K,MATCH(MID(Z$10,13,100)*1,'Raw CDR data'!$2:$2,0)+1,0)</f>
        <v>0</v>
      </c>
      <c r="AA116" s="67">
        <f>VLOOKUP($B116&amp;AA$8,'Raw CDR data'!$A:$K,MATCH(MID(AA$10,13,100)*1,'Raw CDR data'!$2:$2,0),0)</f>
        <v>0</v>
      </c>
      <c r="AB116" s="67">
        <f>VLOOKUP($B116&amp;AA$8,'Raw CDR data'!$A:$K,MATCH(MID(AB$10,13,100)*1,'Raw CDR data'!$2:$2,0),0)</f>
        <v>0</v>
      </c>
      <c r="AC116" s="67">
        <f>VLOOKUP($B116&amp;AC$8,'Raw CDR data'!$A:$K,MATCH(MID(AC$10,13,100)*1,'Raw CDR data'!$2:$2,0),0)</f>
        <v>0</v>
      </c>
      <c r="AD116" s="67">
        <f>VLOOKUP($B116&amp;AC$8,'Raw CDR data'!$A:$K,MATCH(MID(AD$10,13,100)*1,'Raw CDR data'!$2:$2,0),0)</f>
        <v>0</v>
      </c>
      <c r="AE116" s="67">
        <f>VLOOKUP($B116&amp;AE$8,'Raw CDR data'!$A:$K,MATCH(MID(AE$10,13,100)*1,'Raw CDR data'!$2:$2,0),0)</f>
        <v>0</v>
      </c>
      <c r="AF116" s="67">
        <f>VLOOKUP($B116&amp;AE$8,'Raw CDR data'!$A:$K,MATCH(MID(AF$10,13,100)*1,'Raw CDR data'!$2:$2,0),0)</f>
        <v>0</v>
      </c>
      <c r="AG116" s="67">
        <f>VLOOKUP($B116&amp;"Local Authority Adoption Agency",'Raw CDR data'!$A:$K,MATCH(MID(AG$10,13,100)*1,'Raw CDR data'!$2:$2,0),0)</f>
        <v>1</v>
      </c>
      <c r="AH116" s="67">
        <f>VLOOKUP($B116&amp;"Local Authority Adoption Agency",'Raw CDR data'!$A:$K,MATCH(MID(AH$10,13,100)*1,'Raw CDR data'!$2:$2,0),0)</f>
        <v>1</v>
      </c>
      <c r="AI116" s="67">
        <f>VLOOKUP($B116&amp;AI$8,'Raw CDR data'!$A:$K,MATCH(MID(AI$10,13,100)*1,'Raw CDR data'!$2:$2,0),0)</f>
        <v>1</v>
      </c>
      <c r="AJ116" s="67">
        <f>VLOOKUP($B116&amp;AI$8,'Raw CDR data'!$A:$K,MATCH(MID(AJ$10,13,100)*1,'Raw CDR data'!$2:$2,0),0)</f>
        <v>1</v>
      </c>
      <c r="AK116" s="67">
        <f>VLOOKUP($B116&amp;"Local Authority Fostering Agency",'Raw CDR data'!$A:$K,MATCH(MID(AK$10,13,100)*1,'Raw CDR data'!$2:$2,0),0)</f>
        <v>1</v>
      </c>
      <c r="AL116" s="67">
        <f>VLOOKUP($B116&amp;"Local Authority Fostering Agency",'Raw CDR data'!$A:$K,MATCH(MID(AL$10,13,100)*1,'Raw CDR data'!$2:$2,0),0)</f>
        <v>1</v>
      </c>
      <c r="AM116" s="67">
        <f>VLOOKUP($B116&amp;AM$8,'Raw CDR data'!$A:$K,MATCH(MID(AM$10,13,100)*1,'Raw CDR data'!$2:$2,0),0)</f>
        <v>5</v>
      </c>
      <c r="AN116" s="67">
        <f>VLOOKUP($B116&amp;AM$8,'Raw CDR data'!$A:$K,MATCH(MID(AN$10,13,100)*1,'Raw CDR data'!$2:$2,0),0)</f>
        <v>5</v>
      </c>
      <c r="AO116" s="160"/>
      <c r="AP116" s="160"/>
    </row>
    <row r="117" spans="2:42" s="62" customFormat="1" ht="11.25">
      <c r="B117" s="71" t="s">
        <v>1552</v>
      </c>
      <c r="C117" s="67">
        <f>VLOOKUP($B117&amp;C$8,'Raw CDR data'!$A:$K,MATCH(MID(C$10,13,100)*1,'Raw CDR data'!$2:$2,0),0)</f>
        <v>10</v>
      </c>
      <c r="D117" s="67">
        <f>VLOOKUP($B117&amp;C$8,'Raw CDR data'!$A:$K,MATCH(MID(D$10,13,100)*1,'Raw CDR data'!$2:$2,0),0)</f>
        <v>10</v>
      </c>
      <c r="E117" s="68">
        <f>VLOOKUP($B117&amp;C$8,'Raw CDR data'!$A:$K,MATCH(MID(E$10,13,100)*1,'Raw CDR data'!$2:$2,0)+1,0)</f>
        <v>52</v>
      </c>
      <c r="F117" s="68">
        <f>VLOOKUP($B117&amp;C$8,'Raw CDR data'!$A:$K,MATCH(MID(F$10,13,100)*1,'Raw CDR data'!$2:$2,0)+1,0)</f>
        <v>52</v>
      </c>
      <c r="G117" s="67">
        <f>VLOOKUP($B117&amp;G$8,'Raw CDR data'!$A:$K,MATCH(MID(G$10,13,100)*1,'Raw CDR data'!$2:$2,0),0)</f>
        <v>0</v>
      </c>
      <c r="H117" s="67">
        <f>VLOOKUP($B117&amp;G$8,'Raw CDR data'!$A:$K,MATCH(MID(H$10,13,100)*1,'Raw CDR data'!$2:$2,0),0)</f>
        <v>0</v>
      </c>
      <c r="I117" s="68">
        <f>VLOOKUP($B117&amp;G$8,'Raw CDR data'!$A:$K,MATCH(MID(I$10,13,100)*1,'Raw CDR data'!$2:$2,0)+1,0)</f>
        <v>0</v>
      </c>
      <c r="J117" s="68">
        <f>VLOOKUP($B117&amp;G$8,'Raw CDR data'!$A:$K,MATCH(MID(J$10,13,100)*1,'Raw CDR data'!$2:$2,0)+1,0)</f>
        <v>0</v>
      </c>
      <c r="K117" s="67">
        <f>VLOOKUP($B117&amp;K$8,'Raw CDR data'!$A:$K,MATCH(MID(K$10,13,100)*1,'Raw CDR data'!$2:$2,0),0)</f>
        <v>0</v>
      </c>
      <c r="L117" s="67">
        <f>VLOOKUP($B117&amp;K$8,'Raw CDR data'!$A:$K,MATCH(MID(L$10,13,100)*1,'Raw CDR data'!$2:$2,0),0)</f>
        <v>0</v>
      </c>
      <c r="M117" s="68">
        <f>VLOOKUP($B117&amp;K$8,'Raw CDR data'!$A:$K,MATCH(MID(M$10,13,100)*1,'Raw CDR data'!$2:$2,0)+1,0)</f>
        <v>0</v>
      </c>
      <c r="N117" s="68">
        <f>VLOOKUP($B117&amp;K$8,'Raw CDR data'!$A:$K,MATCH(MID(N$10,13,100)*1,'Raw CDR data'!$2:$2,0)+1,0)</f>
        <v>0</v>
      </c>
      <c r="O117" s="67">
        <f>VLOOKUP($B117&amp;O$8,'Raw CDR data'!$A:$K,MATCH(MID(O$10,13,100)*1,'Raw CDR data'!$2:$2,0),0)</f>
        <v>1</v>
      </c>
      <c r="P117" s="67">
        <f>VLOOKUP($B117&amp;O$8,'Raw CDR data'!$A:$K,MATCH(MID(P$10,13,100)*1,'Raw CDR data'!$2:$2,0),0)</f>
        <v>1</v>
      </c>
      <c r="Q117" s="68">
        <f>VLOOKUP($B117&amp;O$8,'Raw CDR data'!$A:$K,MATCH(MID(Q$10,13,100)*1,'Raw CDR data'!$2:$2,0)+1,0)</f>
        <v>11</v>
      </c>
      <c r="R117" s="68">
        <f>VLOOKUP($B117&amp;O$8,'Raw CDR data'!$A:$K,MATCH(MID(R$10,13,100)*1,'Raw CDR data'!$2:$2,0)+1,0)</f>
        <v>11</v>
      </c>
      <c r="S117" s="67">
        <f>VLOOKUP($B117&amp;S$8,'Raw CDR data'!$A:$K,MATCH(MID(S$10,13,100)*1,'Raw CDR data'!$2:$2,0),0)</f>
        <v>0</v>
      </c>
      <c r="T117" s="67">
        <f>VLOOKUP($B117&amp;S$8,'Raw CDR data'!$A:$K,MATCH(MID(T$10,13,100)*1,'Raw CDR data'!$2:$2,0),0)</f>
        <v>0</v>
      </c>
      <c r="U117" s="68">
        <f>VLOOKUP($B117&amp;S$8,'Raw CDR data'!$A:$K,MATCH(MID(U$10,13,100)*1,'Raw CDR data'!$2:$2,0)+1,0)</f>
        <v>0</v>
      </c>
      <c r="V117" s="68">
        <f>VLOOKUP($B117&amp;S$8,'Raw CDR data'!$A:$K,MATCH(MID(V$10,13,100)*1,'Raw CDR data'!$2:$2,0)+1,0)</f>
        <v>0</v>
      </c>
      <c r="W117" s="67">
        <f>VLOOKUP($B117&amp;"Further Education College",'Raw CDR data'!$A:$K,MATCH(MID(W$10,13,100)*1,'Raw CDR data'!$2:$2,0),0)</f>
        <v>0</v>
      </c>
      <c r="X117" s="67">
        <f>VLOOKUP($B117&amp;"Further Education College",'Raw CDR data'!$A:$K,MATCH(MID(X$10,13,100)*1,'Raw CDR data'!$2:$2,0),0)</f>
        <v>0</v>
      </c>
      <c r="Y117" s="68">
        <f>VLOOKUP($B117&amp;"Further Education College",'Raw CDR data'!$A:$K,MATCH(MID(Y$10,13,100)*1,'Raw CDR data'!$2:$2,0)+1,0)</f>
        <v>0</v>
      </c>
      <c r="Z117" s="68">
        <f>VLOOKUP($B117&amp;"Further Education College",'Raw CDR data'!$A:$K,MATCH(MID(Z$10,13,100)*1,'Raw CDR data'!$2:$2,0)+1,0)</f>
        <v>0</v>
      </c>
      <c r="AA117" s="67">
        <f>VLOOKUP($B117&amp;AA$8,'Raw CDR data'!$A:$K,MATCH(MID(AA$10,13,100)*1,'Raw CDR data'!$2:$2,0),0)</f>
        <v>0</v>
      </c>
      <c r="AB117" s="67">
        <f>VLOOKUP($B117&amp;AA$8,'Raw CDR data'!$A:$K,MATCH(MID(AB$10,13,100)*1,'Raw CDR data'!$2:$2,0),0)</f>
        <v>0</v>
      </c>
      <c r="AC117" s="67">
        <f>VLOOKUP($B117&amp;AC$8,'Raw CDR data'!$A:$K,MATCH(MID(AC$10,13,100)*1,'Raw CDR data'!$2:$2,0),0)</f>
        <v>1</v>
      </c>
      <c r="AD117" s="67">
        <f>VLOOKUP($B117&amp;AC$8,'Raw CDR data'!$A:$K,MATCH(MID(AD$10,13,100)*1,'Raw CDR data'!$2:$2,0),0)</f>
        <v>1</v>
      </c>
      <c r="AE117" s="67">
        <f>VLOOKUP($B117&amp;AE$8,'Raw CDR data'!$A:$K,MATCH(MID(AE$10,13,100)*1,'Raw CDR data'!$2:$2,0),0)</f>
        <v>0</v>
      </c>
      <c r="AF117" s="67">
        <f>VLOOKUP($B117&amp;AE$8,'Raw CDR data'!$A:$K,MATCH(MID(AF$10,13,100)*1,'Raw CDR data'!$2:$2,0),0)</f>
        <v>0</v>
      </c>
      <c r="AG117" s="67">
        <f>VLOOKUP($B117&amp;"Local Authority Adoption Agency",'Raw CDR data'!$A:$K,MATCH(MID(AG$10,13,100)*1,'Raw CDR data'!$2:$2,0),0)</f>
        <v>1</v>
      </c>
      <c r="AH117" s="67">
        <f>VLOOKUP($B117&amp;"Local Authority Adoption Agency",'Raw CDR data'!$A:$K,MATCH(MID(AH$10,13,100)*1,'Raw CDR data'!$2:$2,0),0)</f>
        <v>1</v>
      </c>
      <c r="AI117" s="67">
        <f>VLOOKUP($B117&amp;AI$8,'Raw CDR data'!$A:$K,MATCH(MID(AI$10,13,100)*1,'Raw CDR data'!$2:$2,0),0)</f>
        <v>2</v>
      </c>
      <c r="AJ117" s="67">
        <f>VLOOKUP($B117&amp;AI$8,'Raw CDR data'!$A:$K,MATCH(MID(AJ$10,13,100)*1,'Raw CDR data'!$2:$2,0),0)</f>
        <v>2</v>
      </c>
      <c r="AK117" s="67">
        <f>VLOOKUP($B117&amp;"Local Authority Fostering Agency",'Raw CDR data'!$A:$K,MATCH(MID(AK$10,13,100)*1,'Raw CDR data'!$2:$2,0),0)</f>
        <v>1</v>
      </c>
      <c r="AL117" s="67">
        <f>VLOOKUP($B117&amp;"Local Authority Fostering Agency",'Raw CDR data'!$A:$K,MATCH(MID(AL$10,13,100)*1,'Raw CDR data'!$2:$2,0),0)</f>
        <v>1</v>
      </c>
      <c r="AM117" s="67">
        <f>VLOOKUP($B117&amp;AM$8,'Raw CDR data'!$A:$K,MATCH(MID(AM$10,13,100)*1,'Raw CDR data'!$2:$2,0),0)</f>
        <v>16</v>
      </c>
      <c r="AN117" s="67">
        <f>VLOOKUP($B117&amp;AM$8,'Raw CDR data'!$A:$K,MATCH(MID(AN$10,13,100)*1,'Raw CDR data'!$2:$2,0),0)</f>
        <v>16</v>
      </c>
      <c r="AO117" s="160"/>
      <c r="AP117" s="160"/>
    </row>
    <row r="118" spans="2:42" s="62" customFormat="1" ht="11.25">
      <c r="B118" s="71" t="s">
        <v>1559</v>
      </c>
      <c r="C118" s="67">
        <f>VLOOKUP($B118&amp;C$8,'Raw CDR data'!$A:$K,MATCH(MID(C$10,13,100)*1,'Raw CDR data'!$2:$2,0),0)</f>
        <v>1</v>
      </c>
      <c r="D118" s="67">
        <f>VLOOKUP($B118&amp;C$8,'Raw CDR data'!$A:$K,MATCH(MID(D$10,13,100)*1,'Raw CDR data'!$2:$2,0),0)</f>
        <v>2</v>
      </c>
      <c r="E118" s="68">
        <f>VLOOKUP($B118&amp;C$8,'Raw CDR data'!$A:$K,MATCH(MID(E$10,13,100)*1,'Raw CDR data'!$2:$2,0)+1,0)</f>
        <v>6</v>
      </c>
      <c r="F118" s="68">
        <f>VLOOKUP($B118&amp;C$8,'Raw CDR data'!$A:$K,MATCH(MID(F$10,13,100)*1,'Raw CDR data'!$2:$2,0)+1,0)</f>
        <v>14</v>
      </c>
      <c r="G118" s="67">
        <f>VLOOKUP($B118&amp;G$8,'Raw CDR data'!$A:$K,MATCH(MID(G$10,13,100)*1,'Raw CDR data'!$2:$2,0),0)</f>
        <v>0</v>
      </c>
      <c r="H118" s="67">
        <f>VLOOKUP($B118&amp;G$8,'Raw CDR data'!$A:$K,MATCH(MID(H$10,13,100)*1,'Raw CDR data'!$2:$2,0),0)</f>
        <v>0</v>
      </c>
      <c r="I118" s="68">
        <f>VLOOKUP($B118&amp;G$8,'Raw CDR data'!$A:$K,MATCH(MID(I$10,13,100)*1,'Raw CDR data'!$2:$2,0)+1,0)</f>
        <v>0</v>
      </c>
      <c r="J118" s="68">
        <f>VLOOKUP($B118&amp;G$8,'Raw CDR data'!$A:$K,MATCH(MID(J$10,13,100)*1,'Raw CDR data'!$2:$2,0)+1,0)</f>
        <v>0</v>
      </c>
      <c r="K118" s="67">
        <f>VLOOKUP($B118&amp;K$8,'Raw CDR data'!$A:$K,MATCH(MID(K$10,13,100)*1,'Raw CDR data'!$2:$2,0),0)</f>
        <v>0</v>
      </c>
      <c r="L118" s="67">
        <f>VLOOKUP($B118&amp;K$8,'Raw CDR data'!$A:$K,MATCH(MID(L$10,13,100)*1,'Raw CDR data'!$2:$2,0),0)</f>
        <v>0</v>
      </c>
      <c r="M118" s="68">
        <f>VLOOKUP($B118&amp;K$8,'Raw CDR data'!$A:$K,MATCH(MID(M$10,13,100)*1,'Raw CDR data'!$2:$2,0)+1,0)</f>
        <v>0</v>
      </c>
      <c r="N118" s="68">
        <f>VLOOKUP($B118&amp;K$8,'Raw CDR data'!$A:$K,MATCH(MID(N$10,13,100)*1,'Raw CDR data'!$2:$2,0)+1,0)</f>
        <v>0</v>
      </c>
      <c r="O118" s="67">
        <f>VLOOKUP($B118&amp;O$8,'Raw CDR data'!$A:$K,MATCH(MID(O$10,13,100)*1,'Raw CDR data'!$2:$2,0),0)</f>
        <v>0</v>
      </c>
      <c r="P118" s="67">
        <f>VLOOKUP($B118&amp;O$8,'Raw CDR data'!$A:$K,MATCH(MID(P$10,13,100)*1,'Raw CDR data'!$2:$2,0),0)</f>
        <v>0</v>
      </c>
      <c r="Q118" s="68">
        <f>VLOOKUP($B118&amp;O$8,'Raw CDR data'!$A:$K,MATCH(MID(Q$10,13,100)*1,'Raw CDR data'!$2:$2,0)+1,0)</f>
        <v>0</v>
      </c>
      <c r="R118" s="68">
        <f>VLOOKUP($B118&amp;O$8,'Raw CDR data'!$A:$K,MATCH(MID(R$10,13,100)*1,'Raw CDR data'!$2:$2,0)+1,0)</f>
        <v>0</v>
      </c>
      <c r="S118" s="67">
        <f>VLOOKUP($B118&amp;S$8,'Raw CDR data'!$A:$K,MATCH(MID(S$10,13,100)*1,'Raw CDR data'!$2:$2,0),0)</f>
        <v>1</v>
      </c>
      <c r="T118" s="67">
        <f>VLOOKUP($B118&amp;S$8,'Raw CDR data'!$A:$K,MATCH(MID(T$10,13,100)*1,'Raw CDR data'!$2:$2,0),0)</f>
        <v>1</v>
      </c>
      <c r="U118" s="68">
        <f>VLOOKUP($B118&amp;S$8,'Raw CDR data'!$A:$K,MATCH(MID(U$10,13,100)*1,'Raw CDR data'!$2:$2,0)+1,0)</f>
        <v>134.976789</v>
      </c>
      <c r="V118" s="68">
        <f>VLOOKUP($B118&amp;S$8,'Raw CDR data'!$A:$K,MATCH(MID(V$10,13,100)*1,'Raw CDR data'!$2:$2,0)+1,0)</f>
        <v>200</v>
      </c>
      <c r="W118" s="67">
        <f>VLOOKUP($B118&amp;"Further Education College",'Raw CDR data'!$A:$K,MATCH(MID(W$10,13,100)*1,'Raw CDR data'!$2:$2,0),0)</f>
        <v>0</v>
      </c>
      <c r="X118" s="67">
        <f>VLOOKUP($B118&amp;"Further Education College",'Raw CDR data'!$A:$K,MATCH(MID(X$10,13,100)*1,'Raw CDR data'!$2:$2,0),0)</f>
        <v>0</v>
      </c>
      <c r="Y118" s="68">
        <f>VLOOKUP($B118&amp;"Further Education College",'Raw CDR data'!$A:$K,MATCH(MID(Y$10,13,100)*1,'Raw CDR data'!$2:$2,0)+1,0)</f>
        <v>0</v>
      </c>
      <c r="Z118" s="68">
        <f>VLOOKUP($B118&amp;"Further Education College",'Raw CDR data'!$A:$K,MATCH(MID(Z$10,13,100)*1,'Raw CDR data'!$2:$2,0)+1,0)</f>
        <v>0</v>
      </c>
      <c r="AA118" s="67">
        <f>VLOOKUP($B118&amp;AA$8,'Raw CDR data'!$A:$K,MATCH(MID(AA$10,13,100)*1,'Raw CDR data'!$2:$2,0),0)</f>
        <v>0</v>
      </c>
      <c r="AB118" s="67">
        <f>VLOOKUP($B118&amp;AA$8,'Raw CDR data'!$A:$K,MATCH(MID(AB$10,13,100)*1,'Raw CDR data'!$2:$2,0),0)</f>
        <v>0</v>
      </c>
      <c r="AC118" s="67">
        <f>VLOOKUP($B118&amp;AC$8,'Raw CDR data'!$A:$K,MATCH(MID(AC$10,13,100)*1,'Raw CDR data'!$2:$2,0),0)</f>
        <v>0</v>
      </c>
      <c r="AD118" s="67">
        <f>VLOOKUP($B118&amp;AC$8,'Raw CDR data'!$A:$K,MATCH(MID(AD$10,13,100)*1,'Raw CDR data'!$2:$2,0),0)</f>
        <v>0</v>
      </c>
      <c r="AE118" s="67">
        <f>VLOOKUP($B118&amp;AE$8,'Raw CDR data'!$A:$K,MATCH(MID(AE$10,13,100)*1,'Raw CDR data'!$2:$2,0),0)</f>
        <v>2</v>
      </c>
      <c r="AF118" s="67">
        <f>VLOOKUP($B118&amp;AE$8,'Raw CDR data'!$A:$K,MATCH(MID(AF$10,13,100)*1,'Raw CDR data'!$2:$2,0),0)</f>
        <v>2</v>
      </c>
      <c r="AG118" s="67">
        <f>VLOOKUP($B118&amp;"Local Authority Adoption Agency",'Raw CDR data'!$A:$K,MATCH(MID(AG$10,13,100)*1,'Raw CDR data'!$2:$2,0),0)</f>
        <v>1</v>
      </c>
      <c r="AH118" s="67">
        <f>VLOOKUP($B118&amp;"Local Authority Adoption Agency",'Raw CDR data'!$A:$K,MATCH(MID(AH$10,13,100)*1,'Raw CDR data'!$2:$2,0),0)</f>
        <v>1</v>
      </c>
      <c r="AI118" s="67">
        <f>VLOOKUP($B118&amp;AI$8,'Raw CDR data'!$A:$K,MATCH(MID(AI$10,13,100)*1,'Raw CDR data'!$2:$2,0),0)</f>
        <v>1</v>
      </c>
      <c r="AJ118" s="67">
        <f>VLOOKUP($B118&amp;AI$8,'Raw CDR data'!$A:$K,MATCH(MID(AJ$10,13,100)*1,'Raw CDR data'!$2:$2,0),0)</f>
        <v>1</v>
      </c>
      <c r="AK118" s="67">
        <f>VLOOKUP($B118&amp;"Local Authority Fostering Agency",'Raw CDR data'!$A:$K,MATCH(MID(AK$10,13,100)*1,'Raw CDR data'!$2:$2,0),0)</f>
        <v>1</v>
      </c>
      <c r="AL118" s="67">
        <f>VLOOKUP($B118&amp;"Local Authority Fostering Agency",'Raw CDR data'!$A:$K,MATCH(MID(AL$10,13,100)*1,'Raw CDR data'!$2:$2,0),0)</f>
        <v>1</v>
      </c>
      <c r="AM118" s="67">
        <f>VLOOKUP($B118&amp;AM$8,'Raw CDR data'!$A:$K,MATCH(MID(AM$10,13,100)*1,'Raw CDR data'!$2:$2,0),0)</f>
        <v>7</v>
      </c>
      <c r="AN118" s="67">
        <f>VLOOKUP($B118&amp;AM$8,'Raw CDR data'!$A:$K,MATCH(MID(AN$10,13,100)*1,'Raw CDR data'!$2:$2,0),0)</f>
        <v>8</v>
      </c>
      <c r="AO118" s="160"/>
      <c r="AP118" s="160"/>
    </row>
    <row r="119" spans="2:42" s="62" customFormat="1" ht="11.25">
      <c r="B119" s="71" t="s">
        <v>816</v>
      </c>
      <c r="C119" s="67">
        <f>VLOOKUP($B119&amp;C$8,'Raw CDR data'!$A:$K,MATCH(MID(C$10,13,100)*1,'Raw CDR data'!$2:$2,0),0)</f>
        <v>2</v>
      </c>
      <c r="D119" s="67">
        <f>VLOOKUP($B119&amp;C$8,'Raw CDR data'!$A:$K,MATCH(MID(D$10,13,100)*1,'Raw CDR data'!$2:$2,0),0)</f>
        <v>2</v>
      </c>
      <c r="E119" s="68">
        <f>VLOOKUP($B119&amp;C$8,'Raw CDR data'!$A:$K,MATCH(MID(E$10,13,100)*1,'Raw CDR data'!$2:$2,0)+1,0)</f>
        <v>18</v>
      </c>
      <c r="F119" s="68">
        <f>VLOOKUP($B119&amp;C$8,'Raw CDR data'!$A:$K,MATCH(MID(F$10,13,100)*1,'Raw CDR data'!$2:$2,0)+1,0)</f>
        <v>18</v>
      </c>
      <c r="G119" s="67">
        <f>VLOOKUP($B119&amp;G$8,'Raw CDR data'!$A:$K,MATCH(MID(G$10,13,100)*1,'Raw CDR data'!$2:$2,0),0)</f>
        <v>0</v>
      </c>
      <c r="H119" s="67">
        <f>VLOOKUP($B119&amp;G$8,'Raw CDR data'!$A:$K,MATCH(MID(H$10,13,100)*1,'Raw CDR data'!$2:$2,0),0)</f>
        <v>0</v>
      </c>
      <c r="I119" s="68">
        <f>VLOOKUP($B119&amp;G$8,'Raw CDR data'!$A:$K,MATCH(MID(I$10,13,100)*1,'Raw CDR data'!$2:$2,0)+1,0)</f>
        <v>0</v>
      </c>
      <c r="J119" s="68">
        <f>VLOOKUP($B119&amp;G$8,'Raw CDR data'!$A:$K,MATCH(MID(J$10,13,100)*1,'Raw CDR data'!$2:$2,0)+1,0)</f>
        <v>0</v>
      </c>
      <c r="K119" s="67">
        <f>VLOOKUP($B119&amp;K$8,'Raw CDR data'!$A:$K,MATCH(MID(K$10,13,100)*1,'Raw CDR data'!$2:$2,0),0)</f>
        <v>0</v>
      </c>
      <c r="L119" s="67">
        <f>VLOOKUP($B119&amp;K$8,'Raw CDR data'!$A:$K,MATCH(MID(L$10,13,100)*1,'Raw CDR data'!$2:$2,0),0)</f>
        <v>0</v>
      </c>
      <c r="M119" s="68">
        <f>VLOOKUP($B119&amp;K$8,'Raw CDR data'!$A:$K,MATCH(MID(M$10,13,100)*1,'Raw CDR data'!$2:$2,0)+1,0)</f>
        <v>0</v>
      </c>
      <c r="N119" s="68">
        <f>VLOOKUP($B119&amp;K$8,'Raw CDR data'!$A:$K,MATCH(MID(N$10,13,100)*1,'Raw CDR data'!$2:$2,0)+1,0)</f>
        <v>0</v>
      </c>
      <c r="O119" s="67">
        <f>VLOOKUP($B119&amp;O$8,'Raw CDR data'!$A:$K,MATCH(MID(O$10,13,100)*1,'Raw CDR data'!$2:$2,0),0)</f>
        <v>0</v>
      </c>
      <c r="P119" s="67">
        <f>VLOOKUP($B119&amp;O$8,'Raw CDR data'!$A:$K,MATCH(MID(P$10,13,100)*1,'Raw CDR data'!$2:$2,0),0)</f>
        <v>0</v>
      </c>
      <c r="Q119" s="68">
        <f>VLOOKUP($B119&amp;O$8,'Raw CDR data'!$A:$K,MATCH(MID(Q$10,13,100)*1,'Raw CDR data'!$2:$2,0)+1,0)</f>
        <v>0</v>
      </c>
      <c r="R119" s="68">
        <f>VLOOKUP($B119&amp;O$8,'Raw CDR data'!$A:$K,MATCH(MID(R$10,13,100)*1,'Raw CDR data'!$2:$2,0)+1,0)</f>
        <v>0</v>
      </c>
      <c r="S119" s="67">
        <f>VLOOKUP($B119&amp;S$8,'Raw CDR data'!$A:$K,MATCH(MID(S$10,13,100)*1,'Raw CDR data'!$2:$2,0),0)</f>
        <v>1</v>
      </c>
      <c r="T119" s="67">
        <f>VLOOKUP($B119&amp;S$8,'Raw CDR data'!$A:$K,MATCH(MID(T$10,13,100)*1,'Raw CDR data'!$2:$2,0),0)</f>
        <v>1</v>
      </c>
      <c r="U119" s="68">
        <f>VLOOKUP($B119&amp;S$8,'Raw CDR data'!$A:$K,MATCH(MID(U$10,13,100)*1,'Raw CDR data'!$2:$2,0)+1,0)</f>
        <v>44</v>
      </c>
      <c r="V119" s="68">
        <f>VLOOKUP($B119&amp;S$8,'Raw CDR data'!$A:$K,MATCH(MID(V$10,13,100)*1,'Raw CDR data'!$2:$2,0)+1,0)</f>
        <v>44</v>
      </c>
      <c r="W119" s="67">
        <f>VLOOKUP($B119&amp;"Further Education College",'Raw CDR data'!$A:$K,MATCH(MID(W$10,13,100)*1,'Raw CDR data'!$2:$2,0),0)</f>
        <v>0</v>
      </c>
      <c r="X119" s="67">
        <f>VLOOKUP($B119&amp;"Further Education College",'Raw CDR data'!$A:$K,MATCH(MID(X$10,13,100)*1,'Raw CDR data'!$2:$2,0),0)</f>
        <v>0</v>
      </c>
      <c r="Y119" s="68">
        <f>VLOOKUP($B119&amp;"Further Education College",'Raw CDR data'!$A:$K,MATCH(MID(Y$10,13,100)*1,'Raw CDR data'!$2:$2,0)+1,0)</f>
        <v>0</v>
      </c>
      <c r="Z119" s="68">
        <f>VLOOKUP($B119&amp;"Further Education College",'Raw CDR data'!$A:$K,MATCH(MID(Z$10,13,100)*1,'Raw CDR data'!$2:$2,0)+1,0)</f>
        <v>0</v>
      </c>
      <c r="AA119" s="67">
        <f>VLOOKUP($B119&amp;AA$8,'Raw CDR data'!$A:$K,MATCH(MID(AA$10,13,100)*1,'Raw CDR data'!$2:$2,0),0)</f>
        <v>0</v>
      </c>
      <c r="AB119" s="67">
        <f>VLOOKUP($B119&amp;AA$8,'Raw CDR data'!$A:$K,MATCH(MID(AB$10,13,100)*1,'Raw CDR data'!$2:$2,0),0)</f>
        <v>0</v>
      </c>
      <c r="AC119" s="67">
        <f>VLOOKUP($B119&amp;AC$8,'Raw CDR data'!$A:$K,MATCH(MID(AC$10,13,100)*1,'Raw CDR data'!$2:$2,0),0)</f>
        <v>0</v>
      </c>
      <c r="AD119" s="67">
        <f>VLOOKUP($B119&amp;AC$8,'Raw CDR data'!$A:$K,MATCH(MID(AD$10,13,100)*1,'Raw CDR data'!$2:$2,0),0)</f>
        <v>0</v>
      </c>
      <c r="AE119" s="67">
        <f>VLOOKUP($B119&amp;AE$8,'Raw CDR data'!$A:$K,MATCH(MID(AE$10,13,100)*1,'Raw CDR data'!$2:$2,0),0)</f>
        <v>1</v>
      </c>
      <c r="AF119" s="67">
        <f>VLOOKUP($B119&amp;AE$8,'Raw CDR data'!$A:$K,MATCH(MID(AF$10,13,100)*1,'Raw CDR data'!$2:$2,0),0)</f>
        <v>1</v>
      </c>
      <c r="AG119" s="67">
        <f>VLOOKUP($B119&amp;"Local Authority Adoption Agency",'Raw CDR data'!$A:$K,MATCH(MID(AG$10,13,100)*1,'Raw CDR data'!$2:$2,0),0)</f>
        <v>1</v>
      </c>
      <c r="AH119" s="67">
        <f>VLOOKUP($B119&amp;"Local Authority Adoption Agency",'Raw CDR data'!$A:$K,MATCH(MID(AH$10,13,100)*1,'Raw CDR data'!$2:$2,0),0)</f>
        <v>1</v>
      </c>
      <c r="AI119" s="67">
        <f>VLOOKUP($B119&amp;AI$8,'Raw CDR data'!$A:$K,MATCH(MID(AI$10,13,100)*1,'Raw CDR data'!$2:$2,0),0)</f>
        <v>0</v>
      </c>
      <c r="AJ119" s="67">
        <f>VLOOKUP($B119&amp;AI$8,'Raw CDR data'!$A:$K,MATCH(MID(AJ$10,13,100)*1,'Raw CDR data'!$2:$2,0),0)</f>
        <v>0</v>
      </c>
      <c r="AK119" s="67">
        <f>VLOOKUP($B119&amp;"Local Authority Fostering Agency",'Raw CDR data'!$A:$K,MATCH(MID(AK$10,13,100)*1,'Raw CDR data'!$2:$2,0),0)</f>
        <v>1</v>
      </c>
      <c r="AL119" s="67">
        <f>VLOOKUP($B119&amp;"Local Authority Fostering Agency",'Raw CDR data'!$A:$K,MATCH(MID(AL$10,13,100)*1,'Raw CDR data'!$2:$2,0),0)</f>
        <v>1</v>
      </c>
      <c r="AM119" s="67">
        <f>VLOOKUP($B119&amp;AM$8,'Raw CDR data'!$A:$K,MATCH(MID(AM$10,13,100)*1,'Raw CDR data'!$2:$2,0),0)</f>
        <v>6</v>
      </c>
      <c r="AN119" s="67">
        <f>VLOOKUP($B119&amp;AM$8,'Raw CDR data'!$A:$K,MATCH(MID(AN$10,13,100)*1,'Raw CDR data'!$2:$2,0),0)</f>
        <v>6</v>
      </c>
      <c r="AO119" s="160"/>
      <c r="AP119" s="160"/>
    </row>
    <row r="120" spans="2:42" s="62" customFormat="1" ht="11.25">
      <c r="B120" s="71" t="s">
        <v>1564</v>
      </c>
      <c r="C120" s="67">
        <f>VLOOKUP($B120&amp;C$8,'Raw CDR data'!$A:$K,MATCH(MID(C$10,13,100)*1,'Raw CDR data'!$2:$2,0),0)</f>
        <v>5</v>
      </c>
      <c r="D120" s="67">
        <f>VLOOKUP($B120&amp;C$8,'Raw CDR data'!$A:$K,MATCH(MID(D$10,13,100)*1,'Raw CDR data'!$2:$2,0),0)</f>
        <v>5</v>
      </c>
      <c r="E120" s="68">
        <f>VLOOKUP($B120&amp;C$8,'Raw CDR data'!$A:$K,MATCH(MID(E$10,13,100)*1,'Raw CDR data'!$2:$2,0)+1,0)</f>
        <v>26</v>
      </c>
      <c r="F120" s="68">
        <f>VLOOKUP($B120&amp;C$8,'Raw CDR data'!$A:$K,MATCH(MID(F$10,13,100)*1,'Raw CDR data'!$2:$2,0)+1,0)</f>
        <v>26</v>
      </c>
      <c r="G120" s="67">
        <f>VLOOKUP($B120&amp;G$8,'Raw CDR data'!$A:$K,MATCH(MID(G$10,13,100)*1,'Raw CDR data'!$2:$2,0),0)</f>
        <v>0</v>
      </c>
      <c r="H120" s="67">
        <f>VLOOKUP($B120&amp;G$8,'Raw CDR data'!$A:$K,MATCH(MID(H$10,13,100)*1,'Raw CDR data'!$2:$2,0),0)</f>
        <v>0</v>
      </c>
      <c r="I120" s="68">
        <f>VLOOKUP($B120&amp;G$8,'Raw CDR data'!$A:$K,MATCH(MID(I$10,13,100)*1,'Raw CDR data'!$2:$2,0)+1,0)</f>
        <v>0</v>
      </c>
      <c r="J120" s="68">
        <f>VLOOKUP($B120&amp;G$8,'Raw CDR data'!$A:$K,MATCH(MID(J$10,13,100)*1,'Raw CDR data'!$2:$2,0)+1,0)</f>
        <v>0</v>
      </c>
      <c r="K120" s="67">
        <f>VLOOKUP($B120&amp;K$8,'Raw CDR data'!$A:$K,MATCH(MID(K$10,13,100)*1,'Raw CDR data'!$2:$2,0),0)</f>
        <v>0</v>
      </c>
      <c r="L120" s="67">
        <f>VLOOKUP($B120&amp;K$8,'Raw CDR data'!$A:$K,MATCH(MID(L$10,13,100)*1,'Raw CDR data'!$2:$2,0),0)</f>
        <v>0</v>
      </c>
      <c r="M120" s="68">
        <f>VLOOKUP($B120&amp;K$8,'Raw CDR data'!$A:$K,MATCH(MID(M$10,13,100)*1,'Raw CDR data'!$2:$2,0)+1,0)</f>
        <v>0</v>
      </c>
      <c r="N120" s="68">
        <f>VLOOKUP($B120&amp;K$8,'Raw CDR data'!$A:$K,MATCH(MID(N$10,13,100)*1,'Raw CDR data'!$2:$2,0)+1,0)</f>
        <v>0</v>
      </c>
      <c r="O120" s="67">
        <f>VLOOKUP($B120&amp;O$8,'Raw CDR data'!$A:$K,MATCH(MID(O$10,13,100)*1,'Raw CDR data'!$2:$2,0),0)</f>
        <v>4</v>
      </c>
      <c r="P120" s="67">
        <f>VLOOKUP($B120&amp;O$8,'Raw CDR data'!$A:$K,MATCH(MID(P$10,13,100)*1,'Raw CDR data'!$2:$2,0),0)</f>
        <v>4</v>
      </c>
      <c r="Q120" s="68">
        <f>VLOOKUP($B120&amp;O$8,'Raw CDR data'!$A:$K,MATCH(MID(Q$10,13,100)*1,'Raw CDR data'!$2:$2,0)+1,0)</f>
        <v>21</v>
      </c>
      <c r="R120" s="68">
        <f>VLOOKUP($B120&amp;O$8,'Raw CDR data'!$A:$K,MATCH(MID(R$10,13,100)*1,'Raw CDR data'!$2:$2,0)+1,0)</f>
        <v>21</v>
      </c>
      <c r="S120" s="67">
        <f>VLOOKUP($B120&amp;S$8,'Raw CDR data'!$A:$K,MATCH(MID(S$10,13,100)*1,'Raw CDR data'!$2:$2,0),0)</f>
        <v>0</v>
      </c>
      <c r="T120" s="67">
        <f>VLOOKUP($B120&amp;S$8,'Raw CDR data'!$A:$K,MATCH(MID(T$10,13,100)*1,'Raw CDR data'!$2:$2,0),0)</f>
        <v>0</v>
      </c>
      <c r="U120" s="68">
        <f>VLOOKUP($B120&amp;S$8,'Raw CDR data'!$A:$K,MATCH(MID(U$10,13,100)*1,'Raw CDR data'!$2:$2,0)+1,0)</f>
        <v>0</v>
      </c>
      <c r="V120" s="68">
        <f>VLOOKUP($B120&amp;S$8,'Raw CDR data'!$A:$K,MATCH(MID(V$10,13,100)*1,'Raw CDR data'!$2:$2,0)+1,0)</f>
        <v>0</v>
      </c>
      <c r="W120" s="67">
        <f>VLOOKUP($B120&amp;"Further Education College",'Raw CDR data'!$A:$K,MATCH(MID(W$10,13,100)*1,'Raw CDR data'!$2:$2,0),0)</f>
        <v>0</v>
      </c>
      <c r="X120" s="67">
        <f>VLOOKUP($B120&amp;"Further Education College",'Raw CDR data'!$A:$K,MATCH(MID(X$10,13,100)*1,'Raw CDR data'!$2:$2,0),0)</f>
        <v>0</v>
      </c>
      <c r="Y120" s="68">
        <f>VLOOKUP($B120&amp;"Further Education College",'Raw CDR data'!$A:$K,MATCH(MID(Y$10,13,100)*1,'Raw CDR data'!$2:$2,0)+1,0)</f>
        <v>0</v>
      </c>
      <c r="Z120" s="68">
        <f>VLOOKUP($B120&amp;"Further Education College",'Raw CDR data'!$A:$K,MATCH(MID(Z$10,13,100)*1,'Raw CDR data'!$2:$2,0)+1,0)</f>
        <v>0</v>
      </c>
      <c r="AA120" s="67">
        <f>VLOOKUP($B120&amp;AA$8,'Raw CDR data'!$A:$K,MATCH(MID(AA$10,13,100)*1,'Raw CDR data'!$2:$2,0),0)</f>
        <v>0</v>
      </c>
      <c r="AB120" s="67">
        <f>VLOOKUP($B120&amp;AA$8,'Raw CDR data'!$A:$K,MATCH(MID(AB$10,13,100)*1,'Raw CDR data'!$2:$2,0),0)</f>
        <v>0</v>
      </c>
      <c r="AC120" s="67">
        <f>VLOOKUP($B120&amp;AC$8,'Raw CDR data'!$A:$K,MATCH(MID(AC$10,13,100)*1,'Raw CDR data'!$2:$2,0),0)</f>
        <v>1</v>
      </c>
      <c r="AD120" s="67">
        <f>VLOOKUP($B120&amp;AC$8,'Raw CDR data'!$A:$K,MATCH(MID(AD$10,13,100)*1,'Raw CDR data'!$2:$2,0),0)</f>
        <v>1</v>
      </c>
      <c r="AE120" s="67">
        <f>VLOOKUP($B120&amp;AE$8,'Raw CDR data'!$A:$K,MATCH(MID(AE$10,13,100)*1,'Raw CDR data'!$2:$2,0),0)</f>
        <v>2</v>
      </c>
      <c r="AF120" s="67">
        <f>VLOOKUP($B120&amp;AE$8,'Raw CDR data'!$A:$K,MATCH(MID(AF$10,13,100)*1,'Raw CDR data'!$2:$2,0),0)</f>
        <v>2</v>
      </c>
      <c r="AG120" s="67">
        <f>VLOOKUP($B120&amp;"Local Authority Adoption Agency",'Raw CDR data'!$A:$K,MATCH(MID(AG$10,13,100)*1,'Raw CDR data'!$2:$2,0),0)</f>
        <v>1</v>
      </c>
      <c r="AH120" s="67">
        <f>VLOOKUP($B120&amp;"Local Authority Adoption Agency",'Raw CDR data'!$A:$K,MATCH(MID(AH$10,13,100)*1,'Raw CDR data'!$2:$2,0),0)</f>
        <v>1</v>
      </c>
      <c r="AI120" s="67">
        <f>VLOOKUP($B120&amp;AI$8,'Raw CDR data'!$A:$K,MATCH(MID(AI$10,13,100)*1,'Raw CDR data'!$2:$2,0),0)</f>
        <v>3</v>
      </c>
      <c r="AJ120" s="67">
        <f>VLOOKUP($B120&amp;AI$8,'Raw CDR data'!$A:$K,MATCH(MID(AJ$10,13,100)*1,'Raw CDR data'!$2:$2,0),0)</f>
        <v>3</v>
      </c>
      <c r="AK120" s="67">
        <f>VLOOKUP($B120&amp;"Local Authority Fostering Agency",'Raw CDR data'!$A:$K,MATCH(MID(AK$10,13,100)*1,'Raw CDR data'!$2:$2,0),0)</f>
        <v>1</v>
      </c>
      <c r="AL120" s="67">
        <f>VLOOKUP($B120&amp;"Local Authority Fostering Agency",'Raw CDR data'!$A:$K,MATCH(MID(AL$10,13,100)*1,'Raw CDR data'!$2:$2,0),0)</f>
        <v>1</v>
      </c>
      <c r="AM120" s="67">
        <f>VLOOKUP($B120&amp;AM$8,'Raw CDR data'!$A:$K,MATCH(MID(AM$10,13,100)*1,'Raw CDR data'!$2:$2,0),0)</f>
        <v>17</v>
      </c>
      <c r="AN120" s="67">
        <f>VLOOKUP($B120&amp;AM$8,'Raw CDR data'!$A:$K,MATCH(MID(AN$10,13,100)*1,'Raw CDR data'!$2:$2,0),0)</f>
        <v>17</v>
      </c>
      <c r="AO120" s="160"/>
      <c r="AP120" s="160"/>
    </row>
    <row r="121" spans="2:42" s="62" customFormat="1" ht="11.25">
      <c r="B121" s="71" t="s">
        <v>1567</v>
      </c>
      <c r="C121" s="67">
        <f>VLOOKUP($B121&amp;C$8,'Raw CDR data'!$A:$K,MATCH(MID(C$10,13,100)*1,'Raw CDR data'!$2:$2,0),0)</f>
        <v>10</v>
      </c>
      <c r="D121" s="67">
        <f>VLOOKUP($B121&amp;C$8,'Raw CDR data'!$A:$K,MATCH(MID(D$10,13,100)*1,'Raw CDR data'!$2:$2,0),0)</f>
        <v>9</v>
      </c>
      <c r="E121" s="68">
        <f>VLOOKUP($B121&amp;C$8,'Raw CDR data'!$A:$K,MATCH(MID(E$10,13,100)*1,'Raw CDR data'!$2:$2,0)+1,0)</f>
        <v>52</v>
      </c>
      <c r="F121" s="68">
        <f>VLOOKUP($B121&amp;C$8,'Raw CDR data'!$A:$K,MATCH(MID(F$10,13,100)*1,'Raw CDR data'!$2:$2,0)+1,0)</f>
        <v>46</v>
      </c>
      <c r="G121" s="67">
        <f>VLOOKUP($B121&amp;G$8,'Raw CDR data'!$A:$K,MATCH(MID(G$10,13,100)*1,'Raw CDR data'!$2:$2,0),0)</f>
        <v>0</v>
      </c>
      <c r="H121" s="67">
        <f>VLOOKUP($B121&amp;G$8,'Raw CDR data'!$A:$K,MATCH(MID(H$10,13,100)*1,'Raw CDR data'!$2:$2,0),0)</f>
        <v>0</v>
      </c>
      <c r="I121" s="68">
        <f>VLOOKUP($B121&amp;G$8,'Raw CDR data'!$A:$K,MATCH(MID(I$10,13,100)*1,'Raw CDR data'!$2:$2,0)+1,0)</f>
        <v>0</v>
      </c>
      <c r="J121" s="68">
        <f>VLOOKUP($B121&amp;G$8,'Raw CDR data'!$A:$K,MATCH(MID(J$10,13,100)*1,'Raw CDR data'!$2:$2,0)+1,0)</f>
        <v>0</v>
      </c>
      <c r="K121" s="67">
        <f>VLOOKUP($B121&amp;K$8,'Raw CDR data'!$A:$K,MATCH(MID(K$10,13,100)*1,'Raw CDR data'!$2:$2,0),0)</f>
        <v>0</v>
      </c>
      <c r="L121" s="67">
        <f>VLOOKUP($B121&amp;K$8,'Raw CDR data'!$A:$K,MATCH(MID(L$10,13,100)*1,'Raw CDR data'!$2:$2,0),0)</f>
        <v>0</v>
      </c>
      <c r="M121" s="68">
        <f>VLOOKUP($B121&amp;K$8,'Raw CDR data'!$A:$K,MATCH(MID(M$10,13,100)*1,'Raw CDR data'!$2:$2,0)+1,0)</f>
        <v>0</v>
      </c>
      <c r="N121" s="68">
        <f>VLOOKUP($B121&amp;K$8,'Raw CDR data'!$A:$K,MATCH(MID(N$10,13,100)*1,'Raw CDR data'!$2:$2,0)+1,0)</f>
        <v>0</v>
      </c>
      <c r="O121" s="67">
        <f>VLOOKUP($B121&amp;O$8,'Raw CDR data'!$A:$K,MATCH(MID(O$10,13,100)*1,'Raw CDR data'!$2:$2,0),0)</f>
        <v>1</v>
      </c>
      <c r="P121" s="67">
        <f>VLOOKUP($B121&amp;O$8,'Raw CDR data'!$A:$K,MATCH(MID(P$10,13,100)*1,'Raw CDR data'!$2:$2,0),0)</f>
        <v>1</v>
      </c>
      <c r="Q121" s="68">
        <f>VLOOKUP($B121&amp;O$8,'Raw CDR data'!$A:$K,MATCH(MID(Q$10,13,100)*1,'Raw CDR data'!$2:$2,0)+1,0)</f>
        <v>6.625</v>
      </c>
      <c r="R121" s="68">
        <f>VLOOKUP($B121&amp;O$8,'Raw CDR data'!$A:$K,MATCH(MID(R$10,13,100)*1,'Raw CDR data'!$2:$2,0)+1,0)</f>
        <v>6.733333</v>
      </c>
      <c r="S121" s="67">
        <f>VLOOKUP($B121&amp;S$8,'Raw CDR data'!$A:$K,MATCH(MID(S$10,13,100)*1,'Raw CDR data'!$2:$2,0),0)</f>
        <v>1</v>
      </c>
      <c r="T121" s="67">
        <f>VLOOKUP($B121&amp;S$8,'Raw CDR data'!$A:$K,MATCH(MID(T$10,13,100)*1,'Raw CDR data'!$2:$2,0),0)</f>
        <v>1</v>
      </c>
      <c r="U121" s="68">
        <f>VLOOKUP($B121&amp;S$8,'Raw CDR data'!$A:$K,MATCH(MID(U$10,13,100)*1,'Raw CDR data'!$2:$2,0)+1,0)</f>
        <v>70</v>
      </c>
      <c r="V121" s="68">
        <f>VLOOKUP($B121&amp;S$8,'Raw CDR data'!$A:$K,MATCH(MID(V$10,13,100)*1,'Raw CDR data'!$2:$2,0)+1,0)</f>
        <v>74</v>
      </c>
      <c r="W121" s="67">
        <f>VLOOKUP($B121&amp;"Further Education College",'Raw CDR data'!$A:$K,MATCH(MID(W$10,13,100)*1,'Raw CDR data'!$2:$2,0),0)</f>
        <v>0</v>
      </c>
      <c r="X121" s="67">
        <f>VLOOKUP($B121&amp;"Further Education College",'Raw CDR data'!$A:$K,MATCH(MID(X$10,13,100)*1,'Raw CDR data'!$2:$2,0),0)</f>
        <v>0</v>
      </c>
      <c r="Y121" s="68">
        <f>VLOOKUP($B121&amp;"Further Education College",'Raw CDR data'!$A:$K,MATCH(MID(Y$10,13,100)*1,'Raw CDR data'!$2:$2,0)+1,0)</f>
        <v>0</v>
      </c>
      <c r="Z121" s="68">
        <f>VLOOKUP($B121&amp;"Further Education College",'Raw CDR data'!$A:$K,MATCH(MID(Z$10,13,100)*1,'Raw CDR data'!$2:$2,0)+1,0)</f>
        <v>0</v>
      </c>
      <c r="AA121" s="67">
        <f>VLOOKUP($B121&amp;AA$8,'Raw CDR data'!$A:$K,MATCH(MID(AA$10,13,100)*1,'Raw CDR data'!$2:$2,0),0)</f>
        <v>0</v>
      </c>
      <c r="AB121" s="67">
        <f>VLOOKUP($B121&amp;AA$8,'Raw CDR data'!$A:$K,MATCH(MID(AB$10,13,100)*1,'Raw CDR data'!$2:$2,0),0)</f>
        <v>0</v>
      </c>
      <c r="AC121" s="67">
        <f>VLOOKUP($B121&amp;AC$8,'Raw CDR data'!$A:$K,MATCH(MID(AC$10,13,100)*1,'Raw CDR data'!$2:$2,0),0)</f>
        <v>0</v>
      </c>
      <c r="AD121" s="67">
        <f>VLOOKUP($B121&amp;AC$8,'Raw CDR data'!$A:$K,MATCH(MID(AD$10,13,100)*1,'Raw CDR data'!$2:$2,0),0)</f>
        <v>0</v>
      </c>
      <c r="AE121" s="67">
        <f>VLOOKUP($B121&amp;AE$8,'Raw CDR data'!$A:$K,MATCH(MID(AE$10,13,100)*1,'Raw CDR data'!$2:$2,0),0)</f>
        <v>1</v>
      </c>
      <c r="AF121" s="67">
        <f>VLOOKUP($B121&amp;AE$8,'Raw CDR data'!$A:$K,MATCH(MID(AF$10,13,100)*1,'Raw CDR data'!$2:$2,0),0)</f>
        <v>1</v>
      </c>
      <c r="AG121" s="67">
        <f>VLOOKUP($B121&amp;"Local Authority Adoption Agency",'Raw CDR data'!$A:$K,MATCH(MID(AG$10,13,100)*1,'Raw CDR data'!$2:$2,0),0)</f>
        <v>1</v>
      </c>
      <c r="AH121" s="67">
        <f>VLOOKUP($B121&amp;"Local Authority Adoption Agency",'Raw CDR data'!$A:$K,MATCH(MID(AH$10,13,100)*1,'Raw CDR data'!$2:$2,0),0)</f>
        <v>1</v>
      </c>
      <c r="AI121" s="67">
        <f>VLOOKUP($B121&amp;AI$8,'Raw CDR data'!$A:$K,MATCH(MID(AI$10,13,100)*1,'Raw CDR data'!$2:$2,0),0)</f>
        <v>3</v>
      </c>
      <c r="AJ121" s="67">
        <f>VLOOKUP($B121&amp;AI$8,'Raw CDR data'!$A:$K,MATCH(MID(AJ$10,13,100)*1,'Raw CDR data'!$2:$2,0),0)</f>
        <v>3</v>
      </c>
      <c r="AK121" s="67">
        <f>VLOOKUP($B121&amp;"Local Authority Fostering Agency",'Raw CDR data'!$A:$K,MATCH(MID(AK$10,13,100)*1,'Raw CDR data'!$2:$2,0),0)</f>
        <v>1</v>
      </c>
      <c r="AL121" s="67">
        <f>VLOOKUP($B121&amp;"Local Authority Fostering Agency",'Raw CDR data'!$A:$K,MATCH(MID(AL$10,13,100)*1,'Raw CDR data'!$2:$2,0),0)</f>
        <v>1</v>
      </c>
      <c r="AM121" s="67">
        <f>VLOOKUP($B121&amp;AM$8,'Raw CDR data'!$A:$K,MATCH(MID(AM$10,13,100)*1,'Raw CDR data'!$2:$2,0),0)</f>
        <v>18</v>
      </c>
      <c r="AN121" s="67">
        <f>VLOOKUP($B121&amp;AM$8,'Raw CDR data'!$A:$K,MATCH(MID(AN$10,13,100)*1,'Raw CDR data'!$2:$2,0),0)</f>
        <v>17</v>
      </c>
      <c r="AO121" s="160"/>
      <c r="AP121" s="160"/>
    </row>
    <row r="122" spans="2:42" s="62" customFormat="1" ht="11.25">
      <c r="B122" s="71" t="s">
        <v>1573</v>
      </c>
      <c r="C122" s="67">
        <f>VLOOKUP($B122&amp;C$8,'Raw CDR data'!$A:$K,MATCH(MID(C$10,13,100)*1,'Raw CDR data'!$2:$2,0),0)</f>
        <v>7</v>
      </c>
      <c r="D122" s="67">
        <f>VLOOKUP($B122&amp;C$8,'Raw CDR data'!$A:$K,MATCH(MID(D$10,13,100)*1,'Raw CDR data'!$2:$2,0),0)</f>
        <v>7</v>
      </c>
      <c r="E122" s="68">
        <f>VLOOKUP($B122&amp;C$8,'Raw CDR data'!$A:$K,MATCH(MID(E$10,13,100)*1,'Raw CDR data'!$2:$2,0)+1,0)</f>
        <v>44</v>
      </c>
      <c r="F122" s="68">
        <f>VLOOKUP($B122&amp;C$8,'Raw CDR data'!$A:$K,MATCH(MID(F$10,13,100)*1,'Raw CDR data'!$2:$2,0)+1,0)</f>
        <v>44</v>
      </c>
      <c r="G122" s="67">
        <f>VLOOKUP($B122&amp;G$8,'Raw CDR data'!$A:$K,MATCH(MID(G$10,13,100)*1,'Raw CDR data'!$2:$2,0),0)</f>
        <v>0</v>
      </c>
      <c r="H122" s="67">
        <f>VLOOKUP($B122&amp;G$8,'Raw CDR data'!$A:$K,MATCH(MID(H$10,13,100)*1,'Raw CDR data'!$2:$2,0),0)</f>
        <v>0</v>
      </c>
      <c r="I122" s="68">
        <f>VLOOKUP($B122&amp;G$8,'Raw CDR data'!$A:$K,MATCH(MID(I$10,13,100)*1,'Raw CDR data'!$2:$2,0)+1,0)</f>
        <v>0</v>
      </c>
      <c r="J122" s="68">
        <f>VLOOKUP($B122&amp;G$8,'Raw CDR data'!$A:$K,MATCH(MID(J$10,13,100)*1,'Raw CDR data'!$2:$2,0)+1,0)</f>
        <v>0</v>
      </c>
      <c r="K122" s="67">
        <f>VLOOKUP($B122&amp;K$8,'Raw CDR data'!$A:$K,MATCH(MID(K$10,13,100)*1,'Raw CDR data'!$2:$2,0),0)</f>
        <v>0</v>
      </c>
      <c r="L122" s="67">
        <f>VLOOKUP($B122&amp;K$8,'Raw CDR data'!$A:$K,MATCH(MID(L$10,13,100)*1,'Raw CDR data'!$2:$2,0),0)</f>
        <v>0</v>
      </c>
      <c r="M122" s="68">
        <f>VLOOKUP($B122&amp;K$8,'Raw CDR data'!$A:$K,MATCH(MID(M$10,13,100)*1,'Raw CDR data'!$2:$2,0)+1,0)</f>
        <v>0</v>
      </c>
      <c r="N122" s="68">
        <f>VLOOKUP($B122&amp;K$8,'Raw CDR data'!$A:$K,MATCH(MID(N$10,13,100)*1,'Raw CDR data'!$2:$2,0)+1,0)</f>
        <v>0</v>
      </c>
      <c r="O122" s="67">
        <f>VLOOKUP($B122&amp;O$8,'Raw CDR data'!$A:$K,MATCH(MID(O$10,13,100)*1,'Raw CDR data'!$2:$2,0),0)</f>
        <v>0</v>
      </c>
      <c r="P122" s="67">
        <f>VLOOKUP($B122&amp;O$8,'Raw CDR data'!$A:$K,MATCH(MID(P$10,13,100)*1,'Raw CDR data'!$2:$2,0),0)</f>
        <v>0</v>
      </c>
      <c r="Q122" s="68">
        <f>VLOOKUP($B122&amp;O$8,'Raw CDR data'!$A:$K,MATCH(MID(Q$10,13,100)*1,'Raw CDR data'!$2:$2,0)+1,0)</f>
        <v>0</v>
      </c>
      <c r="R122" s="68">
        <f>VLOOKUP($B122&amp;O$8,'Raw CDR data'!$A:$K,MATCH(MID(R$10,13,100)*1,'Raw CDR data'!$2:$2,0)+1,0)</f>
        <v>0</v>
      </c>
      <c r="S122" s="67">
        <f>VLOOKUP($B122&amp;S$8,'Raw CDR data'!$A:$K,MATCH(MID(S$10,13,100)*1,'Raw CDR data'!$2:$2,0),0)</f>
        <v>0</v>
      </c>
      <c r="T122" s="67">
        <f>VLOOKUP($B122&amp;S$8,'Raw CDR data'!$A:$K,MATCH(MID(T$10,13,100)*1,'Raw CDR data'!$2:$2,0),0)</f>
        <v>0</v>
      </c>
      <c r="U122" s="68">
        <f>VLOOKUP($B122&amp;S$8,'Raw CDR data'!$A:$K,MATCH(MID(U$10,13,100)*1,'Raw CDR data'!$2:$2,0)+1,0)</f>
        <v>0</v>
      </c>
      <c r="V122" s="68">
        <f>VLOOKUP($B122&amp;S$8,'Raw CDR data'!$A:$K,MATCH(MID(V$10,13,100)*1,'Raw CDR data'!$2:$2,0)+1,0)</f>
        <v>0</v>
      </c>
      <c r="W122" s="67">
        <f>VLOOKUP($B122&amp;"Further Education College",'Raw CDR data'!$A:$K,MATCH(MID(W$10,13,100)*1,'Raw CDR data'!$2:$2,0),0)</f>
        <v>0</v>
      </c>
      <c r="X122" s="67">
        <f>VLOOKUP($B122&amp;"Further Education College",'Raw CDR data'!$A:$K,MATCH(MID(X$10,13,100)*1,'Raw CDR data'!$2:$2,0),0)</f>
        <v>0</v>
      </c>
      <c r="Y122" s="68">
        <f>VLOOKUP($B122&amp;"Further Education College",'Raw CDR data'!$A:$K,MATCH(MID(Y$10,13,100)*1,'Raw CDR data'!$2:$2,0)+1,0)</f>
        <v>0</v>
      </c>
      <c r="Z122" s="68">
        <f>VLOOKUP($B122&amp;"Further Education College",'Raw CDR data'!$A:$K,MATCH(MID(Z$10,13,100)*1,'Raw CDR data'!$2:$2,0)+1,0)</f>
        <v>0</v>
      </c>
      <c r="AA122" s="67">
        <f>VLOOKUP($B122&amp;AA$8,'Raw CDR data'!$A:$K,MATCH(MID(AA$10,13,100)*1,'Raw CDR data'!$2:$2,0),0)</f>
        <v>0</v>
      </c>
      <c r="AB122" s="67">
        <f>VLOOKUP($B122&amp;AA$8,'Raw CDR data'!$A:$K,MATCH(MID(AB$10,13,100)*1,'Raw CDR data'!$2:$2,0),0)</f>
        <v>0</v>
      </c>
      <c r="AC122" s="67">
        <f>VLOOKUP($B122&amp;AC$8,'Raw CDR data'!$A:$K,MATCH(MID(AC$10,13,100)*1,'Raw CDR data'!$2:$2,0),0)</f>
        <v>0</v>
      </c>
      <c r="AD122" s="67">
        <f>VLOOKUP($B122&amp;AC$8,'Raw CDR data'!$A:$K,MATCH(MID(AD$10,13,100)*1,'Raw CDR data'!$2:$2,0),0)</f>
        <v>0</v>
      </c>
      <c r="AE122" s="67">
        <f>VLOOKUP($B122&amp;AE$8,'Raw CDR data'!$A:$K,MATCH(MID(AE$10,13,100)*1,'Raw CDR data'!$2:$2,0),0)</f>
        <v>0</v>
      </c>
      <c r="AF122" s="67">
        <f>VLOOKUP($B122&amp;AE$8,'Raw CDR data'!$A:$K,MATCH(MID(AF$10,13,100)*1,'Raw CDR data'!$2:$2,0),0)</f>
        <v>0</v>
      </c>
      <c r="AG122" s="67">
        <f>VLOOKUP($B122&amp;"Local Authority Adoption Agency",'Raw CDR data'!$A:$K,MATCH(MID(AG$10,13,100)*1,'Raw CDR data'!$2:$2,0),0)</f>
        <v>1</v>
      </c>
      <c r="AH122" s="67">
        <f>VLOOKUP($B122&amp;"Local Authority Adoption Agency",'Raw CDR data'!$A:$K,MATCH(MID(AH$10,13,100)*1,'Raw CDR data'!$2:$2,0),0)</f>
        <v>1</v>
      </c>
      <c r="AI122" s="67">
        <f>VLOOKUP($B122&amp;AI$8,'Raw CDR data'!$A:$K,MATCH(MID(AI$10,13,100)*1,'Raw CDR data'!$2:$2,0),0)</f>
        <v>1</v>
      </c>
      <c r="AJ122" s="67">
        <f>VLOOKUP($B122&amp;AI$8,'Raw CDR data'!$A:$K,MATCH(MID(AJ$10,13,100)*1,'Raw CDR data'!$2:$2,0),0)</f>
        <v>1</v>
      </c>
      <c r="AK122" s="67">
        <f>VLOOKUP($B122&amp;"Local Authority Fostering Agency",'Raw CDR data'!$A:$K,MATCH(MID(AK$10,13,100)*1,'Raw CDR data'!$2:$2,0),0)</f>
        <v>1</v>
      </c>
      <c r="AL122" s="67">
        <f>VLOOKUP($B122&amp;"Local Authority Fostering Agency",'Raw CDR data'!$A:$K,MATCH(MID(AL$10,13,100)*1,'Raw CDR data'!$2:$2,0),0)</f>
        <v>1</v>
      </c>
      <c r="AM122" s="67">
        <f>VLOOKUP($B122&amp;AM$8,'Raw CDR data'!$A:$K,MATCH(MID(AM$10,13,100)*1,'Raw CDR data'!$2:$2,0),0)</f>
        <v>10</v>
      </c>
      <c r="AN122" s="67">
        <f>VLOOKUP($B122&amp;AM$8,'Raw CDR data'!$A:$K,MATCH(MID(AN$10,13,100)*1,'Raw CDR data'!$2:$2,0),0)</f>
        <v>10</v>
      </c>
      <c r="AO122" s="160"/>
      <c r="AP122" s="160"/>
    </row>
    <row r="123" spans="2:42" s="62" customFormat="1" ht="11.25">
      <c r="B123" s="71" t="s">
        <v>1600</v>
      </c>
      <c r="C123" s="67">
        <f>VLOOKUP($B123&amp;C$8,'Raw CDR data'!$A:$K,MATCH(MID(C$10,13,100)*1,'Raw CDR data'!$2:$2,0),0)</f>
        <v>2</v>
      </c>
      <c r="D123" s="67">
        <f>VLOOKUP($B123&amp;C$8,'Raw CDR data'!$A:$K,MATCH(MID(D$10,13,100)*1,'Raw CDR data'!$2:$2,0),0)</f>
        <v>2</v>
      </c>
      <c r="E123" s="68">
        <f>VLOOKUP($B123&amp;C$8,'Raw CDR data'!$A:$K,MATCH(MID(E$10,13,100)*1,'Raw CDR data'!$2:$2,0)+1,0)</f>
        <v>6</v>
      </c>
      <c r="F123" s="68">
        <f>VLOOKUP($B123&amp;C$8,'Raw CDR data'!$A:$K,MATCH(MID(F$10,13,100)*1,'Raw CDR data'!$2:$2,0)+1,0)</f>
        <v>6</v>
      </c>
      <c r="G123" s="67">
        <f>VLOOKUP($B123&amp;G$8,'Raw CDR data'!$A:$K,MATCH(MID(G$10,13,100)*1,'Raw CDR data'!$2:$2,0),0)</f>
        <v>0</v>
      </c>
      <c r="H123" s="67">
        <f>VLOOKUP($B123&amp;G$8,'Raw CDR data'!$A:$K,MATCH(MID(H$10,13,100)*1,'Raw CDR data'!$2:$2,0),0)</f>
        <v>0</v>
      </c>
      <c r="I123" s="68">
        <f>VLOOKUP($B123&amp;G$8,'Raw CDR data'!$A:$K,MATCH(MID(I$10,13,100)*1,'Raw CDR data'!$2:$2,0)+1,0)</f>
        <v>0</v>
      </c>
      <c r="J123" s="68">
        <f>VLOOKUP($B123&amp;G$8,'Raw CDR data'!$A:$K,MATCH(MID(J$10,13,100)*1,'Raw CDR data'!$2:$2,0)+1,0)</f>
        <v>0</v>
      </c>
      <c r="K123" s="67">
        <f>VLOOKUP($B123&amp;K$8,'Raw CDR data'!$A:$K,MATCH(MID(K$10,13,100)*1,'Raw CDR data'!$2:$2,0),0)</f>
        <v>0</v>
      </c>
      <c r="L123" s="67">
        <f>VLOOKUP($B123&amp;K$8,'Raw CDR data'!$A:$K,MATCH(MID(L$10,13,100)*1,'Raw CDR data'!$2:$2,0),0)</f>
        <v>0</v>
      </c>
      <c r="M123" s="68">
        <f>VLOOKUP($B123&amp;K$8,'Raw CDR data'!$A:$K,MATCH(MID(M$10,13,100)*1,'Raw CDR data'!$2:$2,0)+1,0)</f>
        <v>0</v>
      </c>
      <c r="N123" s="68">
        <f>VLOOKUP($B123&amp;K$8,'Raw CDR data'!$A:$K,MATCH(MID(N$10,13,100)*1,'Raw CDR data'!$2:$2,0)+1,0)</f>
        <v>0</v>
      </c>
      <c r="O123" s="67">
        <f>VLOOKUP($B123&amp;O$8,'Raw CDR data'!$A:$K,MATCH(MID(O$10,13,100)*1,'Raw CDR data'!$2:$2,0),0)</f>
        <v>0</v>
      </c>
      <c r="P123" s="67">
        <f>VLOOKUP($B123&amp;O$8,'Raw CDR data'!$A:$K,MATCH(MID(P$10,13,100)*1,'Raw CDR data'!$2:$2,0),0)</f>
        <v>0</v>
      </c>
      <c r="Q123" s="68">
        <f>VLOOKUP($B123&amp;O$8,'Raw CDR data'!$A:$K,MATCH(MID(Q$10,13,100)*1,'Raw CDR data'!$2:$2,0)+1,0)</f>
        <v>0</v>
      </c>
      <c r="R123" s="68">
        <f>VLOOKUP($B123&amp;O$8,'Raw CDR data'!$A:$K,MATCH(MID(R$10,13,100)*1,'Raw CDR data'!$2:$2,0)+1,0)</f>
        <v>0</v>
      </c>
      <c r="S123" s="67">
        <f>VLOOKUP($B123&amp;S$8,'Raw CDR data'!$A:$K,MATCH(MID(S$10,13,100)*1,'Raw CDR data'!$2:$2,0),0)</f>
        <v>2</v>
      </c>
      <c r="T123" s="67">
        <f>VLOOKUP($B123&amp;S$8,'Raw CDR data'!$A:$K,MATCH(MID(T$10,13,100)*1,'Raw CDR data'!$2:$2,0),0)</f>
        <v>2</v>
      </c>
      <c r="U123" s="68">
        <f>VLOOKUP($B123&amp;S$8,'Raw CDR data'!$A:$K,MATCH(MID(U$10,13,100)*1,'Raw CDR data'!$2:$2,0)+1,0)</f>
        <v>257.22610700000001</v>
      </c>
      <c r="V123" s="68">
        <f>VLOOKUP($B123&amp;S$8,'Raw CDR data'!$A:$K,MATCH(MID(V$10,13,100)*1,'Raw CDR data'!$2:$2,0)+1,0)</f>
        <v>258.62936999999999</v>
      </c>
      <c r="W123" s="67">
        <f>VLOOKUP($B123&amp;"Further Education College",'Raw CDR data'!$A:$K,MATCH(MID(W$10,13,100)*1,'Raw CDR data'!$2:$2,0),0)</f>
        <v>0</v>
      </c>
      <c r="X123" s="67">
        <f>VLOOKUP($B123&amp;"Further Education College",'Raw CDR data'!$A:$K,MATCH(MID(X$10,13,100)*1,'Raw CDR data'!$2:$2,0),0)</f>
        <v>0</v>
      </c>
      <c r="Y123" s="68">
        <f>VLOOKUP($B123&amp;"Further Education College",'Raw CDR data'!$A:$K,MATCH(MID(Y$10,13,100)*1,'Raw CDR data'!$2:$2,0)+1,0)</f>
        <v>0</v>
      </c>
      <c r="Z123" s="68">
        <f>VLOOKUP($B123&amp;"Further Education College",'Raw CDR data'!$A:$K,MATCH(MID(Z$10,13,100)*1,'Raw CDR data'!$2:$2,0)+1,0)</f>
        <v>0</v>
      </c>
      <c r="AA123" s="67">
        <f>VLOOKUP($B123&amp;AA$8,'Raw CDR data'!$A:$K,MATCH(MID(AA$10,13,100)*1,'Raw CDR data'!$2:$2,0),0)</f>
        <v>0</v>
      </c>
      <c r="AB123" s="67">
        <f>VLOOKUP($B123&amp;AA$8,'Raw CDR data'!$A:$K,MATCH(MID(AB$10,13,100)*1,'Raw CDR data'!$2:$2,0),0)</f>
        <v>0</v>
      </c>
      <c r="AC123" s="67">
        <f>VLOOKUP($B123&amp;AC$8,'Raw CDR data'!$A:$K,MATCH(MID(AC$10,13,100)*1,'Raw CDR data'!$2:$2,0),0)</f>
        <v>1</v>
      </c>
      <c r="AD123" s="67">
        <f>VLOOKUP($B123&amp;AC$8,'Raw CDR data'!$A:$K,MATCH(MID(AD$10,13,100)*1,'Raw CDR data'!$2:$2,0),0)</f>
        <v>1</v>
      </c>
      <c r="AE123" s="67">
        <f>VLOOKUP($B123&amp;AE$8,'Raw CDR data'!$A:$K,MATCH(MID(AE$10,13,100)*1,'Raw CDR data'!$2:$2,0),0)</f>
        <v>1</v>
      </c>
      <c r="AF123" s="67">
        <f>VLOOKUP($B123&amp;AE$8,'Raw CDR data'!$A:$K,MATCH(MID(AF$10,13,100)*1,'Raw CDR data'!$2:$2,0),0)</f>
        <v>1</v>
      </c>
      <c r="AG123" s="67">
        <f>VLOOKUP($B123&amp;"Local Authority Adoption Agency",'Raw CDR data'!$A:$K,MATCH(MID(AG$10,13,100)*1,'Raw CDR data'!$2:$2,0),0)</f>
        <v>1</v>
      </c>
      <c r="AH123" s="67">
        <f>VLOOKUP($B123&amp;"Local Authority Adoption Agency",'Raw CDR data'!$A:$K,MATCH(MID(AH$10,13,100)*1,'Raw CDR data'!$2:$2,0),0)</f>
        <v>1</v>
      </c>
      <c r="AI123" s="67">
        <f>VLOOKUP($B123&amp;AI$8,'Raw CDR data'!$A:$K,MATCH(MID(AI$10,13,100)*1,'Raw CDR data'!$2:$2,0),0)</f>
        <v>2</v>
      </c>
      <c r="AJ123" s="67">
        <f>VLOOKUP($B123&amp;AI$8,'Raw CDR data'!$A:$K,MATCH(MID(AJ$10,13,100)*1,'Raw CDR data'!$2:$2,0),0)</f>
        <v>2</v>
      </c>
      <c r="AK123" s="67">
        <f>VLOOKUP($B123&amp;"Local Authority Fostering Agency",'Raw CDR data'!$A:$K,MATCH(MID(AK$10,13,100)*1,'Raw CDR data'!$2:$2,0),0)</f>
        <v>1</v>
      </c>
      <c r="AL123" s="67">
        <f>VLOOKUP($B123&amp;"Local Authority Fostering Agency",'Raw CDR data'!$A:$K,MATCH(MID(AL$10,13,100)*1,'Raw CDR data'!$2:$2,0),0)</f>
        <v>1</v>
      </c>
      <c r="AM123" s="67">
        <f>VLOOKUP($B123&amp;AM$8,'Raw CDR data'!$A:$K,MATCH(MID(AM$10,13,100)*1,'Raw CDR data'!$2:$2,0),0)</f>
        <v>10</v>
      </c>
      <c r="AN123" s="67">
        <f>VLOOKUP($B123&amp;AM$8,'Raw CDR data'!$A:$K,MATCH(MID(AN$10,13,100)*1,'Raw CDR data'!$2:$2,0),0)</f>
        <v>10</v>
      </c>
      <c r="AO123" s="160"/>
      <c r="AP123" s="160"/>
    </row>
    <row r="124" spans="2:42" s="62" customFormat="1" ht="11.25">
      <c r="B124" s="71" t="s">
        <v>90</v>
      </c>
      <c r="C124" s="67">
        <f>VLOOKUP($B124&amp;C$8,'Raw CDR data'!$A:$K,MATCH(MID(C$10,13,100)*1,'Raw CDR data'!$2:$2,0),0)</f>
        <v>4</v>
      </c>
      <c r="D124" s="67">
        <f>VLOOKUP($B124&amp;C$8,'Raw CDR data'!$A:$K,MATCH(MID(D$10,13,100)*1,'Raw CDR data'!$2:$2,0),0)</f>
        <v>4</v>
      </c>
      <c r="E124" s="68">
        <f>VLOOKUP($B124&amp;C$8,'Raw CDR data'!$A:$K,MATCH(MID(E$10,13,100)*1,'Raw CDR data'!$2:$2,0)+1,0)</f>
        <v>25</v>
      </c>
      <c r="F124" s="68">
        <f>VLOOKUP($B124&amp;C$8,'Raw CDR data'!$A:$K,MATCH(MID(F$10,13,100)*1,'Raw CDR data'!$2:$2,0)+1,0)</f>
        <v>25</v>
      </c>
      <c r="G124" s="67">
        <f>VLOOKUP($B124&amp;G$8,'Raw CDR data'!$A:$K,MATCH(MID(G$10,13,100)*1,'Raw CDR data'!$2:$2,0),0)</f>
        <v>0</v>
      </c>
      <c r="H124" s="67">
        <f>VLOOKUP($B124&amp;G$8,'Raw CDR data'!$A:$K,MATCH(MID(H$10,13,100)*1,'Raw CDR data'!$2:$2,0),0)</f>
        <v>0</v>
      </c>
      <c r="I124" s="68">
        <f>VLOOKUP($B124&amp;G$8,'Raw CDR data'!$A:$K,MATCH(MID(I$10,13,100)*1,'Raw CDR data'!$2:$2,0)+1,0)</f>
        <v>0</v>
      </c>
      <c r="J124" s="68">
        <f>VLOOKUP($B124&amp;G$8,'Raw CDR data'!$A:$K,MATCH(MID(J$10,13,100)*1,'Raw CDR data'!$2:$2,0)+1,0)</f>
        <v>0</v>
      </c>
      <c r="K124" s="67">
        <f>VLOOKUP($B124&amp;K$8,'Raw CDR data'!$A:$K,MATCH(MID(K$10,13,100)*1,'Raw CDR data'!$2:$2,0),0)</f>
        <v>0</v>
      </c>
      <c r="L124" s="67">
        <f>VLOOKUP($B124&amp;K$8,'Raw CDR data'!$A:$K,MATCH(MID(L$10,13,100)*1,'Raw CDR data'!$2:$2,0),0)</f>
        <v>0</v>
      </c>
      <c r="M124" s="68">
        <f>VLOOKUP($B124&amp;K$8,'Raw CDR data'!$A:$K,MATCH(MID(M$10,13,100)*1,'Raw CDR data'!$2:$2,0)+1,0)</f>
        <v>0</v>
      </c>
      <c r="N124" s="68">
        <f>VLOOKUP($B124&amp;K$8,'Raw CDR data'!$A:$K,MATCH(MID(N$10,13,100)*1,'Raw CDR data'!$2:$2,0)+1,0)</f>
        <v>0</v>
      </c>
      <c r="O124" s="67">
        <f>VLOOKUP($B124&amp;O$8,'Raw CDR data'!$A:$K,MATCH(MID(O$10,13,100)*1,'Raw CDR data'!$2:$2,0),0)</f>
        <v>0</v>
      </c>
      <c r="P124" s="67">
        <f>VLOOKUP($B124&amp;O$8,'Raw CDR data'!$A:$K,MATCH(MID(P$10,13,100)*1,'Raw CDR data'!$2:$2,0),0)</f>
        <v>0</v>
      </c>
      <c r="Q124" s="68">
        <f>VLOOKUP($B124&amp;O$8,'Raw CDR data'!$A:$K,MATCH(MID(Q$10,13,100)*1,'Raw CDR data'!$2:$2,0)+1,0)</f>
        <v>0</v>
      </c>
      <c r="R124" s="68">
        <f>VLOOKUP($B124&amp;O$8,'Raw CDR data'!$A:$K,MATCH(MID(R$10,13,100)*1,'Raw CDR data'!$2:$2,0)+1,0)</f>
        <v>0</v>
      </c>
      <c r="S124" s="67">
        <f>VLOOKUP($B124&amp;S$8,'Raw CDR data'!$A:$K,MATCH(MID(S$10,13,100)*1,'Raw CDR data'!$2:$2,0),0)</f>
        <v>0</v>
      </c>
      <c r="T124" s="67">
        <f>VLOOKUP($B124&amp;S$8,'Raw CDR data'!$A:$K,MATCH(MID(T$10,13,100)*1,'Raw CDR data'!$2:$2,0),0)</f>
        <v>0</v>
      </c>
      <c r="U124" s="68">
        <f>VLOOKUP($B124&amp;S$8,'Raw CDR data'!$A:$K,MATCH(MID(U$10,13,100)*1,'Raw CDR data'!$2:$2,0)+1,0)</f>
        <v>0</v>
      </c>
      <c r="V124" s="68">
        <f>VLOOKUP($B124&amp;S$8,'Raw CDR data'!$A:$K,MATCH(MID(V$10,13,100)*1,'Raw CDR data'!$2:$2,0)+1,0)</f>
        <v>0</v>
      </c>
      <c r="W124" s="67">
        <f>VLOOKUP($B124&amp;"Further Education College",'Raw CDR data'!$A:$K,MATCH(MID(W$10,13,100)*1,'Raw CDR data'!$2:$2,0),0)</f>
        <v>0</v>
      </c>
      <c r="X124" s="67">
        <f>VLOOKUP($B124&amp;"Further Education College",'Raw CDR data'!$A:$K,MATCH(MID(X$10,13,100)*1,'Raw CDR data'!$2:$2,0),0)</f>
        <v>0</v>
      </c>
      <c r="Y124" s="68">
        <f>VLOOKUP($B124&amp;"Further Education College",'Raw CDR data'!$A:$K,MATCH(MID(Y$10,13,100)*1,'Raw CDR data'!$2:$2,0)+1,0)</f>
        <v>0</v>
      </c>
      <c r="Z124" s="68">
        <f>VLOOKUP($B124&amp;"Further Education College",'Raw CDR data'!$A:$K,MATCH(MID(Z$10,13,100)*1,'Raw CDR data'!$2:$2,0)+1,0)</f>
        <v>0</v>
      </c>
      <c r="AA124" s="67">
        <f>VLOOKUP($B124&amp;AA$8,'Raw CDR data'!$A:$K,MATCH(MID(AA$10,13,100)*1,'Raw CDR data'!$2:$2,0),0)</f>
        <v>0</v>
      </c>
      <c r="AB124" s="67">
        <f>VLOOKUP($B124&amp;AA$8,'Raw CDR data'!$A:$K,MATCH(MID(AB$10,13,100)*1,'Raw CDR data'!$2:$2,0),0)</f>
        <v>0</v>
      </c>
      <c r="AC124" s="67">
        <f>VLOOKUP($B124&amp;AC$8,'Raw CDR data'!$A:$K,MATCH(MID(AC$10,13,100)*1,'Raw CDR data'!$2:$2,0),0)</f>
        <v>0</v>
      </c>
      <c r="AD124" s="67">
        <f>VLOOKUP($B124&amp;AC$8,'Raw CDR data'!$A:$K,MATCH(MID(AD$10,13,100)*1,'Raw CDR data'!$2:$2,0),0)</f>
        <v>0</v>
      </c>
      <c r="AE124" s="67">
        <f>VLOOKUP($B124&amp;AE$8,'Raw CDR data'!$A:$K,MATCH(MID(AE$10,13,100)*1,'Raw CDR data'!$2:$2,0),0)</f>
        <v>0</v>
      </c>
      <c r="AF124" s="67">
        <f>VLOOKUP($B124&amp;AE$8,'Raw CDR data'!$A:$K,MATCH(MID(AF$10,13,100)*1,'Raw CDR data'!$2:$2,0),0)</f>
        <v>0</v>
      </c>
      <c r="AG124" s="67">
        <f>VLOOKUP($B124&amp;"Local Authority Adoption Agency",'Raw CDR data'!$A:$K,MATCH(MID(AG$10,13,100)*1,'Raw CDR data'!$2:$2,0),0)</f>
        <v>1</v>
      </c>
      <c r="AH124" s="67">
        <f>VLOOKUP($B124&amp;"Local Authority Adoption Agency",'Raw CDR data'!$A:$K,MATCH(MID(AH$10,13,100)*1,'Raw CDR data'!$2:$2,0),0)</f>
        <v>1</v>
      </c>
      <c r="AI124" s="67">
        <f>VLOOKUP($B124&amp;AI$8,'Raw CDR data'!$A:$K,MATCH(MID(AI$10,13,100)*1,'Raw CDR data'!$2:$2,0),0)</f>
        <v>1</v>
      </c>
      <c r="AJ124" s="67">
        <f>VLOOKUP($B124&amp;AI$8,'Raw CDR data'!$A:$K,MATCH(MID(AJ$10,13,100)*1,'Raw CDR data'!$2:$2,0),0)</f>
        <v>1</v>
      </c>
      <c r="AK124" s="67">
        <f>VLOOKUP($B124&amp;"Local Authority Fostering Agency",'Raw CDR data'!$A:$K,MATCH(MID(AK$10,13,100)*1,'Raw CDR data'!$2:$2,0),0)</f>
        <v>1</v>
      </c>
      <c r="AL124" s="67">
        <f>VLOOKUP($B124&amp;"Local Authority Fostering Agency",'Raw CDR data'!$A:$K,MATCH(MID(AL$10,13,100)*1,'Raw CDR data'!$2:$2,0),0)</f>
        <v>1</v>
      </c>
      <c r="AM124" s="67">
        <f>VLOOKUP($B124&amp;AM$8,'Raw CDR data'!$A:$K,MATCH(MID(AM$10,13,100)*1,'Raw CDR data'!$2:$2,0),0)</f>
        <v>7</v>
      </c>
      <c r="AN124" s="67">
        <f>VLOOKUP($B124&amp;AM$8,'Raw CDR data'!$A:$K,MATCH(MID(AN$10,13,100)*1,'Raw CDR data'!$2:$2,0),0)</f>
        <v>7</v>
      </c>
      <c r="AO124" s="160"/>
      <c r="AP124" s="160"/>
    </row>
    <row r="125" spans="2:42" s="62" customFormat="1" ht="11.25">
      <c r="B125" s="71" t="s">
        <v>94</v>
      </c>
      <c r="C125" s="67">
        <f>VLOOKUP($B125&amp;C$8,'Raw CDR data'!$A:$K,MATCH(MID(C$10,13,100)*1,'Raw CDR data'!$2:$2,0),0)</f>
        <v>4</v>
      </c>
      <c r="D125" s="67">
        <f>VLOOKUP($B125&amp;C$8,'Raw CDR data'!$A:$K,MATCH(MID(D$10,13,100)*1,'Raw CDR data'!$2:$2,0),0)</f>
        <v>4</v>
      </c>
      <c r="E125" s="68">
        <f>VLOOKUP($B125&amp;C$8,'Raw CDR data'!$A:$K,MATCH(MID(E$10,13,100)*1,'Raw CDR data'!$2:$2,0)+1,0)</f>
        <v>35</v>
      </c>
      <c r="F125" s="68">
        <f>VLOOKUP($B125&amp;C$8,'Raw CDR data'!$A:$K,MATCH(MID(F$10,13,100)*1,'Raw CDR data'!$2:$2,0)+1,0)</f>
        <v>35</v>
      </c>
      <c r="G125" s="67">
        <f>VLOOKUP($B125&amp;G$8,'Raw CDR data'!$A:$K,MATCH(MID(G$10,13,100)*1,'Raw CDR data'!$2:$2,0),0)</f>
        <v>0</v>
      </c>
      <c r="H125" s="67">
        <f>VLOOKUP($B125&amp;G$8,'Raw CDR data'!$A:$K,MATCH(MID(H$10,13,100)*1,'Raw CDR data'!$2:$2,0),0)</f>
        <v>0</v>
      </c>
      <c r="I125" s="68">
        <f>VLOOKUP($B125&amp;G$8,'Raw CDR data'!$A:$K,MATCH(MID(I$10,13,100)*1,'Raw CDR data'!$2:$2,0)+1,0)</f>
        <v>0</v>
      </c>
      <c r="J125" s="68">
        <f>VLOOKUP($B125&amp;G$8,'Raw CDR data'!$A:$K,MATCH(MID(J$10,13,100)*1,'Raw CDR data'!$2:$2,0)+1,0)</f>
        <v>0</v>
      </c>
      <c r="K125" s="67">
        <f>VLOOKUP($B125&amp;K$8,'Raw CDR data'!$A:$K,MATCH(MID(K$10,13,100)*1,'Raw CDR data'!$2:$2,0),0)</f>
        <v>2</v>
      </c>
      <c r="L125" s="67">
        <f>VLOOKUP($B125&amp;K$8,'Raw CDR data'!$A:$K,MATCH(MID(L$10,13,100)*1,'Raw CDR data'!$2:$2,0),0)</f>
        <v>2</v>
      </c>
      <c r="M125" s="68">
        <f>VLOOKUP($B125&amp;K$8,'Raw CDR data'!$A:$K,MATCH(MID(M$10,13,100)*1,'Raw CDR data'!$2:$2,0)+1,0)</f>
        <v>54</v>
      </c>
      <c r="N125" s="68">
        <f>VLOOKUP($B125&amp;K$8,'Raw CDR data'!$A:$K,MATCH(MID(N$10,13,100)*1,'Raw CDR data'!$2:$2,0)+1,0)</f>
        <v>54</v>
      </c>
      <c r="O125" s="67">
        <f>VLOOKUP($B125&amp;O$8,'Raw CDR data'!$A:$K,MATCH(MID(O$10,13,100)*1,'Raw CDR data'!$2:$2,0),0)</f>
        <v>2</v>
      </c>
      <c r="P125" s="67">
        <f>VLOOKUP($B125&amp;O$8,'Raw CDR data'!$A:$K,MATCH(MID(P$10,13,100)*1,'Raw CDR data'!$2:$2,0),0)</f>
        <v>2</v>
      </c>
      <c r="Q125" s="68">
        <f>VLOOKUP($B125&amp;O$8,'Raw CDR data'!$A:$K,MATCH(MID(Q$10,13,100)*1,'Raw CDR data'!$2:$2,0)+1,0)</f>
        <v>9</v>
      </c>
      <c r="R125" s="68">
        <f>VLOOKUP($B125&amp;O$8,'Raw CDR data'!$A:$K,MATCH(MID(R$10,13,100)*1,'Raw CDR data'!$2:$2,0)+1,0)</f>
        <v>9</v>
      </c>
      <c r="S125" s="67">
        <f>VLOOKUP($B125&amp;S$8,'Raw CDR data'!$A:$K,MATCH(MID(S$10,13,100)*1,'Raw CDR data'!$2:$2,0),0)</f>
        <v>0</v>
      </c>
      <c r="T125" s="67">
        <f>VLOOKUP($B125&amp;S$8,'Raw CDR data'!$A:$K,MATCH(MID(T$10,13,100)*1,'Raw CDR data'!$2:$2,0),0)</f>
        <v>0</v>
      </c>
      <c r="U125" s="68">
        <f>VLOOKUP($B125&amp;S$8,'Raw CDR data'!$A:$K,MATCH(MID(U$10,13,100)*1,'Raw CDR data'!$2:$2,0)+1,0)</f>
        <v>0</v>
      </c>
      <c r="V125" s="68">
        <f>VLOOKUP($B125&amp;S$8,'Raw CDR data'!$A:$K,MATCH(MID(V$10,13,100)*1,'Raw CDR data'!$2:$2,0)+1,0)</f>
        <v>0</v>
      </c>
      <c r="W125" s="67">
        <f>VLOOKUP($B125&amp;"Further Education College",'Raw CDR data'!$A:$K,MATCH(MID(W$10,13,100)*1,'Raw CDR data'!$2:$2,0),0)</f>
        <v>0</v>
      </c>
      <c r="X125" s="67">
        <f>VLOOKUP($B125&amp;"Further Education College",'Raw CDR data'!$A:$K,MATCH(MID(X$10,13,100)*1,'Raw CDR data'!$2:$2,0),0)</f>
        <v>0</v>
      </c>
      <c r="Y125" s="68">
        <f>VLOOKUP($B125&amp;"Further Education College",'Raw CDR data'!$A:$K,MATCH(MID(Y$10,13,100)*1,'Raw CDR data'!$2:$2,0)+1,0)</f>
        <v>0</v>
      </c>
      <c r="Z125" s="68">
        <f>VLOOKUP($B125&amp;"Further Education College",'Raw CDR data'!$A:$K,MATCH(MID(Z$10,13,100)*1,'Raw CDR data'!$2:$2,0)+1,0)</f>
        <v>0</v>
      </c>
      <c r="AA125" s="67">
        <f>VLOOKUP($B125&amp;AA$8,'Raw CDR data'!$A:$K,MATCH(MID(AA$10,13,100)*1,'Raw CDR data'!$2:$2,0),0)</f>
        <v>0</v>
      </c>
      <c r="AB125" s="67">
        <f>VLOOKUP($B125&amp;AA$8,'Raw CDR data'!$A:$K,MATCH(MID(AB$10,13,100)*1,'Raw CDR data'!$2:$2,0),0)</f>
        <v>0</v>
      </c>
      <c r="AC125" s="67">
        <f>VLOOKUP($B125&amp;AC$8,'Raw CDR data'!$A:$K,MATCH(MID(AC$10,13,100)*1,'Raw CDR data'!$2:$2,0),0)</f>
        <v>0</v>
      </c>
      <c r="AD125" s="67">
        <f>VLOOKUP($B125&amp;AC$8,'Raw CDR data'!$A:$K,MATCH(MID(AD$10,13,100)*1,'Raw CDR data'!$2:$2,0),0)</f>
        <v>0</v>
      </c>
      <c r="AE125" s="67">
        <f>VLOOKUP($B125&amp;AE$8,'Raw CDR data'!$A:$K,MATCH(MID(AE$10,13,100)*1,'Raw CDR data'!$2:$2,0),0)</f>
        <v>0</v>
      </c>
      <c r="AF125" s="67">
        <f>VLOOKUP($B125&amp;AE$8,'Raw CDR data'!$A:$K,MATCH(MID(AF$10,13,100)*1,'Raw CDR data'!$2:$2,0),0)</f>
        <v>0</v>
      </c>
      <c r="AG125" s="67">
        <f>VLOOKUP($B125&amp;"Local Authority Adoption Agency",'Raw CDR data'!$A:$K,MATCH(MID(AG$10,13,100)*1,'Raw CDR data'!$2:$2,0),0)</f>
        <v>1</v>
      </c>
      <c r="AH125" s="67">
        <f>VLOOKUP($B125&amp;"Local Authority Adoption Agency",'Raw CDR data'!$A:$K,MATCH(MID(AH$10,13,100)*1,'Raw CDR data'!$2:$2,0),0)</f>
        <v>1</v>
      </c>
      <c r="AI125" s="67">
        <f>VLOOKUP($B125&amp;AI$8,'Raw CDR data'!$A:$K,MATCH(MID(AI$10,13,100)*1,'Raw CDR data'!$2:$2,0),0)</f>
        <v>0</v>
      </c>
      <c r="AJ125" s="67">
        <f>VLOOKUP($B125&amp;AI$8,'Raw CDR data'!$A:$K,MATCH(MID(AJ$10,13,100)*1,'Raw CDR data'!$2:$2,0),0)</f>
        <v>0</v>
      </c>
      <c r="AK125" s="67">
        <f>VLOOKUP($B125&amp;"Local Authority Fostering Agency",'Raw CDR data'!$A:$K,MATCH(MID(AK$10,13,100)*1,'Raw CDR data'!$2:$2,0),0)</f>
        <v>1</v>
      </c>
      <c r="AL125" s="67">
        <f>VLOOKUP($B125&amp;"Local Authority Fostering Agency",'Raw CDR data'!$A:$K,MATCH(MID(AL$10,13,100)*1,'Raw CDR data'!$2:$2,0),0)</f>
        <v>1</v>
      </c>
      <c r="AM125" s="67">
        <f>VLOOKUP($B125&amp;AM$8,'Raw CDR data'!$A:$K,MATCH(MID(AM$10,13,100)*1,'Raw CDR data'!$2:$2,0),0)</f>
        <v>10</v>
      </c>
      <c r="AN125" s="67">
        <f>VLOOKUP($B125&amp;AM$8,'Raw CDR data'!$A:$K,MATCH(MID(AN$10,13,100)*1,'Raw CDR data'!$2:$2,0),0)</f>
        <v>10</v>
      </c>
      <c r="AO125" s="160"/>
      <c r="AP125" s="160"/>
    </row>
    <row r="126" spans="2:42" s="62" customFormat="1" ht="11.25">
      <c r="B126" s="71" t="s">
        <v>98</v>
      </c>
      <c r="C126" s="67">
        <f>VLOOKUP($B126&amp;C$8,'Raw CDR data'!$A:$K,MATCH(MID(C$10,13,100)*1,'Raw CDR data'!$2:$2,0),0)</f>
        <v>0</v>
      </c>
      <c r="D126" s="67">
        <f>VLOOKUP($B126&amp;C$8,'Raw CDR data'!$A:$K,MATCH(MID(D$10,13,100)*1,'Raw CDR data'!$2:$2,0),0)</f>
        <v>0</v>
      </c>
      <c r="E126" s="68">
        <f>VLOOKUP($B126&amp;C$8,'Raw CDR data'!$A:$K,MATCH(MID(E$10,13,100)*1,'Raw CDR data'!$2:$2,0)+1,0)</f>
        <v>0</v>
      </c>
      <c r="F126" s="68">
        <f>VLOOKUP($B126&amp;C$8,'Raw CDR data'!$A:$K,MATCH(MID(F$10,13,100)*1,'Raw CDR data'!$2:$2,0)+1,0)</f>
        <v>0</v>
      </c>
      <c r="G126" s="67">
        <f>VLOOKUP($B126&amp;G$8,'Raw CDR data'!$A:$K,MATCH(MID(G$10,13,100)*1,'Raw CDR data'!$2:$2,0),0)</f>
        <v>0</v>
      </c>
      <c r="H126" s="67">
        <f>VLOOKUP($B126&amp;G$8,'Raw CDR data'!$A:$K,MATCH(MID(H$10,13,100)*1,'Raw CDR data'!$2:$2,0),0)</f>
        <v>0</v>
      </c>
      <c r="I126" s="68">
        <f>VLOOKUP($B126&amp;G$8,'Raw CDR data'!$A:$K,MATCH(MID(I$10,13,100)*1,'Raw CDR data'!$2:$2,0)+1,0)</f>
        <v>0</v>
      </c>
      <c r="J126" s="68">
        <f>VLOOKUP($B126&amp;G$8,'Raw CDR data'!$A:$K,MATCH(MID(J$10,13,100)*1,'Raw CDR data'!$2:$2,0)+1,0)</f>
        <v>0</v>
      </c>
      <c r="K126" s="67">
        <f>VLOOKUP($B126&amp;K$8,'Raw CDR data'!$A:$K,MATCH(MID(K$10,13,100)*1,'Raw CDR data'!$2:$2,0),0)</f>
        <v>0</v>
      </c>
      <c r="L126" s="67">
        <f>VLOOKUP($B126&amp;K$8,'Raw CDR data'!$A:$K,MATCH(MID(L$10,13,100)*1,'Raw CDR data'!$2:$2,0),0)</f>
        <v>0</v>
      </c>
      <c r="M126" s="68">
        <f>VLOOKUP($B126&amp;K$8,'Raw CDR data'!$A:$K,MATCH(MID(M$10,13,100)*1,'Raw CDR data'!$2:$2,0)+1,0)</f>
        <v>0</v>
      </c>
      <c r="N126" s="68">
        <f>VLOOKUP($B126&amp;K$8,'Raw CDR data'!$A:$K,MATCH(MID(N$10,13,100)*1,'Raw CDR data'!$2:$2,0)+1,0)</f>
        <v>0</v>
      </c>
      <c r="O126" s="67">
        <f>VLOOKUP($B126&amp;O$8,'Raw CDR data'!$A:$K,MATCH(MID(O$10,13,100)*1,'Raw CDR data'!$2:$2,0),0)</f>
        <v>0</v>
      </c>
      <c r="P126" s="67">
        <f>VLOOKUP($B126&amp;O$8,'Raw CDR data'!$A:$K,MATCH(MID(P$10,13,100)*1,'Raw CDR data'!$2:$2,0),0)</f>
        <v>0</v>
      </c>
      <c r="Q126" s="68">
        <f>VLOOKUP($B126&amp;O$8,'Raw CDR data'!$A:$K,MATCH(MID(Q$10,13,100)*1,'Raw CDR data'!$2:$2,0)+1,0)</f>
        <v>0</v>
      </c>
      <c r="R126" s="68">
        <f>VLOOKUP($B126&amp;O$8,'Raw CDR data'!$A:$K,MATCH(MID(R$10,13,100)*1,'Raw CDR data'!$2:$2,0)+1,0)</f>
        <v>0</v>
      </c>
      <c r="S126" s="67">
        <f>VLOOKUP($B126&amp;S$8,'Raw CDR data'!$A:$K,MATCH(MID(S$10,13,100)*1,'Raw CDR data'!$2:$2,0),0)</f>
        <v>5</v>
      </c>
      <c r="T126" s="67">
        <f>VLOOKUP($B126&amp;S$8,'Raw CDR data'!$A:$K,MATCH(MID(T$10,13,100)*1,'Raw CDR data'!$2:$2,0),0)</f>
        <v>5</v>
      </c>
      <c r="U126" s="68">
        <f>VLOOKUP($B126&amp;S$8,'Raw CDR data'!$A:$K,MATCH(MID(U$10,13,100)*1,'Raw CDR data'!$2:$2,0)+1,0)</f>
        <v>275</v>
      </c>
      <c r="V126" s="68">
        <f>VLOOKUP($B126&amp;S$8,'Raw CDR data'!$A:$K,MATCH(MID(V$10,13,100)*1,'Raw CDR data'!$2:$2,0)+1,0)</f>
        <v>286</v>
      </c>
      <c r="W126" s="67">
        <f>VLOOKUP($B126&amp;"Further Education College",'Raw CDR data'!$A:$K,MATCH(MID(W$10,13,100)*1,'Raw CDR data'!$2:$2,0),0)</f>
        <v>0</v>
      </c>
      <c r="X126" s="67">
        <f>VLOOKUP($B126&amp;"Further Education College",'Raw CDR data'!$A:$K,MATCH(MID(X$10,13,100)*1,'Raw CDR data'!$2:$2,0),0)</f>
        <v>0</v>
      </c>
      <c r="Y126" s="68">
        <f>VLOOKUP($B126&amp;"Further Education College",'Raw CDR data'!$A:$K,MATCH(MID(Y$10,13,100)*1,'Raw CDR data'!$2:$2,0)+1,0)</f>
        <v>0</v>
      </c>
      <c r="Z126" s="68">
        <f>VLOOKUP($B126&amp;"Further Education College",'Raw CDR data'!$A:$K,MATCH(MID(Z$10,13,100)*1,'Raw CDR data'!$2:$2,0)+1,0)</f>
        <v>0</v>
      </c>
      <c r="AA126" s="67">
        <f>VLOOKUP($B126&amp;AA$8,'Raw CDR data'!$A:$K,MATCH(MID(AA$10,13,100)*1,'Raw CDR data'!$2:$2,0),0)</f>
        <v>0</v>
      </c>
      <c r="AB126" s="67">
        <f>VLOOKUP($B126&amp;AA$8,'Raw CDR data'!$A:$K,MATCH(MID(AB$10,13,100)*1,'Raw CDR data'!$2:$2,0),0)</f>
        <v>0</v>
      </c>
      <c r="AC126" s="67">
        <f>VLOOKUP($B126&amp;AC$8,'Raw CDR data'!$A:$K,MATCH(MID(AC$10,13,100)*1,'Raw CDR data'!$2:$2,0),0)</f>
        <v>0</v>
      </c>
      <c r="AD126" s="67">
        <f>VLOOKUP($B126&amp;AC$8,'Raw CDR data'!$A:$K,MATCH(MID(AD$10,13,100)*1,'Raw CDR data'!$2:$2,0),0)</f>
        <v>0</v>
      </c>
      <c r="AE126" s="67">
        <f>VLOOKUP($B126&amp;AE$8,'Raw CDR data'!$A:$K,MATCH(MID(AE$10,13,100)*1,'Raw CDR data'!$2:$2,0),0)</f>
        <v>0</v>
      </c>
      <c r="AF126" s="67">
        <f>VLOOKUP($B126&amp;AE$8,'Raw CDR data'!$A:$K,MATCH(MID(AF$10,13,100)*1,'Raw CDR data'!$2:$2,0),0)</f>
        <v>0</v>
      </c>
      <c r="AG126" s="67">
        <f>VLOOKUP($B126&amp;"Local Authority Adoption Agency",'Raw CDR data'!$A:$K,MATCH(MID(AG$10,13,100)*1,'Raw CDR data'!$2:$2,0),0)</f>
        <v>1</v>
      </c>
      <c r="AH126" s="67">
        <f>VLOOKUP($B126&amp;"Local Authority Adoption Agency",'Raw CDR data'!$A:$K,MATCH(MID(AH$10,13,100)*1,'Raw CDR data'!$2:$2,0),0)</f>
        <v>1</v>
      </c>
      <c r="AI126" s="67">
        <f>VLOOKUP($B126&amp;AI$8,'Raw CDR data'!$A:$K,MATCH(MID(AI$10,13,100)*1,'Raw CDR data'!$2:$2,0),0)</f>
        <v>0</v>
      </c>
      <c r="AJ126" s="67">
        <f>VLOOKUP($B126&amp;AI$8,'Raw CDR data'!$A:$K,MATCH(MID(AJ$10,13,100)*1,'Raw CDR data'!$2:$2,0),0)</f>
        <v>0</v>
      </c>
      <c r="AK126" s="67">
        <f>VLOOKUP($B126&amp;"Local Authority Fostering Agency",'Raw CDR data'!$A:$K,MATCH(MID(AK$10,13,100)*1,'Raw CDR data'!$2:$2,0),0)</f>
        <v>1</v>
      </c>
      <c r="AL126" s="67">
        <f>VLOOKUP($B126&amp;"Local Authority Fostering Agency",'Raw CDR data'!$A:$K,MATCH(MID(AL$10,13,100)*1,'Raw CDR data'!$2:$2,0),0)</f>
        <v>1</v>
      </c>
      <c r="AM126" s="67">
        <f>VLOOKUP($B126&amp;AM$8,'Raw CDR data'!$A:$K,MATCH(MID(AM$10,13,100)*1,'Raw CDR data'!$2:$2,0),0)</f>
        <v>7</v>
      </c>
      <c r="AN126" s="67">
        <f>VLOOKUP($B126&amp;AM$8,'Raw CDR data'!$A:$K,MATCH(MID(AN$10,13,100)*1,'Raw CDR data'!$2:$2,0),0)</f>
        <v>7</v>
      </c>
      <c r="AO126" s="160"/>
      <c r="AP126" s="160"/>
    </row>
    <row r="127" spans="2:42" s="62" customFormat="1" ht="11.25">
      <c r="B127" s="71"/>
      <c r="C127" s="67"/>
      <c r="D127" s="67"/>
      <c r="E127" s="68"/>
      <c r="F127" s="68"/>
      <c r="G127" s="67"/>
      <c r="H127" s="67"/>
      <c r="I127" s="68"/>
      <c r="J127" s="68"/>
      <c r="K127" s="67"/>
      <c r="L127" s="67"/>
      <c r="M127" s="68"/>
      <c r="N127" s="68"/>
      <c r="O127" s="67"/>
      <c r="P127" s="67"/>
      <c r="Q127" s="68"/>
      <c r="R127" s="68"/>
      <c r="S127" s="67"/>
      <c r="T127" s="67"/>
      <c r="U127" s="68"/>
      <c r="V127" s="68"/>
      <c r="W127" s="67"/>
      <c r="X127" s="67"/>
      <c r="Y127" s="68"/>
      <c r="Z127" s="68"/>
      <c r="AA127" s="67"/>
      <c r="AB127" s="67"/>
      <c r="AC127" s="67"/>
      <c r="AD127" s="67"/>
      <c r="AE127" s="67"/>
      <c r="AF127" s="67"/>
      <c r="AG127" s="67"/>
      <c r="AH127" s="67"/>
      <c r="AI127" s="67"/>
      <c r="AJ127" s="67"/>
      <c r="AK127" s="67"/>
      <c r="AL127" s="67"/>
      <c r="AM127" s="67"/>
      <c r="AN127" s="67"/>
      <c r="AO127" s="160"/>
      <c r="AP127" s="160"/>
    </row>
    <row r="128" spans="2:42" s="62" customFormat="1" ht="11.25">
      <c r="B128" s="70" t="s">
        <v>721</v>
      </c>
      <c r="C128" s="67">
        <f>VLOOKUP($B128&amp;C$8,'Raw CDR data'!$A:$K,MATCH(MID(C$10,13,100)*1,'Raw CDR data'!$2:$2,0),0)</f>
        <v>94</v>
      </c>
      <c r="D128" s="67">
        <f>VLOOKUP($B128&amp;C$8,'Raw CDR data'!$A:$K,MATCH(MID(D$10,13,100)*1,'Raw CDR data'!$2:$2,0),0)</f>
        <v>91</v>
      </c>
      <c r="E128" s="68">
        <f>VLOOKUP($B128&amp;C$8,'Raw CDR data'!$A:$K,MATCH(MID(E$10,13,100)*1,'Raw CDR data'!$2:$2,0)+1,0)</f>
        <v>554</v>
      </c>
      <c r="F128" s="68">
        <f>VLOOKUP($B128&amp;C$8,'Raw CDR data'!$A:$K,MATCH(MID(F$10,13,100)*1,'Raw CDR data'!$2:$2,0)+1,0)</f>
        <v>531</v>
      </c>
      <c r="G128" s="67">
        <f>VLOOKUP($B128&amp;G$8,'Raw CDR data'!$A:$K,MATCH(MID(G$10,13,100)*1,'Raw CDR data'!$2:$2,0),0)</f>
        <v>0</v>
      </c>
      <c r="H128" s="67">
        <f>VLOOKUP($B128&amp;G$8,'Raw CDR data'!$A:$K,MATCH(MID(H$10,13,100)*1,'Raw CDR data'!$2:$2,0),0)</f>
        <v>0</v>
      </c>
      <c r="I128" s="68">
        <f>VLOOKUP($B128&amp;G$8,'Raw CDR data'!$A:$K,MATCH(MID(I$10,13,100)*1,'Raw CDR data'!$2:$2,0)+1,0)</f>
        <v>0</v>
      </c>
      <c r="J128" s="68">
        <f>VLOOKUP($B128&amp;G$8,'Raw CDR data'!$A:$K,MATCH(MID(J$10,13,100)*1,'Raw CDR data'!$2:$2,0)+1,0)</f>
        <v>0</v>
      </c>
      <c r="K128" s="67">
        <f>VLOOKUP($B128&amp;K$8,'Raw CDR data'!$A:$K,MATCH(MID(K$10,13,100)*1,'Raw CDR data'!$2:$2,0),0)</f>
        <v>3</v>
      </c>
      <c r="L128" s="67">
        <f>VLOOKUP($B128&amp;K$8,'Raw CDR data'!$A:$K,MATCH(MID(L$10,13,100)*1,'Raw CDR data'!$2:$2,0),0)</f>
        <v>3</v>
      </c>
      <c r="M128" s="68">
        <f>VLOOKUP($B128&amp;K$8,'Raw CDR data'!$A:$K,MATCH(MID(M$10,13,100)*1,'Raw CDR data'!$2:$2,0)+1,0)</f>
        <v>35</v>
      </c>
      <c r="N128" s="68">
        <f>VLOOKUP($B128&amp;K$8,'Raw CDR data'!$A:$K,MATCH(MID(N$10,13,100)*1,'Raw CDR data'!$2:$2,0)+1,0)</f>
        <v>67</v>
      </c>
      <c r="O128" s="67">
        <f>VLOOKUP($B128&amp;O$8,'Raw CDR data'!$A:$K,MATCH(MID(O$10,13,100)*1,'Raw CDR data'!$2:$2,0),0)</f>
        <v>16</v>
      </c>
      <c r="P128" s="67">
        <f>VLOOKUP($B128&amp;O$8,'Raw CDR data'!$A:$K,MATCH(MID(P$10,13,100)*1,'Raw CDR data'!$2:$2,0),0)</f>
        <v>15</v>
      </c>
      <c r="Q128" s="68">
        <f>VLOOKUP($B128&amp;O$8,'Raw CDR data'!$A:$K,MATCH(MID(Q$10,13,100)*1,'Raw CDR data'!$2:$2,0)+1,0)</f>
        <v>103.85</v>
      </c>
      <c r="R128" s="68">
        <f>VLOOKUP($B128&amp;O$8,'Raw CDR data'!$A:$K,MATCH(MID(R$10,13,100)*1,'Raw CDR data'!$2:$2,0)+1,0)</f>
        <v>98.491664</v>
      </c>
      <c r="S128" s="67">
        <f>VLOOKUP($B128&amp;S$8,'Raw CDR data'!$A:$K,MATCH(MID(S$10,13,100)*1,'Raw CDR data'!$2:$2,0),0)</f>
        <v>13</v>
      </c>
      <c r="T128" s="67">
        <f>VLOOKUP($B128&amp;S$8,'Raw CDR data'!$A:$K,MATCH(MID(T$10,13,100)*1,'Raw CDR data'!$2:$2,0),0)</f>
        <v>13</v>
      </c>
      <c r="U128" s="68">
        <f>VLOOKUP($B128&amp;S$8,'Raw CDR data'!$A:$K,MATCH(MID(U$10,13,100)*1,'Raw CDR data'!$2:$2,0)+1,0)</f>
        <v>1808</v>
      </c>
      <c r="V128" s="68">
        <f>VLOOKUP($B128&amp;S$8,'Raw CDR data'!$A:$K,MATCH(MID(V$10,13,100)*1,'Raw CDR data'!$2:$2,0)+1,0)</f>
        <v>1831</v>
      </c>
      <c r="W128" s="67">
        <f>VLOOKUP($B128&amp;"Further Education College",'Raw CDR data'!$A:$K,MATCH(MID(W$10,13,100)*1,'Raw CDR data'!$2:$2,0),0)</f>
        <v>0</v>
      </c>
      <c r="X128" s="67">
        <f>VLOOKUP($B128&amp;"Further Education College",'Raw CDR data'!$A:$K,MATCH(MID(X$10,13,100)*1,'Raw CDR data'!$2:$2,0),0)</f>
        <v>0</v>
      </c>
      <c r="Y128" s="68">
        <f>VLOOKUP($B128&amp;"Further Education College",'Raw CDR data'!$A:$K,MATCH(MID(Y$10,13,100)*1,'Raw CDR data'!$2:$2,0)+1,0)</f>
        <v>0</v>
      </c>
      <c r="Z128" s="68">
        <f>VLOOKUP($B128&amp;"Further Education College",'Raw CDR data'!$A:$K,MATCH(MID(Z$10,13,100)*1,'Raw CDR data'!$2:$2,0)+1,0)</f>
        <v>0</v>
      </c>
      <c r="AA128" s="67">
        <f>VLOOKUP($B128&amp;AA$8,'Raw CDR data'!$A:$K,MATCH(MID(AA$10,13,100)*1,'Raw CDR data'!$2:$2,0),0)</f>
        <v>0</v>
      </c>
      <c r="AB128" s="67">
        <f>VLOOKUP($B128&amp;AA$8,'Raw CDR data'!$A:$K,MATCH(MID(AB$10,13,100)*1,'Raw CDR data'!$2:$2,0),0)</f>
        <v>0</v>
      </c>
      <c r="AC128" s="67">
        <f>VLOOKUP($B128&amp;AC$8,'Raw CDR data'!$A:$K,MATCH(MID(AC$10,13,100)*1,'Raw CDR data'!$2:$2,0),0)</f>
        <v>2</v>
      </c>
      <c r="AD128" s="67">
        <f>VLOOKUP($B128&amp;AC$8,'Raw CDR data'!$A:$K,MATCH(MID(AD$10,13,100)*1,'Raw CDR data'!$2:$2,0),0)</f>
        <v>2</v>
      </c>
      <c r="AE128" s="67">
        <f>VLOOKUP($B128&amp;AE$8,'Raw CDR data'!$A:$K,MATCH(MID(AE$10,13,100)*1,'Raw CDR data'!$2:$2,0),0)</f>
        <v>5</v>
      </c>
      <c r="AF128" s="67">
        <f>VLOOKUP($B128&amp;AE$8,'Raw CDR data'!$A:$K,MATCH(MID(AF$10,13,100)*1,'Raw CDR data'!$2:$2,0),0)</f>
        <v>4</v>
      </c>
      <c r="AG128" s="67">
        <f>VLOOKUP($B128&amp;"Local Authority Adoption Agency",'Raw CDR data'!$A:$K,MATCH(MID(AG$10,13,100)*1,'Raw CDR data'!$2:$2,0),0)</f>
        <v>19</v>
      </c>
      <c r="AH128" s="67">
        <f>VLOOKUP($B128&amp;"Local Authority Adoption Agency",'Raw CDR data'!$A:$K,MATCH(MID(AH$10,13,100)*1,'Raw CDR data'!$2:$2,0),0)</f>
        <v>19</v>
      </c>
      <c r="AI128" s="67">
        <f>VLOOKUP($B128&amp;AI$8,'Raw CDR data'!$A:$K,MATCH(MID(AI$10,13,100)*1,'Raw CDR data'!$2:$2,0),0)</f>
        <v>48</v>
      </c>
      <c r="AJ128" s="67">
        <f>VLOOKUP($B128&amp;AI$8,'Raw CDR data'!$A:$K,MATCH(MID(AJ$10,13,100)*1,'Raw CDR data'!$2:$2,0),0)</f>
        <v>48</v>
      </c>
      <c r="AK128" s="67">
        <f>VLOOKUP($B128&amp;"Local Authority Fostering Agency",'Raw CDR data'!$A:$K,MATCH(MID(AK$10,13,100)*1,'Raw CDR data'!$2:$2,0),0)</f>
        <v>19</v>
      </c>
      <c r="AL128" s="67">
        <f>VLOOKUP($B128&amp;"Local Authority Fostering Agency",'Raw CDR data'!$A:$K,MATCH(MID(AL$10,13,100)*1,'Raw CDR data'!$2:$2,0),0)</f>
        <v>19</v>
      </c>
      <c r="AM128" s="67">
        <f>VLOOKUP($B128&amp;AM$8,'Raw CDR data'!$A:$K,MATCH(MID(AM$10,13,100)*1,'Raw CDR data'!$2:$2,0),0)</f>
        <v>219</v>
      </c>
      <c r="AN128" s="67">
        <f>VLOOKUP($B128&amp;AM$8,'Raw CDR data'!$A:$K,MATCH(MID(AN$10,13,100)*1,'Raw CDR data'!$2:$2,0),0)</f>
        <v>214</v>
      </c>
      <c r="AO128" s="160"/>
      <c r="AP128" s="160"/>
    </row>
    <row r="129" spans="2:42" s="62" customFormat="1" ht="11.25">
      <c r="B129" s="71" t="s">
        <v>814</v>
      </c>
      <c r="C129" s="67">
        <f>VLOOKUP($B129&amp;C$8,'Raw CDR data'!$A:$K,MATCH(MID(C$10,13,100)*1,'Raw CDR data'!$2:$2,0),0)</f>
        <v>3</v>
      </c>
      <c r="D129" s="67">
        <f>VLOOKUP($B129&amp;C$8,'Raw CDR data'!$A:$K,MATCH(MID(D$10,13,100)*1,'Raw CDR data'!$2:$2,0),0)</f>
        <v>4</v>
      </c>
      <c r="E129" s="68">
        <f>VLOOKUP($B129&amp;C$8,'Raw CDR data'!$A:$K,MATCH(MID(E$10,13,100)*1,'Raw CDR data'!$2:$2,0)+1,0)</f>
        <v>18</v>
      </c>
      <c r="F129" s="68">
        <f>VLOOKUP($B129&amp;C$8,'Raw CDR data'!$A:$K,MATCH(MID(F$10,13,100)*1,'Raw CDR data'!$2:$2,0)+1,0)</f>
        <v>23</v>
      </c>
      <c r="G129" s="67">
        <f>VLOOKUP($B129&amp;G$8,'Raw CDR data'!$A:$K,MATCH(MID(G$10,13,100)*1,'Raw CDR data'!$2:$2,0),0)</f>
        <v>0</v>
      </c>
      <c r="H129" s="67">
        <f>VLOOKUP($B129&amp;G$8,'Raw CDR data'!$A:$K,MATCH(MID(H$10,13,100)*1,'Raw CDR data'!$2:$2,0),0)</f>
        <v>0</v>
      </c>
      <c r="I129" s="68">
        <f>VLOOKUP($B129&amp;G$8,'Raw CDR data'!$A:$K,MATCH(MID(I$10,13,100)*1,'Raw CDR data'!$2:$2,0)+1,0)</f>
        <v>0</v>
      </c>
      <c r="J129" s="68">
        <f>VLOOKUP($B129&amp;G$8,'Raw CDR data'!$A:$K,MATCH(MID(J$10,13,100)*1,'Raw CDR data'!$2:$2,0)+1,0)</f>
        <v>0</v>
      </c>
      <c r="K129" s="67">
        <f>VLOOKUP($B129&amp;K$8,'Raw CDR data'!$A:$K,MATCH(MID(K$10,13,100)*1,'Raw CDR data'!$2:$2,0),0)</f>
        <v>0</v>
      </c>
      <c r="L129" s="67">
        <f>VLOOKUP($B129&amp;K$8,'Raw CDR data'!$A:$K,MATCH(MID(L$10,13,100)*1,'Raw CDR data'!$2:$2,0),0)</f>
        <v>0</v>
      </c>
      <c r="M129" s="68">
        <f>VLOOKUP($B129&amp;K$8,'Raw CDR data'!$A:$K,MATCH(MID(M$10,13,100)*1,'Raw CDR data'!$2:$2,0)+1,0)</f>
        <v>0</v>
      </c>
      <c r="N129" s="68">
        <f>VLOOKUP($B129&amp;K$8,'Raw CDR data'!$A:$K,MATCH(MID(N$10,13,100)*1,'Raw CDR data'!$2:$2,0)+1,0)</f>
        <v>0</v>
      </c>
      <c r="O129" s="67">
        <f>VLOOKUP($B129&amp;O$8,'Raw CDR data'!$A:$K,MATCH(MID(O$10,13,100)*1,'Raw CDR data'!$2:$2,0),0)</f>
        <v>0</v>
      </c>
      <c r="P129" s="67">
        <f>VLOOKUP($B129&amp;O$8,'Raw CDR data'!$A:$K,MATCH(MID(P$10,13,100)*1,'Raw CDR data'!$2:$2,0),0)</f>
        <v>0</v>
      </c>
      <c r="Q129" s="68">
        <f>VLOOKUP($B129&amp;O$8,'Raw CDR data'!$A:$K,MATCH(MID(Q$10,13,100)*1,'Raw CDR data'!$2:$2,0)+1,0)</f>
        <v>0</v>
      </c>
      <c r="R129" s="68">
        <f>VLOOKUP($B129&amp;O$8,'Raw CDR data'!$A:$K,MATCH(MID(R$10,13,100)*1,'Raw CDR data'!$2:$2,0)+1,0)</f>
        <v>0</v>
      </c>
      <c r="S129" s="67">
        <f>VLOOKUP($B129&amp;S$8,'Raw CDR data'!$A:$K,MATCH(MID(S$10,13,100)*1,'Raw CDR data'!$2:$2,0),0)</f>
        <v>0</v>
      </c>
      <c r="T129" s="67">
        <f>VLOOKUP($B129&amp;S$8,'Raw CDR data'!$A:$K,MATCH(MID(T$10,13,100)*1,'Raw CDR data'!$2:$2,0),0)</f>
        <v>0</v>
      </c>
      <c r="U129" s="68">
        <f>VLOOKUP($B129&amp;S$8,'Raw CDR data'!$A:$K,MATCH(MID(U$10,13,100)*1,'Raw CDR data'!$2:$2,0)+1,0)</f>
        <v>0</v>
      </c>
      <c r="V129" s="68">
        <f>VLOOKUP($B129&amp;S$8,'Raw CDR data'!$A:$K,MATCH(MID(V$10,13,100)*1,'Raw CDR data'!$2:$2,0)+1,0)</f>
        <v>0</v>
      </c>
      <c r="W129" s="67">
        <f>VLOOKUP($B129&amp;"Further Education College",'Raw CDR data'!$A:$K,MATCH(MID(W$10,13,100)*1,'Raw CDR data'!$2:$2,0),0)</f>
        <v>0</v>
      </c>
      <c r="X129" s="67">
        <f>VLOOKUP($B129&amp;"Further Education College",'Raw CDR data'!$A:$K,MATCH(MID(X$10,13,100)*1,'Raw CDR data'!$2:$2,0),0)</f>
        <v>0</v>
      </c>
      <c r="Y129" s="68">
        <f>VLOOKUP($B129&amp;"Further Education College",'Raw CDR data'!$A:$K,MATCH(MID(Y$10,13,100)*1,'Raw CDR data'!$2:$2,0)+1,0)</f>
        <v>0</v>
      </c>
      <c r="Z129" s="68">
        <f>VLOOKUP($B129&amp;"Further Education College",'Raw CDR data'!$A:$K,MATCH(MID(Z$10,13,100)*1,'Raw CDR data'!$2:$2,0)+1,0)</f>
        <v>0</v>
      </c>
      <c r="AA129" s="67">
        <f>VLOOKUP($B129&amp;AA$8,'Raw CDR data'!$A:$K,MATCH(MID(AA$10,13,100)*1,'Raw CDR data'!$2:$2,0),0)</f>
        <v>0</v>
      </c>
      <c r="AB129" s="67">
        <f>VLOOKUP($B129&amp;AA$8,'Raw CDR data'!$A:$K,MATCH(MID(AB$10,13,100)*1,'Raw CDR data'!$2:$2,0),0)</f>
        <v>0</v>
      </c>
      <c r="AC129" s="67">
        <f>VLOOKUP($B129&amp;AC$8,'Raw CDR data'!$A:$K,MATCH(MID(AC$10,13,100)*1,'Raw CDR data'!$2:$2,0),0)</f>
        <v>0</v>
      </c>
      <c r="AD129" s="67">
        <f>VLOOKUP($B129&amp;AC$8,'Raw CDR data'!$A:$K,MATCH(MID(AD$10,13,100)*1,'Raw CDR data'!$2:$2,0),0)</f>
        <v>0</v>
      </c>
      <c r="AE129" s="67">
        <f>VLOOKUP($B129&amp;AE$8,'Raw CDR data'!$A:$K,MATCH(MID(AE$10,13,100)*1,'Raw CDR data'!$2:$2,0),0)</f>
        <v>0</v>
      </c>
      <c r="AF129" s="67">
        <f>VLOOKUP($B129&amp;AE$8,'Raw CDR data'!$A:$K,MATCH(MID(AF$10,13,100)*1,'Raw CDR data'!$2:$2,0),0)</f>
        <v>0</v>
      </c>
      <c r="AG129" s="67">
        <f>VLOOKUP($B129&amp;"Local Authority Adoption Agency",'Raw CDR data'!$A:$K,MATCH(MID(AG$10,13,100)*1,'Raw CDR data'!$2:$2,0),0)</f>
        <v>1</v>
      </c>
      <c r="AH129" s="67">
        <f>VLOOKUP($B129&amp;"Local Authority Adoption Agency",'Raw CDR data'!$A:$K,MATCH(MID(AH$10,13,100)*1,'Raw CDR data'!$2:$2,0),0)</f>
        <v>1</v>
      </c>
      <c r="AI129" s="67">
        <f>VLOOKUP($B129&amp;AI$8,'Raw CDR data'!$A:$K,MATCH(MID(AI$10,13,100)*1,'Raw CDR data'!$2:$2,0),0)</f>
        <v>0</v>
      </c>
      <c r="AJ129" s="67">
        <f>VLOOKUP($B129&amp;AI$8,'Raw CDR data'!$A:$K,MATCH(MID(AJ$10,13,100)*1,'Raw CDR data'!$2:$2,0),0)</f>
        <v>0</v>
      </c>
      <c r="AK129" s="67">
        <f>VLOOKUP($B129&amp;"Local Authority Fostering Agency",'Raw CDR data'!$A:$K,MATCH(MID(AK$10,13,100)*1,'Raw CDR data'!$2:$2,0),0)</f>
        <v>1</v>
      </c>
      <c r="AL129" s="67">
        <f>VLOOKUP($B129&amp;"Local Authority Fostering Agency",'Raw CDR data'!$A:$K,MATCH(MID(AL$10,13,100)*1,'Raw CDR data'!$2:$2,0),0)</f>
        <v>1</v>
      </c>
      <c r="AM129" s="67">
        <f>VLOOKUP($B129&amp;AM$8,'Raw CDR data'!$A:$K,MATCH(MID(AM$10,13,100)*1,'Raw CDR data'!$2:$2,0),0)</f>
        <v>5</v>
      </c>
      <c r="AN129" s="67">
        <f>VLOOKUP($B129&amp;AM$8,'Raw CDR data'!$A:$K,MATCH(MID(AN$10,13,100)*1,'Raw CDR data'!$2:$2,0),0)</f>
        <v>6</v>
      </c>
      <c r="AO129" s="160"/>
      <c r="AP129" s="160"/>
    </row>
    <row r="130" spans="2:42" s="62" customFormat="1" ht="11.25">
      <c r="B130" s="71" t="s">
        <v>947</v>
      </c>
      <c r="C130" s="67">
        <f>VLOOKUP($B130&amp;C$8,'Raw CDR data'!$A:$K,MATCH(MID(C$10,13,100)*1,'Raw CDR data'!$2:$2,0),0)</f>
        <v>3</v>
      </c>
      <c r="D130" s="67">
        <f>VLOOKUP($B130&amp;C$8,'Raw CDR data'!$A:$K,MATCH(MID(D$10,13,100)*1,'Raw CDR data'!$2:$2,0),0)</f>
        <v>3</v>
      </c>
      <c r="E130" s="68">
        <f>VLOOKUP($B130&amp;C$8,'Raw CDR data'!$A:$K,MATCH(MID(E$10,13,100)*1,'Raw CDR data'!$2:$2,0)+1,0)</f>
        <v>21</v>
      </c>
      <c r="F130" s="68">
        <f>VLOOKUP($B130&amp;C$8,'Raw CDR data'!$A:$K,MATCH(MID(F$10,13,100)*1,'Raw CDR data'!$2:$2,0)+1,0)</f>
        <v>21</v>
      </c>
      <c r="G130" s="67">
        <f>VLOOKUP($B130&amp;G$8,'Raw CDR data'!$A:$K,MATCH(MID(G$10,13,100)*1,'Raw CDR data'!$2:$2,0),0)</f>
        <v>0</v>
      </c>
      <c r="H130" s="67">
        <f>VLOOKUP($B130&amp;G$8,'Raw CDR data'!$A:$K,MATCH(MID(H$10,13,100)*1,'Raw CDR data'!$2:$2,0),0)</f>
        <v>0</v>
      </c>
      <c r="I130" s="68">
        <f>VLOOKUP($B130&amp;G$8,'Raw CDR data'!$A:$K,MATCH(MID(I$10,13,100)*1,'Raw CDR data'!$2:$2,0)+1,0)</f>
        <v>0</v>
      </c>
      <c r="J130" s="68">
        <f>VLOOKUP($B130&amp;G$8,'Raw CDR data'!$A:$K,MATCH(MID(J$10,13,100)*1,'Raw CDR data'!$2:$2,0)+1,0)</f>
        <v>0</v>
      </c>
      <c r="K130" s="67">
        <f>VLOOKUP($B130&amp;K$8,'Raw CDR data'!$A:$K,MATCH(MID(K$10,13,100)*1,'Raw CDR data'!$2:$2,0),0)</f>
        <v>0</v>
      </c>
      <c r="L130" s="67">
        <f>VLOOKUP($B130&amp;K$8,'Raw CDR data'!$A:$K,MATCH(MID(L$10,13,100)*1,'Raw CDR data'!$2:$2,0),0)</f>
        <v>0</v>
      </c>
      <c r="M130" s="68">
        <f>VLOOKUP($B130&amp;K$8,'Raw CDR data'!$A:$K,MATCH(MID(M$10,13,100)*1,'Raw CDR data'!$2:$2,0)+1,0)</f>
        <v>0</v>
      </c>
      <c r="N130" s="68">
        <f>VLOOKUP($B130&amp;K$8,'Raw CDR data'!$A:$K,MATCH(MID(N$10,13,100)*1,'Raw CDR data'!$2:$2,0)+1,0)</f>
        <v>0</v>
      </c>
      <c r="O130" s="67">
        <f>VLOOKUP($B130&amp;O$8,'Raw CDR data'!$A:$K,MATCH(MID(O$10,13,100)*1,'Raw CDR data'!$2:$2,0),0)</f>
        <v>0</v>
      </c>
      <c r="P130" s="67">
        <f>VLOOKUP($B130&amp;O$8,'Raw CDR data'!$A:$K,MATCH(MID(P$10,13,100)*1,'Raw CDR data'!$2:$2,0),0)</f>
        <v>0</v>
      </c>
      <c r="Q130" s="68">
        <f>VLOOKUP($B130&amp;O$8,'Raw CDR data'!$A:$K,MATCH(MID(Q$10,13,100)*1,'Raw CDR data'!$2:$2,0)+1,0)</f>
        <v>0</v>
      </c>
      <c r="R130" s="68">
        <f>VLOOKUP($B130&amp;O$8,'Raw CDR data'!$A:$K,MATCH(MID(R$10,13,100)*1,'Raw CDR data'!$2:$2,0)+1,0)</f>
        <v>0</v>
      </c>
      <c r="S130" s="67">
        <f>VLOOKUP($B130&amp;S$8,'Raw CDR data'!$A:$K,MATCH(MID(S$10,13,100)*1,'Raw CDR data'!$2:$2,0),0)</f>
        <v>1</v>
      </c>
      <c r="T130" s="67">
        <f>VLOOKUP($B130&amp;S$8,'Raw CDR data'!$A:$K,MATCH(MID(T$10,13,100)*1,'Raw CDR data'!$2:$2,0),0)</f>
        <v>1</v>
      </c>
      <c r="U130" s="68">
        <f>VLOOKUP($B130&amp;S$8,'Raw CDR data'!$A:$K,MATCH(MID(U$10,13,100)*1,'Raw CDR data'!$2:$2,0)+1,0)</f>
        <v>129</v>
      </c>
      <c r="V130" s="68">
        <f>VLOOKUP($B130&amp;S$8,'Raw CDR data'!$A:$K,MATCH(MID(V$10,13,100)*1,'Raw CDR data'!$2:$2,0)+1,0)</f>
        <v>129</v>
      </c>
      <c r="W130" s="67">
        <f>VLOOKUP($B130&amp;"Further Education College",'Raw CDR data'!$A:$K,MATCH(MID(W$10,13,100)*1,'Raw CDR data'!$2:$2,0),0)</f>
        <v>0</v>
      </c>
      <c r="X130" s="67">
        <f>VLOOKUP($B130&amp;"Further Education College",'Raw CDR data'!$A:$K,MATCH(MID(X$10,13,100)*1,'Raw CDR data'!$2:$2,0),0)</f>
        <v>0</v>
      </c>
      <c r="Y130" s="68">
        <f>VLOOKUP($B130&amp;"Further Education College",'Raw CDR data'!$A:$K,MATCH(MID(Y$10,13,100)*1,'Raw CDR data'!$2:$2,0)+1,0)</f>
        <v>0</v>
      </c>
      <c r="Z130" s="68">
        <f>VLOOKUP($B130&amp;"Further Education College",'Raw CDR data'!$A:$K,MATCH(MID(Z$10,13,100)*1,'Raw CDR data'!$2:$2,0)+1,0)</f>
        <v>0</v>
      </c>
      <c r="AA130" s="67">
        <f>VLOOKUP($B130&amp;AA$8,'Raw CDR data'!$A:$K,MATCH(MID(AA$10,13,100)*1,'Raw CDR data'!$2:$2,0),0)</f>
        <v>0</v>
      </c>
      <c r="AB130" s="67">
        <f>VLOOKUP($B130&amp;AA$8,'Raw CDR data'!$A:$K,MATCH(MID(AB$10,13,100)*1,'Raw CDR data'!$2:$2,0),0)</f>
        <v>0</v>
      </c>
      <c r="AC130" s="67">
        <f>VLOOKUP($B130&amp;AC$8,'Raw CDR data'!$A:$K,MATCH(MID(AC$10,13,100)*1,'Raw CDR data'!$2:$2,0),0)</f>
        <v>0</v>
      </c>
      <c r="AD130" s="67">
        <f>VLOOKUP($B130&amp;AC$8,'Raw CDR data'!$A:$K,MATCH(MID(AD$10,13,100)*1,'Raw CDR data'!$2:$2,0),0)</f>
        <v>0</v>
      </c>
      <c r="AE130" s="67">
        <f>VLOOKUP($B130&amp;AE$8,'Raw CDR data'!$A:$K,MATCH(MID(AE$10,13,100)*1,'Raw CDR data'!$2:$2,0),0)</f>
        <v>1</v>
      </c>
      <c r="AF130" s="67">
        <f>VLOOKUP($B130&amp;AE$8,'Raw CDR data'!$A:$K,MATCH(MID(AF$10,13,100)*1,'Raw CDR data'!$2:$2,0),0)</f>
        <v>1</v>
      </c>
      <c r="AG130" s="67">
        <f>VLOOKUP($B130&amp;"Local Authority Adoption Agency",'Raw CDR data'!$A:$K,MATCH(MID(AG$10,13,100)*1,'Raw CDR data'!$2:$2,0),0)</f>
        <v>1</v>
      </c>
      <c r="AH130" s="67">
        <f>VLOOKUP($B130&amp;"Local Authority Adoption Agency",'Raw CDR data'!$A:$K,MATCH(MID(AH$10,13,100)*1,'Raw CDR data'!$2:$2,0),0)</f>
        <v>1</v>
      </c>
      <c r="AI130" s="67">
        <f>VLOOKUP($B130&amp;AI$8,'Raw CDR data'!$A:$K,MATCH(MID(AI$10,13,100)*1,'Raw CDR data'!$2:$2,0),0)</f>
        <v>2</v>
      </c>
      <c r="AJ130" s="67">
        <f>VLOOKUP($B130&amp;AI$8,'Raw CDR data'!$A:$K,MATCH(MID(AJ$10,13,100)*1,'Raw CDR data'!$2:$2,0),0)</f>
        <v>2</v>
      </c>
      <c r="AK130" s="67">
        <f>VLOOKUP($B130&amp;"Local Authority Fostering Agency",'Raw CDR data'!$A:$K,MATCH(MID(AK$10,13,100)*1,'Raw CDR data'!$2:$2,0),0)</f>
        <v>1</v>
      </c>
      <c r="AL130" s="67">
        <f>VLOOKUP($B130&amp;"Local Authority Fostering Agency",'Raw CDR data'!$A:$K,MATCH(MID(AL$10,13,100)*1,'Raw CDR data'!$2:$2,0),0)</f>
        <v>1</v>
      </c>
      <c r="AM130" s="67">
        <f>VLOOKUP($B130&amp;AM$8,'Raw CDR data'!$A:$K,MATCH(MID(AM$10,13,100)*1,'Raw CDR data'!$2:$2,0),0)</f>
        <v>9</v>
      </c>
      <c r="AN130" s="67">
        <f>VLOOKUP($B130&amp;AM$8,'Raw CDR data'!$A:$K,MATCH(MID(AN$10,13,100)*1,'Raw CDR data'!$2:$2,0),0)</f>
        <v>9</v>
      </c>
      <c r="AO130" s="160"/>
      <c r="AP130" s="160"/>
    </row>
    <row r="131" spans="2:42" s="62" customFormat="1" ht="11.25">
      <c r="B131" s="71" t="s">
        <v>950</v>
      </c>
      <c r="C131" s="67">
        <f>VLOOKUP($B131&amp;C$8,'Raw CDR data'!$A:$K,MATCH(MID(C$10,13,100)*1,'Raw CDR data'!$2:$2,0),0)</f>
        <v>4</v>
      </c>
      <c r="D131" s="67">
        <f>VLOOKUP($B131&amp;C$8,'Raw CDR data'!$A:$K,MATCH(MID(D$10,13,100)*1,'Raw CDR data'!$2:$2,0),0)</f>
        <v>4</v>
      </c>
      <c r="E131" s="68">
        <f>VLOOKUP($B131&amp;C$8,'Raw CDR data'!$A:$K,MATCH(MID(E$10,13,100)*1,'Raw CDR data'!$2:$2,0)+1,0)</f>
        <v>25</v>
      </c>
      <c r="F131" s="68">
        <f>VLOOKUP($B131&amp;C$8,'Raw CDR data'!$A:$K,MATCH(MID(F$10,13,100)*1,'Raw CDR data'!$2:$2,0)+1,0)</f>
        <v>25</v>
      </c>
      <c r="G131" s="67">
        <f>VLOOKUP($B131&amp;G$8,'Raw CDR data'!$A:$K,MATCH(MID(G$10,13,100)*1,'Raw CDR data'!$2:$2,0),0)</f>
        <v>0</v>
      </c>
      <c r="H131" s="67">
        <f>VLOOKUP($B131&amp;G$8,'Raw CDR data'!$A:$K,MATCH(MID(H$10,13,100)*1,'Raw CDR data'!$2:$2,0),0)</f>
        <v>0</v>
      </c>
      <c r="I131" s="68">
        <f>VLOOKUP($B131&amp;G$8,'Raw CDR data'!$A:$K,MATCH(MID(I$10,13,100)*1,'Raw CDR data'!$2:$2,0)+1,0)</f>
        <v>0</v>
      </c>
      <c r="J131" s="68">
        <f>VLOOKUP($B131&amp;G$8,'Raw CDR data'!$A:$K,MATCH(MID(J$10,13,100)*1,'Raw CDR data'!$2:$2,0)+1,0)</f>
        <v>0</v>
      </c>
      <c r="K131" s="67">
        <f>VLOOKUP($B131&amp;K$8,'Raw CDR data'!$A:$K,MATCH(MID(K$10,13,100)*1,'Raw CDR data'!$2:$2,0),0)</f>
        <v>0</v>
      </c>
      <c r="L131" s="67">
        <f>VLOOKUP($B131&amp;K$8,'Raw CDR data'!$A:$K,MATCH(MID(L$10,13,100)*1,'Raw CDR data'!$2:$2,0),0)</f>
        <v>0</v>
      </c>
      <c r="M131" s="68">
        <f>VLOOKUP($B131&amp;K$8,'Raw CDR data'!$A:$K,MATCH(MID(M$10,13,100)*1,'Raw CDR data'!$2:$2,0)+1,0)</f>
        <v>0</v>
      </c>
      <c r="N131" s="68">
        <f>VLOOKUP($B131&amp;K$8,'Raw CDR data'!$A:$K,MATCH(MID(N$10,13,100)*1,'Raw CDR data'!$2:$2,0)+1,0)</f>
        <v>0</v>
      </c>
      <c r="O131" s="67">
        <f>VLOOKUP($B131&amp;O$8,'Raw CDR data'!$A:$K,MATCH(MID(O$10,13,100)*1,'Raw CDR data'!$2:$2,0),0)</f>
        <v>0</v>
      </c>
      <c r="P131" s="67">
        <f>VLOOKUP($B131&amp;O$8,'Raw CDR data'!$A:$K,MATCH(MID(P$10,13,100)*1,'Raw CDR data'!$2:$2,0),0)</f>
        <v>0</v>
      </c>
      <c r="Q131" s="68">
        <f>VLOOKUP($B131&amp;O$8,'Raw CDR data'!$A:$K,MATCH(MID(Q$10,13,100)*1,'Raw CDR data'!$2:$2,0)+1,0)</f>
        <v>0</v>
      </c>
      <c r="R131" s="68">
        <f>VLOOKUP($B131&amp;O$8,'Raw CDR data'!$A:$K,MATCH(MID(R$10,13,100)*1,'Raw CDR data'!$2:$2,0)+1,0)</f>
        <v>0</v>
      </c>
      <c r="S131" s="67">
        <f>VLOOKUP($B131&amp;S$8,'Raw CDR data'!$A:$K,MATCH(MID(S$10,13,100)*1,'Raw CDR data'!$2:$2,0),0)</f>
        <v>0</v>
      </c>
      <c r="T131" s="67">
        <f>VLOOKUP($B131&amp;S$8,'Raw CDR data'!$A:$K,MATCH(MID(T$10,13,100)*1,'Raw CDR data'!$2:$2,0),0)</f>
        <v>0</v>
      </c>
      <c r="U131" s="68">
        <f>VLOOKUP($B131&amp;S$8,'Raw CDR data'!$A:$K,MATCH(MID(U$10,13,100)*1,'Raw CDR data'!$2:$2,0)+1,0)</f>
        <v>0</v>
      </c>
      <c r="V131" s="68">
        <f>VLOOKUP($B131&amp;S$8,'Raw CDR data'!$A:$K,MATCH(MID(V$10,13,100)*1,'Raw CDR data'!$2:$2,0)+1,0)</f>
        <v>0</v>
      </c>
      <c r="W131" s="67">
        <f>VLOOKUP($B131&amp;"Further Education College",'Raw CDR data'!$A:$K,MATCH(MID(W$10,13,100)*1,'Raw CDR data'!$2:$2,0),0)</f>
        <v>0</v>
      </c>
      <c r="X131" s="67">
        <f>VLOOKUP($B131&amp;"Further Education College",'Raw CDR data'!$A:$K,MATCH(MID(X$10,13,100)*1,'Raw CDR data'!$2:$2,0),0)</f>
        <v>0</v>
      </c>
      <c r="Y131" s="68">
        <f>VLOOKUP($B131&amp;"Further Education College",'Raw CDR data'!$A:$K,MATCH(MID(Y$10,13,100)*1,'Raw CDR data'!$2:$2,0)+1,0)</f>
        <v>0</v>
      </c>
      <c r="Z131" s="68">
        <f>VLOOKUP($B131&amp;"Further Education College",'Raw CDR data'!$A:$K,MATCH(MID(Z$10,13,100)*1,'Raw CDR data'!$2:$2,0)+1,0)</f>
        <v>0</v>
      </c>
      <c r="AA131" s="67">
        <f>VLOOKUP($B131&amp;AA$8,'Raw CDR data'!$A:$K,MATCH(MID(AA$10,13,100)*1,'Raw CDR data'!$2:$2,0),0)</f>
        <v>0</v>
      </c>
      <c r="AB131" s="67">
        <f>VLOOKUP($B131&amp;AA$8,'Raw CDR data'!$A:$K,MATCH(MID(AB$10,13,100)*1,'Raw CDR data'!$2:$2,0),0)</f>
        <v>0</v>
      </c>
      <c r="AC131" s="67">
        <f>VLOOKUP($B131&amp;AC$8,'Raw CDR data'!$A:$K,MATCH(MID(AC$10,13,100)*1,'Raw CDR data'!$2:$2,0),0)</f>
        <v>0</v>
      </c>
      <c r="AD131" s="67">
        <f>VLOOKUP($B131&amp;AC$8,'Raw CDR data'!$A:$K,MATCH(MID(AD$10,13,100)*1,'Raw CDR data'!$2:$2,0),0)</f>
        <v>0</v>
      </c>
      <c r="AE131" s="67">
        <f>VLOOKUP($B131&amp;AE$8,'Raw CDR data'!$A:$K,MATCH(MID(AE$10,13,100)*1,'Raw CDR data'!$2:$2,0),0)</f>
        <v>0</v>
      </c>
      <c r="AF131" s="67">
        <f>VLOOKUP($B131&amp;AE$8,'Raw CDR data'!$A:$K,MATCH(MID(AF$10,13,100)*1,'Raw CDR data'!$2:$2,0),0)</f>
        <v>0</v>
      </c>
      <c r="AG131" s="67">
        <f>VLOOKUP($B131&amp;"Local Authority Adoption Agency",'Raw CDR data'!$A:$K,MATCH(MID(AG$10,13,100)*1,'Raw CDR data'!$2:$2,0),0)</f>
        <v>1</v>
      </c>
      <c r="AH131" s="67">
        <f>VLOOKUP($B131&amp;"Local Authority Adoption Agency",'Raw CDR data'!$A:$K,MATCH(MID(AH$10,13,100)*1,'Raw CDR data'!$2:$2,0),0)</f>
        <v>1</v>
      </c>
      <c r="AI131" s="67">
        <f>VLOOKUP($B131&amp;AI$8,'Raw CDR data'!$A:$K,MATCH(MID(AI$10,13,100)*1,'Raw CDR data'!$2:$2,0),0)</f>
        <v>2</v>
      </c>
      <c r="AJ131" s="67">
        <f>VLOOKUP($B131&amp;AI$8,'Raw CDR data'!$A:$K,MATCH(MID(AJ$10,13,100)*1,'Raw CDR data'!$2:$2,0),0)</f>
        <v>2</v>
      </c>
      <c r="AK131" s="67">
        <f>VLOOKUP($B131&amp;"Local Authority Fostering Agency",'Raw CDR data'!$A:$K,MATCH(MID(AK$10,13,100)*1,'Raw CDR data'!$2:$2,0),0)</f>
        <v>1</v>
      </c>
      <c r="AL131" s="67">
        <f>VLOOKUP($B131&amp;"Local Authority Fostering Agency",'Raw CDR data'!$A:$K,MATCH(MID(AL$10,13,100)*1,'Raw CDR data'!$2:$2,0),0)</f>
        <v>1</v>
      </c>
      <c r="AM131" s="67">
        <f>VLOOKUP($B131&amp;AM$8,'Raw CDR data'!$A:$K,MATCH(MID(AM$10,13,100)*1,'Raw CDR data'!$2:$2,0),0)</f>
        <v>8</v>
      </c>
      <c r="AN131" s="67">
        <f>VLOOKUP($B131&amp;AM$8,'Raw CDR data'!$A:$K,MATCH(MID(AN$10,13,100)*1,'Raw CDR data'!$2:$2,0),0)</f>
        <v>8</v>
      </c>
      <c r="AO131" s="160"/>
      <c r="AP131" s="160"/>
    </row>
    <row r="132" spans="2:42" s="62" customFormat="1" ht="11.25">
      <c r="B132" s="71" t="s">
        <v>957</v>
      </c>
      <c r="C132" s="67">
        <f>VLOOKUP($B132&amp;C$8,'Raw CDR data'!$A:$K,MATCH(MID(C$10,13,100)*1,'Raw CDR data'!$2:$2,0),0)</f>
        <v>5</v>
      </c>
      <c r="D132" s="67">
        <f>VLOOKUP($B132&amp;C$8,'Raw CDR data'!$A:$K,MATCH(MID(D$10,13,100)*1,'Raw CDR data'!$2:$2,0),0)</f>
        <v>4</v>
      </c>
      <c r="E132" s="68">
        <f>VLOOKUP($B132&amp;C$8,'Raw CDR data'!$A:$K,MATCH(MID(E$10,13,100)*1,'Raw CDR data'!$2:$2,0)+1,0)</f>
        <v>22</v>
      </c>
      <c r="F132" s="68">
        <f>VLOOKUP($B132&amp;C$8,'Raw CDR data'!$A:$K,MATCH(MID(F$10,13,100)*1,'Raw CDR data'!$2:$2,0)+1,0)</f>
        <v>19</v>
      </c>
      <c r="G132" s="67">
        <f>VLOOKUP($B132&amp;G$8,'Raw CDR data'!$A:$K,MATCH(MID(G$10,13,100)*1,'Raw CDR data'!$2:$2,0),0)</f>
        <v>0</v>
      </c>
      <c r="H132" s="67">
        <f>VLOOKUP($B132&amp;G$8,'Raw CDR data'!$A:$K,MATCH(MID(H$10,13,100)*1,'Raw CDR data'!$2:$2,0),0)</f>
        <v>0</v>
      </c>
      <c r="I132" s="68">
        <f>VLOOKUP($B132&amp;G$8,'Raw CDR data'!$A:$K,MATCH(MID(I$10,13,100)*1,'Raw CDR data'!$2:$2,0)+1,0)</f>
        <v>0</v>
      </c>
      <c r="J132" s="68">
        <f>VLOOKUP($B132&amp;G$8,'Raw CDR data'!$A:$K,MATCH(MID(J$10,13,100)*1,'Raw CDR data'!$2:$2,0)+1,0)</f>
        <v>0</v>
      </c>
      <c r="K132" s="67">
        <f>VLOOKUP($B132&amp;K$8,'Raw CDR data'!$A:$K,MATCH(MID(K$10,13,100)*1,'Raw CDR data'!$2:$2,0),0)</f>
        <v>0</v>
      </c>
      <c r="L132" s="67">
        <f>VLOOKUP($B132&amp;K$8,'Raw CDR data'!$A:$K,MATCH(MID(L$10,13,100)*1,'Raw CDR data'!$2:$2,0),0)</f>
        <v>0</v>
      </c>
      <c r="M132" s="68">
        <f>VLOOKUP($B132&amp;K$8,'Raw CDR data'!$A:$K,MATCH(MID(M$10,13,100)*1,'Raw CDR data'!$2:$2,0)+1,0)</f>
        <v>0</v>
      </c>
      <c r="N132" s="68">
        <f>VLOOKUP($B132&amp;K$8,'Raw CDR data'!$A:$K,MATCH(MID(N$10,13,100)*1,'Raw CDR data'!$2:$2,0)+1,0)</f>
        <v>0</v>
      </c>
      <c r="O132" s="67">
        <f>VLOOKUP($B132&amp;O$8,'Raw CDR data'!$A:$K,MATCH(MID(O$10,13,100)*1,'Raw CDR data'!$2:$2,0),0)</f>
        <v>0</v>
      </c>
      <c r="P132" s="67">
        <f>VLOOKUP($B132&amp;O$8,'Raw CDR data'!$A:$K,MATCH(MID(P$10,13,100)*1,'Raw CDR data'!$2:$2,0),0)</f>
        <v>0</v>
      </c>
      <c r="Q132" s="68">
        <f>VLOOKUP($B132&amp;O$8,'Raw CDR data'!$A:$K,MATCH(MID(Q$10,13,100)*1,'Raw CDR data'!$2:$2,0)+1,0)</f>
        <v>0</v>
      </c>
      <c r="R132" s="68">
        <f>VLOOKUP($B132&amp;O$8,'Raw CDR data'!$A:$K,MATCH(MID(R$10,13,100)*1,'Raw CDR data'!$2:$2,0)+1,0)</f>
        <v>0</v>
      </c>
      <c r="S132" s="67">
        <f>VLOOKUP($B132&amp;S$8,'Raw CDR data'!$A:$K,MATCH(MID(S$10,13,100)*1,'Raw CDR data'!$2:$2,0),0)</f>
        <v>0</v>
      </c>
      <c r="T132" s="67">
        <f>VLOOKUP($B132&amp;S$8,'Raw CDR data'!$A:$K,MATCH(MID(T$10,13,100)*1,'Raw CDR data'!$2:$2,0),0)</f>
        <v>0</v>
      </c>
      <c r="U132" s="68">
        <f>VLOOKUP($B132&amp;S$8,'Raw CDR data'!$A:$K,MATCH(MID(U$10,13,100)*1,'Raw CDR data'!$2:$2,0)+1,0)</f>
        <v>0</v>
      </c>
      <c r="V132" s="68">
        <f>VLOOKUP($B132&amp;S$8,'Raw CDR data'!$A:$K,MATCH(MID(V$10,13,100)*1,'Raw CDR data'!$2:$2,0)+1,0)</f>
        <v>0</v>
      </c>
      <c r="W132" s="67">
        <f>VLOOKUP($B132&amp;"Further Education College",'Raw CDR data'!$A:$K,MATCH(MID(W$10,13,100)*1,'Raw CDR data'!$2:$2,0),0)</f>
        <v>0</v>
      </c>
      <c r="X132" s="67">
        <f>VLOOKUP($B132&amp;"Further Education College",'Raw CDR data'!$A:$K,MATCH(MID(X$10,13,100)*1,'Raw CDR data'!$2:$2,0),0)</f>
        <v>0</v>
      </c>
      <c r="Y132" s="68">
        <f>VLOOKUP($B132&amp;"Further Education College",'Raw CDR data'!$A:$K,MATCH(MID(Y$10,13,100)*1,'Raw CDR data'!$2:$2,0)+1,0)</f>
        <v>0</v>
      </c>
      <c r="Z132" s="68">
        <f>VLOOKUP($B132&amp;"Further Education College",'Raw CDR data'!$A:$K,MATCH(MID(Z$10,13,100)*1,'Raw CDR data'!$2:$2,0)+1,0)</f>
        <v>0</v>
      </c>
      <c r="AA132" s="67">
        <f>VLOOKUP($B132&amp;AA$8,'Raw CDR data'!$A:$K,MATCH(MID(AA$10,13,100)*1,'Raw CDR data'!$2:$2,0),0)</f>
        <v>0</v>
      </c>
      <c r="AB132" s="67">
        <f>VLOOKUP($B132&amp;AA$8,'Raw CDR data'!$A:$K,MATCH(MID(AB$10,13,100)*1,'Raw CDR data'!$2:$2,0),0)</f>
        <v>0</v>
      </c>
      <c r="AC132" s="67">
        <f>VLOOKUP($B132&amp;AC$8,'Raw CDR data'!$A:$K,MATCH(MID(AC$10,13,100)*1,'Raw CDR data'!$2:$2,0),0)</f>
        <v>0</v>
      </c>
      <c r="AD132" s="67">
        <f>VLOOKUP($B132&amp;AC$8,'Raw CDR data'!$A:$K,MATCH(MID(AD$10,13,100)*1,'Raw CDR data'!$2:$2,0),0)</f>
        <v>0</v>
      </c>
      <c r="AE132" s="67">
        <f>VLOOKUP($B132&amp;AE$8,'Raw CDR data'!$A:$K,MATCH(MID(AE$10,13,100)*1,'Raw CDR data'!$2:$2,0),0)</f>
        <v>0</v>
      </c>
      <c r="AF132" s="67">
        <f>VLOOKUP($B132&amp;AE$8,'Raw CDR data'!$A:$K,MATCH(MID(AF$10,13,100)*1,'Raw CDR data'!$2:$2,0),0)</f>
        <v>0</v>
      </c>
      <c r="AG132" s="67">
        <f>VLOOKUP($B132&amp;"Local Authority Adoption Agency",'Raw CDR data'!$A:$K,MATCH(MID(AG$10,13,100)*1,'Raw CDR data'!$2:$2,0),0)</f>
        <v>1</v>
      </c>
      <c r="AH132" s="67">
        <f>VLOOKUP($B132&amp;"Local Authority Adoption Agency",'Raw CDR data'!$A:$K,MATCH(MID(AH$10,13,100)*1,'Raw CDR data'!$2:$2,0),0)</f>
        <v>1</v>
      </c>
      <c r="AI132" s="67">
        <f>VLOOKUP($B132&amp;AI$8,'Raw CDR data'!$A:$K,MATCH(MID(AI$10,13,100)*1,'Raw CDR data'!$2:$2,0),0)</f>
        <v>2</v>
      </c>
      <c r="AJ132" s="67">
        <f>VLOOKUP($B132&amp;AI$8,'Raw CDR data'!$A:$K,MATCH(MID(AJ$10,13,100)*1,'Raw CDR data'!$2:$2,0),0)</f>
        <v>2</v>
      </c>
      <c r="AK132" s="67">
        <f>VLOOKUP($B132&amp;"Local Authority Fostering Agency",'Raw CDR data'!$A:$K,MATCH(MID(AK$10,13,100)*1,'Raw CDR data'!$2:$2,0),0)</f>
        <v>1</v>
      </c>
      <c r="AL132" s="67">
        <f>VLOOKUP($B132&amp;"Local Authority Fostering Agency",'Raw CDR data'!$A:$K,MATCH(MID(AL$10,13,100)*1,'Raw CDR data'!$2:$2,0),0)</f>
        <v>1</v>
      </c>
      <c r="AM132" s="67">
        <f>VLOOKUP($B132&amp;AM$8,'Raw CDR data'!$A:$K,MATCH(MID(AM$10,13,100)*1,'Raw CDR data'!$2:$2,0),0)</f>
        <v>9</v>
      </c>
      <c r="AN132" s="67">
        <f>VLOOKUP($B132&amp;AM$8,'Raw CDR data'!$A:$K,MATCH(MID(AN$10,13,100)*1,'Raw CDR data'!$2:$2,0),0)</f>
        <v>8</v>
      </c>
      <c r="AO132" s="160"/>
      <c r="AP132" s="160"/>
    </row>
    <row r="133" spans="2:42" s="62" customFormat="1" ht="11.25">
      <c r="B133" s="71" t="s">
        <v>958</v>
      </c>
      <c r="C133" s="67">
        <f>VLOOKUP($B133&amp;C$8,'Raw CDR data'!$A:$K,MATCH(MID(C$10,13,100)*1,'Raw CDR data'!$2:$2,0),0)</f>
        <v>4</v>
      </c>
      <c r="D133" s="67">
        <f>VLOOKUP($B133&amp;C$8,'Raw CDR data'!$A:$K,MATCH(MID(D$10,13,100)*1,'Raw CDR data'!$2:$2,0),0)</f>
        <v>4</v>
      </c>
      <c r="E133" s="68">
        <f>VLOOKUP($B133&amp;C$8,'Raw CDR data'!$A:$K,MATCH(MID(E$10,13,100)*1,'Raw CDR data'!$2:$2,0)+1,0)</f>
        <v>33</v>
      </c>
      <c r="F133" s="68">
        <f>VLOOKUP($B133&amp;C$8,'Raw CDR data'!$A:$K,MATCH(MID(F$10,13,100)*1,'Raw CDR data'!$2:$2,0)+1,0)</f>
        <v>27</v>
      </c>
      <c r="G133" s="67">
        <f>VLOOKUP($B133&amp;G$8,'Raw CDR data'!$A:$K,MATCH(MID(G$10,13,100)*1,'Raw CDR data'!$2:$2,0),0)</f>
        <v>0</v>
      </c>
      <c r="H133" s="67">
        <f>VLOOKUP($B133&amp;G$8,'Raw CDR data'!$A:$K,MATCH(MID(H$10,13,100)*1,'Raw CDR data'!$2:$2,0),0)</f>
        <v>0</v>
      </c>
      <c r="I133" s="68">
        <f>VLOOKUP($B133&amp;G$8,'Raw CDR data'!$A:$K,MATCH(MID(I$10,13,100)*1,'Raw CDR data'!$2:$2,0)+1,0)</f>
        <v>0</v>
      </c>
      <c r="J133" s="68">
        <f>VLOOKUP($B133&amp;G$8,'Raw CDR data'!$A:$K,MATCH(MID(J$10,13,100)*1,'Raw CDR data'!$2:$2,0)+1,0)</f>
        <v>0</v>
      </c>
      <c r="K133" s="67">
        <f>VLOOKUP($B133&amp;K$8,'Raw CDR data'!$A:$K,MATCH(MID(K$10,13,100)*1,'Raw CDR data'!$2:$2,0),0)</f>
        <v>0</v>
      </c>
      <c r="L133" s="67">
        <f>VLOOKUP($B133&amp;K$8,'Raw CDR data'!$A:$K,MATCH(MID(L$10,13,100)*1,'Raw CDR data'!$2:$2,0),0)</f>
        <v>0</v>
      </c>
      <c r="M133" s="68">
        <f>VLOOKUP($B133&amp;K$8,'Raw CDR data'!$A:$K,MATCH(MID(M$10,13,100)*1,'Raw CDR data'!$2:$2,0)+1,0)</f>
        <v>0</v>
      </c>
      <c r="N133" s="68">
        <f>VLOOKUP($B133&amp;K$8,'Raw CDR data'!$A:$K,MATCH(MID(N$10,13,100)*1,'Raw CDR data'!$2:$2,0)+1,0)</f>
        <v>0</v>
      </c>
      <c r="O133" s="67">
        <f>VLOOKUP($B133&amp;O$8,'Raw CDR data'!$A:$K,MATCH(MID(O$10,13,100)*1,'Raw CDR data'!$2:$2,0),0)</f>
        <v>2</v>
      </c>
      <c r="P133" s="67">
        <f>VLOOKUP($B133&amp;O$8,'Raw CDR data'!$A:$K,MATCH(MID(P$10,13,100)*1,'Raw CDR data'!$2:$2,0),0)</f>
        <v>2</v>
      </c>
      <c r="Q133" s="68">
        <f>VLOOKUP($B133&amp;O$8,'Raw CDR data'!$A:$K,MATCH(MID(Q$10,13,100)*1,'Raw CDR data'!$2:$2,0)+1,0)</f>
        <v>15.8</v>
      </c>
      <c r="R133" s="68">
        <f>VLOOKUP($B133&amp;O$8,'Raw CDR data'!$A:$K,MATCH(MID(R$10,13,100)*1,'Raw CDR data'!$2:$2,0)+1,0)</f>
        <v>15.875</v>
      </c>
      <c r="S133" s="67">
        <f>VLOOKUP($B133&amp;S$8,'Raw CDR data'!$A:$K,MATCH(MID(S$10,13,100)*1,'Raw CDR data'!$2:$2,0),0)</f>
        <v>2</v>
      </c>
      <c r="T133" s="67">
        <f>VLOOKUP($B133&amp;S$8,'Raw CDR data'!$A:$K,MATCH(MID(T$10,13,100)*1,'Raw CDR data'!$2:$2,0),0)</f>
        <v>2</v>
      </c>
      <c r="U133" s="68">
        <f>VLOOKUP($B133&amp;S$8,'Raw CDR data'!$A:$K,MATCH(MID(U$10,13,100)*1,'Raw CDR data'!$2:$2,0)+1,0)</f>
        <v>119</v>
      </c>
      <c r="V133" s="68">
        <f>VLOOKUP($B133&amp;S$8,'Raw CDR data'!$A:$K,MATCH(MID(V$10,13,100)*1,'Raw CDR data'!$2:$2,0)+1,0)</f>
        <v>142</v>
      </c>
      <c r="W133" s="67">
        <f>VLOOKUP($B133&amp;"Further Education College",'Raw CDR data'!$A:$K,MATCH(MID(W$10,13,100)*1,'Raw CDR data'!$2:$2,0),0)</f>
        <v>0</v>
      </c>
      <c r="X133" s="67">
        <f>VLOOKUP($B133&amp;"Further Education College",'Raw CDR data'!$A:$K,MATCH(MID(X$10,13,100)*1,'Raw CDR data'!$2:$2,0),0)</f>
        <v>0</v>
      </c>
      <c r="Y133" s="68">
        <f>VLOOKUP($B133&amp;"Further Education College",'Raw CDR data'!$A:$K,MATCH(MID(Y$10,13,100)*1,'Raw CDR data'!$2:$2,0)+1,0)</f>
        <v>0</v>
      </c>
      <c r="Z133" s="68">
        <f>VLOOKUP($B133&amp;"Further Education College",'Raw CDR data'!$A:$K,MATCH(MID(Z$10,13,100)*1,'Raw CDR data'!$2:$2,0)+1,0)</f>
        <v>0</v>
      </c>
      <c r="AA133" s="67">
        <f>VLOOKUP($B133&amp;AA$8,'Raw CDR data'!$A:$K,MATCH(MID(AA$10,13,100)*1,'Raw CDR data'!$2:$2,0),0)</f>
        <v>0</v>
      </c>
      <c r="AB133" s="67">
        <f>VLOOKUP($B133&amp;AA$8,'Raw CDR data'!$A:$K,MATCH(MID(AB$10,13,100)*1,'Raw CDR data'!$2:$2,0),0)</f>
        <v>0</v>
      </c>
      <c r="AC133" s="67">
        <f>VLOOKUP($B133&amp;AC$8,'Raw CDR data'!$A:$K,MATCH(MID(AC$10,13,100)*1,'Raw CDR data'!$2:$2,0),0)</f>
        <v>0</v>
      </c>
      <c r="AD133" s="67">
        <f>VLOOKUP($B133&amp;AC$8,'Raw CDR data'!$A:$K,MATCH(MID(AD$10,13,100)*1,'Raw CDR data'!$2:$2,0),0)</f>
        <v>0</v>
      </c>
      <c r="AE133" s="67">
        <f>VLOOKUP($B133&amp;AE$8,'Raw CDR data'!$A:$K,MATCH(MID(AE$10,13,100)*1,'Raw CDR data'!$2:$2,0),0)</f>
        <v>0</v>
      </c>
      <c r="AF133" s="67">
        <f>VLOOKUP($B133&amp;AE$8,'Raw CDR data'!$A:$K,MATCH(MID(AF$10,13,100)*1,'Raw CDR data'!$2:$2,0),0)</f>
        <v>0</v>
      </c>
      <c r="AG133" s="67">
        <f>VLOOKUP($B133&amp;"Local Authority Adoption Agency",'Raw CDR data'!$A:$K,MATCH(MID(AG$10,13,100)*1,'Raw CDR data'!$2:$2,0),0)</f>
        <v>1</v>
      </c>
      <c r="AH133" s="67">
        <f>VLOOKUP($B133&amp;"Local Authority Adoption Agency",'Raw CDR data'!$A:$K,MATCH(MID(AH$10,13,100)*1,'Raw CDR data'!$2:$2,0),0)</f>
        <v>1</v>
      </c>
      <c r="AI133" s="67">
        <f>VLOOKUP($B133&amp;AI$8,'Raw CDR data'!$A:$K,MATCH(MID(AI$10,13,100)*1,'Raw CDR data'!$2:$2,0),0)</f>
        <v>3</v>
      </c>
      <c r="AJ133" s="67">
        <f>VLOOKUP($B133&amp;AI$8,'Raw CDR data'!$A:$K,MATCH(MID(AJ$10,13,100)*1,'Raw CDR data'!$2:$2,0),0)</f>
        <v>3</v>
      </c>
      <c r="AK133" s="67">
        <f>VLOOKUP($B133&amp;"Local Authority Fostering Agency",'Raw CDR data'!$A:$K,MATCH(MID(AK$10,13,100)*1,'Raw CDR data'!$2:$2,0),0)</f>
        <v>1</v>
      </c>
      <c r="AL133" s="67">
        <f>VLOOKUP($B133&amp;"Local Authority Fostering Agency",'Raw CDR data'!$A:$K,MATCH(MID(AL$10,13,100)*1,'Raw CDR data'!$2:$2,0),0)</f>
        <v>1</v>
      </c>
      <c r="AM133" s="67">
        <f>VLOOKUP($B133&amp;AM$8,'Raw CDR data'!$A:$K,MATCH(MID(AM$10,13,100)*1,'Raw CDR data'!$2:$2,0),0)</f>
        <v>13</v>
      </c>
      <c r="AN133" s="67">
        <f>VLOOKUP($B133&amp;AM$8,'Raw CDR data'!$A:$K,MATCH(MID(AN$10,13,100)*1,'Raw CDR data'!$2:$2,0),0)</f>
        <v>13</v>
      </c>
      <c r="AO133" s="160"/>
      <c r="AP133" s="160"/>
    </row>
    <row r="134" spans="2:42" s="62" customFormat="1" ht="11.25">
      <c r="B134" s="71" t="s">
        <v>964</v>
      </c>
      <c r="C134" s="67">
        <f>VLOOKUP($B134&amp;C$8,'Raw CDR data'!$A:$K,MATCH(MID(C$10,13,100)*1,'Raw CDR data'!$2:$2,0),0)</f>
        <v>12</v>
      </c>
      <c r="D134" s="67">
        <f>VLOOKUP($B134&amp;C$8,'Raw CDR data'!$A:$K,MATCH(MID(D$10,13,100)*1,'Raw CDR data'!$2:$2,0),0)</f>
        <v>12</v>
      </c>
      <c r="E134" s="68">
        <f>VLOOKUP($B134&amp;C$8,'Raw CDR data'!$A:$K,MATCH(MID(E$10,13,100)*1,'Raw CDR data'!$2:$2,0)+1,0)</f>
        <v>81</v>
      </c>
      <c r="F134" s="68">
        <f>VLOOKUP($B134&amp;C$8,'Raw CDR data'!$A:$K,MATCH(MID(F$10,13,100)*1,'Raw CDR data'!$2:$2,0)+1,0)</f>
        <v>81</v>
      </c>
      <c r="G134" s="67">
        <f>VLOOKUP($B134&amp;G$8,'Raw CDR data'!$A:$K,MATCH(MID(G$10,13,100)*1,'Raw CDR data'!$2:$2,0),0)</f>
        <v>0</v>
      </c>
      <c r="H134" s="67">
        <f>VLOOKUP($B134&amp;G$8,'Raw CDR data'!$A:$K,MATCH(MID(H$10,13,100)*1,'Raw CDR data'!$2:$2,0),0)</f>
        <v>0</v>
      </c>
      <c r="I134" s="68">
        <f>VLOOKUP($B134&amp;G$8,'Raw CDR data'!$A:$K,MATCH(MID(I$10,13,100)*1,'Raw CDR data'!$2:$2,0)+1,0)</f>
        <v>0</v>
      </c>
      <c r="J134" s="68">
        <f>VLOOKUP($B134&amp;G$8,'Raw CDR data'!$A:$K,MATCH(MID(J$10,13,100)*1,'Raw CDR data'!$2:$2,0)+1,0)</f>
        <v>0</v>
      </c>
      <c r="K134" s="67">
        <f>VLOOKUP($B134&amp;K$8,'Raw CDR data'!$A:$K,MATCH(MID(K$10,13,100)*1,'Raw CDR data'!$2:$2,0),0)</f>
        <v>0</v>
      </c>
      <c r="L134" s="67">
        <f>VLOOKUP($B134&amp;K$8,'Raw CDR data'!$A:$K,MATCH(MID(L$10,13,100)*1,'Raw CDR data'!$2:$2,0),0)</f>
        <v>0</v>
      </c>
      <c r="M134" s="68">
        <f>VLOOKUP($B134&amp;K$8,'Raw CDR data'!$A:$K,MATCH(MID(M$10,13,100)*1,'Raw CDR data'!$2:$2,0)+1,0)</f>
        <v>0</v>
      </c>
      <c r="N134" s="68">
        <f>VLOOKUP($B134&amp;K$8,'Raw CDR data'!$A:$K,MATCH(MID(N$10,13,100)*1,'Raw CDR data'!$2:$2,0)+1,0)</f>
        <v>0</v>
      </c>
      <c r="O134" s="67">
        <f>VLOOKUP($B134&amp;O$8,'Raw CDR data'!$A:$K,MATCH(MID(O$10,13,100)*1,'Raw CDR data'!$2:$2,0),0)</f>
        <v>5</v>
      </c>
      <c r="P134" s="67">
        <f>VLOOKUP($B134&amp;O$8,'Raw CDR data'!$A:$K,MATCH(MID(P$10,13,100)*1,'Raw CDR data'!$2:$2,0),0)</f>
        <v>5</v>
      </c>
      <c r="Q134" s="68">
        <f>VLOOKUP($B134&amp;O$8,'Raw CDR data'!$A:$K,MATCH(MID(Q$10,13,100)*1,'Raw CDR data'!$2:$2,0)+1,0)</f>
        <v>32.875</v>
      </c>
      <c r="R134" s="68">
        <f>VLOOKUP($B134&amp;O$8,'Raw CDR data'!$A:$K,MATCH(MID(R$10,13,100)*1,'Raw CDR data'!$2:$2,0)+1,0)</f>
        <v>33.199998999999998</v>
      </c>
      <c r="S134" s="67">
        <f>VLOOKUP($B134&amp;S$8,'Raw CDR data'!$A:$K,MATCH(MID(S$10,13,100)*1,'Raw CDR data'!$2:$2,0),0)</f>
        <v>3</v>
      </c>
      <c r="T134" s="67">
        <f>VLOOKUP($B134&amp;S$8,'Raw CDR data'!$A:$K,MATCH(MID(T$10,13,100)*1,'Raw CDR data'!$2:$2,0),0)</f>
        <v>3</v>
      </c>
      <c r="U134" s="68">
        <f>VLOOKUP($B134&amp;S$8,'Raw CDR data'!$A:$K,MATCH(MID(U$10,13,100)*1,'Raw CDR data'!$2:$2,0)+1,0)</f>
        <v>318</v>
      </c>
      <c r="V134" s="68">
        <f>VLOOKUP($B134&amp;S$8,'Raw CDR data'!$A:$K,MATCH(MID(V$10,13,100)*1,'Raw CDR data'!$2:$2,0)+1,0)</f>
        <v>318</v>
      </c>
      <c r="W134" s="67">
        <f>VLOOKUP($B134&amp;"Further Education College",'Raw CDR data'!$A:$K,MATCH(MID(W$10,13,100)*1,'Raw CDR data'!$2:$2,0),0)</f>
        <v>0</v>
      </c>
      <c r="X134" s="67">
        <f>VLOOKUP($B134&amp;"Further Education College",'Raw CDR data'!$A:$K,MATCH(MID(X$10,13,100)*1,'Raw CDR data'!$2:$2,0),0)</f>
        <v>0</v>
      </c>
      <c r="Y134" s="68">
        <f>VLOOKUP($B134&amp;"Further Education College",'Raw CDR data'!$A:$K,MATCH(MID(Y$10,13,100)*1,'Raw CDR data'!$2:$2,0)+1,0)</f>
        <v>0</v>
      </c>
      <c r="Z134" s="68">
        <f>VLOOKUP($B134&amp;"Further Education College",'Raw CDR data'!$A:$K,MATCH(MID(Z$10,13,100)*1,'Raw CDR data'!$2:$2,0)+1,0)</f>
        <v>0</v>
      </c>
      <c r="AA134" s="67">
        <f>VLOOKUP($B134&amp;AA$8,'Raw CDR data'!$A:$K,MATCH(MID(AA$10,13,100)*1,'Raw CDR data'!$2:$2,0),0)</f>
        <v>0</v>
      </c>
      <c r="AB134" s="67">
        <f>VLOOKUP($B134&amp;AA$8,'Raw CDR data'!$A:$K,MATCH(MID(AB$10,13,100)*1,'Raw CDR data'!$2:$2,0),0)</f>
        <v>0</v>
      </c>
      <c r="AC134" s="67">
        <f>VLOOKUP($B134&amp;AC$8,'Raw CDR data'!$A:$K,MATCH(MID(AC$10,13,100)*1,'Raw CDR data'!$2:$2,0),0)</f>
        <v>0</v>
      </c>
      <c r="AD134" s="67">
        <f>VLOOKUP($B134&amp;AC$8,'Raw CDR data'!$A:$K,MATCH(MID(AD$10,13,100)*1,'Raw CDR data'!$2:$2,0),0)</f>
        <v>0</v>
      </c>
      <c r="AE134" s="67">
        <f>VLOOKUP($B134&amp;AE$8,'Raw CDR data'!$A:$K,MATCH(MID(AE$10,13,100)*1,'Raw CDR data'!$2:$2,0),0)</f>
        <v>1</v>
      </c>
      <c r="AF134" s="67">
        <f>VLOOKUP($B134&amp;AE$8,'Raw CDR data'!$A:$K,MATCH(MID(AF$10,13,100)*1,'Raw CDR data'!$2:$2,0),0)</f>
        <v>1</v>
      </c>
      <c r="AG134" s="67">
        <f>VLOOKUP($B134&amp;"Local Authority Adoption Agency",'Raw CDR data'!$A:$K,MATCH(MID(AG$10,13,100)*1,'Raw CDR data'!$2:$2,0),0)</f>
        <v>1</v>
      </c>
      <c r="AH134" s="67">
        <f>VLOOKUP($B134&amp;"Local Authority Adoption Agency",'Raw CDR data'!$A:$K,MATCH(MID(AH$10,13,100)*1,'Raw CDR data'!$2:$2,0),0)</f>
        <v>1</v>
      </c>
      <c r="AI134" s="67">
        <f>VLOOKUP($B134&amp;AI$8,'Raw CDR data'!$A:$K,MATCH(MID(AI$10,13,100)*1,'Raw CDR data'!$2:$2,0),0)</f>
        <v>7</v>
      </c>
      <c r="AJ134" s="67">
        <f>VLOOKUP($B134&amp;AI$8,'Raw CDR data'!$A:$K,MATCH(MID(AJ$10,13,100)*1,'Raw CDR data'!$2:$2,0),0)</f>
        <v>7</v>
      </c>
      <c r="AK134" s="67">
        <f>VLOOKUP($B134&amp;"Local Authority Fostering Agency",'Raw CDR data'!$A:$K,MATCH(MID(AK$10,13,100)*1,'Raw CDR data'!$2:$2,0),0)</f>
        <v>1</v>
      </c>
      <c r="AL134" s="67">
        <f>VLOOKUP($B134&amp;"Local Authority Fostering Agency",'Raw CDR data'!$A:$K,MATCH(MID(AL$10,13,100)*1,'Raw CDR data'!$2:$2,0),0)</f>
        <v>1</v>
      </c>
      <c r="AM134" s="67">
        <f>VLOOKUP($B134&amp;AM$8,'Raw CDR data'!$A:$K,MATCH(MID(AM$10,13,100)*1,'Raw CDR data'!$2:$2,0),0)</f>
        <v>30</v>
      </c>
      <c r="AN134" s="67">
        <f>VLOOKUP($B134&amp;AM$8,'Raw CDR data'!$A:$K,MATCH(MID(AN$10,13,100)*1,'Raw CDR data'!$2:$2,0),0)</f>
        <v>30</v>
      </c>
      <c r="AO134" s="160"/>
      <c r="AP134" s="160"/>
    </row>
    <row r="135" spans="2:42" s="62" customFormat="1" ht="11.25">
      <c r="B135" s="71" t="s">
        <v>973</v>
      </c>
      <c r="C135" s="67">
        <f>VLOOKUP($B135&amp;C$8,'Raw CDR data'!$A:$K,MATCH(MID(C$10,13,100)*1,'Raw CDR data'!$2:$2,0),0)</f>
        <v>4</v>
      </c>
      <c r="D135" s="67">
        <f>VLOOKUP($B135&amp;C$8,'Raw CDR data'!$A:$K,MATCH(MID(D$10,13,100)*1,'Raw CDR data'!$2:$2,0),0)</f>
        <v>4</v>
      </c>
      <c r="E135" s="68">
        <f>VLOOKUP($B135&amp;C$8,'Raw CDR data'!$A:$K,MATCH(MID(E$10,13,100)*1,'Raw CDR data'!$2:$2,0)+1,0)</f>
        <v>23</v>
      </c>
      <c r="F135" s="68">
        <f>VLOOKUP($B135&amp;C$8,'Raw CDR data'!$A:$K,MATCH(MID(F$10,13,100)*1,'Raw CDR data'!$2:$2,0)+1,0)</f>
        <v>23</v>
      </c>
      <c r="G135" s="67">
        <f>VLOOKUP($B135&amp;G$8,'Raw CDR data'!$A:$K,MATCH(MID(G$10,13,100)*1,'Raw CDR data'!$2:$2,0),0)</f>
        <v>0</v>
      </c>
      <c r="H135" s="67">
        <f>VLOOKUP($B135&amp;G$8,'Raw CDR data'!$A:$K,MATCH(MID(H$10,13,100)*1,'Raw CDR data'!$2:$2,0),0)</f>
        <v>0</v>
      </c>
      <c r="I135" s="68">
        <f>VLOOKUP($B135&amp;G$8,'Raw CDR data'!$A:$K,MATCH(MID(I$10,13,100)*1,'Raw CDR data'!$2:$2,0)+1,0)</f>
        <v>0</v>
      </c>
      <c r="J135" s="68">
        <f>VLOOKUP($B135&amp;G$8,'Raw CDR data'!$A:$K,MATCH(MID(J$10,13,100)*1,'Raw CDR data'!$2:$2,0)+1,0)</f>
        <v>0</v>
      </c>
      <c r="K135" s="67">
        <f>VLOOKUP($B135&amp;K$8,'Raw CDR data'!$A:$K,MATCH(MID(K$10,13,100)*1,'Raw CDR data'!$2:$2,0),0)</f>
        <v>1</v>
      </c>
      <c r="L135" s="67">
        <f>VLOOKUP($B135&amp;K$8,'Raw CDR data'!$A:$K,MATCH(MID(L$10,13,100)*1,'Raw CDR data'!$2:$2,0),0)</f>
        <v>1</v>
      </c>
      <c r="M135" s="68">
        <f>VLOOKUP($B135&amp;K$8,'Raw CDR data'!$A:$K,MATCH(MID(M$10,13,100)*1,'Raw CDR data'!$2:$2,0)+1,0)</f>
        <v>22</v>
      </c>
      <c r="N135" s="68">
        <f>VLOOKUP($B135&amp;K$8,'Raw CDR data'!$A:$K,MATCH(MID(N$10,13,100)*1,'Raw CDR data'!$2:$2,0)+1,0)</f>
        <v>22</v>
      </c>
      <c r="O135" s="67">
        <f>VLOOKUP($B135&amp;O$8,'Raw CDR data'!$A:$K,MATCH(MID(O$10,13,100)*1,'Raw CDR data'!$2:$2,0),0)</f>
        <v>3</v>
      </c>
      <c r="P135" s="67">
        <f>VLOOKUP($B135&amp;O$8,'Raw CDR data'!$A:$K,MATCH(MID(P$10,13,100)*1,'Raw CDR data'!$2:$2,0),0)</f>
        <v>3</v>
      </c>
      <c r="Q135" s="68">
        <f>VLOOKUP($B135&amp;O$8,'Raw CDR data'!$A:$K,MATCH(MID(Q$10,13,100)*1,'Raw CDR data'!$2:$2,0)+1,0)</f>
        <v>19.875</v>
      </c>
      <c r="R135" s="68">
        <f>VLOOKUP($B135&amp;O$8,'Raw CDR data'!$A:$K,MATCH(MID(R$10,13,100)*1,'Raw CDR data'!$2:$2,0)+1,0)</f>
        <v>20.341666</v>
      </c>
      <c r="S135" s="67">
        <f>VLOOKUP($B135&amp;S$8,'Raw CDR data'!$A:$K,MATCH(MID(S$10,13,100)*1,'Raw CDR data'!$2:$2,0),0)</f>
        <v>0</v>
      </c>
      <c r="T135" s="67">
        <f>VLOOKUP($B135&amp;S$8,'Raw CDR data'!$A:$K,MATCH(MID(T$10,13,100)*1,'Raw CDR data'!$2:$2,0),0)</f>
        <v>0</v>
      </c>
      <c r="U135" s="68">
        <f>VLOOKUP($B135&amp;S$8,'Raw CDR data'!$A:$K,MATCH(MID(U$10,13,100)*1,'Raw CDR data'!$2:$2,0)+1,0)</f>
        <v>0</v>
      </c>
      <c r="V135" s="68">
        <f>VLOOKUP($B135&amp;S$8,'Raw CDR data'!$A:$K,MATCH(MID(V$10,13,100)*1,'Raw CDR data'!$2:$2,0)+1,0)</f>
        <v>0</v>
      </c>
      <c r="W135" s="67">
        <f>VLOOKUP($B135&amp;"Further Education College",'Raw CDR data'!$A:$K,MATCH(MID(W$10,13,100)*1,'Raw CDR data'!$2:$2,0),0)</f>
        <v>0</v>
      </c>
      <c r="X135" s="67">
        <f>VLOOKUP($B135&amp;"Further Education College",'Raw CDR data'!$A:$K,MATCH(MID(X$10,13,100)*1,'Raw CDR data'!$2:$2,0),0)</f>
        <v>0</v>
      </c>
      <c r="Y135" s="68">
        <f>VLOOKUP($B135&amp;"Further Education College",'Raw CDR data'!$A:$K,MATCH(MID(Y$10,13,100)*1,'Raw CDR data'!$2:$2,0)+1,0)</f>
        <v>0</v>
      </c>
      <c r="Z135" s="68">
        <f>VLOOKUP($B135&amp;"Further Education College",'Raw CDR data'!$A:$K,MATCH(MID(Z$10,13,100)*1,'Raw CDR data'!$2:$2,0)+1,0)</f>
        <v>0</v>
      </c>
      <c r="AA135" s="67">
        <f>VLOOKUP($B135&amp;AA$8,'Raw CDR data'!$A:$K,MATCH(MID(AA$10,13,100)*1,'Raw CDR data'!$2:$2,0),0)</f>
        <v>0</v>
      </c>
      <c r="AB135" s="67">
        <f>VLOOKUP($B135&amp;AA$8,'Raw CDR data'!$A:$K,MATCH(MID(AB$10,13,100)*1,'Raw CDR data'!$2:$2,0),0)</f>
        <v>0</v>
      </c>
      <c r="AC135" s="67">
        <f>VLOOKUP($B135&amp;AC$8,'Raw CDR data'!$A:$K,MATCH(MID(AC$10,13,100)*1,'Raw CDR data'!$2:$2,0),0)</f>
        <v>0</v>
      </c>
      <c r="AD135" s="67">
        <f>VLOOKUP($B135&amp;AC$8,'Raw CDR data'!$A:$K,MATCH(MID(AD$10,13,100)*1,'Raw CDR data'!$2:$2,0),0)</f>
        <v>0</v>
      </c>
      <c r="AE135" s="67">
        <f>VLOOKUP($B135&amp;AE$8,'Raw CDR data'!$A:$K,MATCH(MID(AE$10,13,100)*1,'Raw CDR data'!$2:$2,0),0)</f>
        <v>0</v>
      </c>
      <c r="AF135" s="67">
        <f>VLOOKUP($B135&amp;AE$8,'Raw CDR data'!$A:$K,MATCH(MID(AF$10,13,100)*1,'Raw CDR data'!$2:$2,0),0)</f>
        <v>0</v>
      </c>
      <c r="AG135" s="67">
        <f>VLOOKUP($B135&amp;"Local Authority Adoption Agency",'Raw CDR data'!$A:$K,MATCH(MID(AG$10,13,100)*1,'Raw CDR data'!$2:$2,0),0)</f>
        <v>1</v>
      </c>
      <c r="AH135" s="67">
        <f>VLOOKUP($B135&amp;"Local Authority Adoption Agency",'Raw CDR data'!$A:$K,MATCH(MID(AH$10,13,100)*1,'Raw CDR data'!$2:$2,0),0)</f>
        <v>1</v>
      </c>
      <c r="AI135" s="67">
        <f>VLOOKUP($B135&amp;AI$8,'Raw CDR data'!$A:$K,MATCH(MID(AI$10,13,100)*1,'Raw CDR data'!$2:$2,0),0)</f>
        <v>5</v>
      </c>
      <c r="AJ135" s="67">
        <f>VLOOKUP($B135&amp;AI$8,'Raw CDR data'!$A:$K,MATCH(MID(AJ$10,13,100)*1,'Raw CDR data'!$2:$2,0),0)</f>
        <v>5</v>
      </c>
      <c r="AK135" s="67">
        <f>VLOOKUP($B135&amp;"Local Authority Fostering Agency",'Raw CDR data'!$A:$K,MATCH(MID(AK$10,13,100)*1,'Raw CDR data'!$2:$2,0),0)</f>
        <v>1</v>
      </c>
      <c r="AL135" s="67">
        <f>VLOOKUP($B135&amp;"Local Authority Fostering Agency",'Raw CDR data'!$A:$K,MATCH(MID(AL$10,13,100)*1,'Raw CDR data'!$2:$2,0),0)</f>
        <v>1</v>
      </c>
      <c r="AM135" s="67">
        <f>VLOOKUP($B135&amp;AM$8,'Raw CDR data'!$A:$K,MATCH(MID(AM$10,13,100)*1,'Raw CDR data'!$2:$2,0),0)</f>
        <v>15</v>
      </c>
      <c r="AN135" s="67">
        <f>VLOOKUP($B135&amp;AM$8,'Raw CDR data'!$A:$K,MATCH(MID(AN$10,13,100)*1,'Raw CDR data'!$2:$2,0),0)</f>
        <v>15</v>
      </c>
      <c r="AO135" s="160"/>
      <c r="AP135" s="160"/>
    </row>
    <row r="136" spans="2:42" s="62" customFormat="1" ht="11.25">
      <c r="B136" s="71" t="s">
        <v>1546</v>
      </c>
      <c r="C136" s="67">
        <f>VLOOKUP($B136&amp;C$8,'Raw CDR data'!$A:$K,MATCH(MID(C$10,13,100)*1,'Raw CDR data'!$2:$2,0),0)</f>
        <v>4</v>
      </c>
      <c r="D136" s="67">
        <f>VLOOKUP($B136&amp;C$8,'Raw CDR data'!$A:$K,MATCH(MID(D$10,13,100)*1,'Raw CDR data'!$2:$2,0),0)</f>
        <v>4</v>
      </c>
      <c r="E136" s="68">
        <f>VLOOKUP($B136&amp;C$8,'Raw CDR data'!$A:$K,MATCH(MID(E$10,13,100)*1,'Raw CDR data'!$2:$2,0)+1,0)</f>
        <v>16</v>
      </c>
      <c r="F136" s="68">
        <f>VLOOKUP($B136&amp;C$8,'Raw CDR data'!$A:$K,MATCH(MID(F$10,13,100)*1,'Raw CDR data'!$2:$2,0)+1,0)</f>
        <v>15</v>
      </c>
      <c r="G136" s="67">
        <f>VLOOKUP($B136&amp;G$8,'Raw CDR data'!$A:$K,MATCH(MID(G$10,13,100)*1,'Raw CDR data'!$2:$2,0),0)</f>
        <v>0</v>
      </c>
      <c r="H136" s="67">
        <f>VLOOKUP($B136&amp;G$8,'Raw CDR data'!$A:$K,MATCH(MID(H$10,13,100)*1,'Raw CDR data'!$2:$2,0),0)</f>
        <v>0</v>
      </c>
      <c r="I136" s="68">
        <f>VLOOKUP($B136&amp;G$8,'Raw CDR data'!$A:$K,MATCH(MID(I$10,13,100)*1,'Raw CDR data'!$2:$2,0)+1,0)</f>
        <v>0</v>
      </c>
      <c r="J136" s="68">
        <f>VLOOKUP($B136&amp;G$8,'Raw CDR data'!$A:$K,MATCH(MID(J$10,13,100)*1,'Raw CDR data'!$2:$2,0)+1,0)</f>
        <v>0</v>
      </c>
      <c r="K136" s="67">
        <f>VLOOKUP($B136&amp;K$8,'Raw CDR data'!$A:$K,MATCH(MID(K$10,13,100)*1,'Raw CDR data'!$2:$2,0),0)</f>
        <v>0</v>
      </c>
      <c r="L136" s="67">
        <f>VLOOKUP($B136&amp;K$8,'Raw CDR data'!$A:$K,MATCH(MID(L$10,13,100)*1,'Raw CDR data'!$2:$2,0),0)</f>
        <v>0</v>
      </c>
      <c r="M136" s="68">
        <f>VLOOKUP($B136&amp;K$8,'Raw CDR data'!$A:$K,MATCH(MID(M$10,13,100)*1,'Raw CDR data'!$2:$2,0)+1,0)</f>
        <v>0</v>
      </c>
      <c r="N136" s="68">
        <f>VLOOKUP($B136&amp;K$8,'Raw CDR data'!$A:$K,MATCH(MID(N$10,13,100)*1,'Raw CDR data'!$2:$2,0)+1,0)</f>
        <v>0</v>
      </c>
      <c r="O136" s="67">
        <f>VLOOKUP($B136&amp;O$8,'Raw CDR data'!$A:$K,MATCH(MID(O$10,13,100)*1,'Raw CDR data'!$2:$2,0),0)</f>
        <v>1</v>
      </c>
      <c r="P136" s="67">
        <f>VLOOKUP($B136&amp;O$8,'Raw CDR data'!$A:$K,MATCH(MID(P$10,13,100)*1,'Raw CDR data'!$2:$2,0),0)</f>
        <v>1</v>
      </c>
      <c r="Q136" s="68">
        <f>VLOOKUP($B136&amp;O$8,'Raw CDR data'!$A:$K,MATCH(MID(Q$10,13,100)*1,'Raw CDR data'!$2:$2,0)+1,0)</f>
        <v>6.8</v>
      </c>
      <c r="R136" s="68">
        <f>VLOOKUP($B136&amp;O$8,'Raw CDR data'!$A:$K,MATCH(MID(R$10,13,100)*1,'Raw CDR data'!$2:$2,0)+1,0)</f>
        <v>6.875</v>
      </c>
      <c r="S136" s="67">
        <f>VLOOKUP($B136&amp;S$8,'Raw CDR data'!$A:$K,MATCH(MID(S$10,13,100)*1,'Raw CDR data'!$2:$2,0),0)</f>
        <v>0</v>
      </c>
      <c r="T136" s="67">
        <f>VLOOKUP($B136&amp;S$8,'Raw CDR data'!$A:$K,MATCH(MID(T$10,13,100)*1,'Raw CDR data'!$2:$2,0),0)</f>
        <v>0</v>
      </c>
      <c r="U136" s="68">
        <f>VLOOKUP($B136&amp;S$8,'Raw CDR data'!$A:$K,MATCH(MID(U$10,13,100)*1,'Raw CDR data'!$2:$2,0)+1,0)</f>
        <v>0</v>
      </c>
      <c r="V136" s="68">
        <f>VLOOKUP($B136&amp;S$8,'Raw CDR data'!$A:$K,MATCH(MID(V$10,13,100)*1,'Raw CDR data'!$2:$2,0)+1,0)</f>
        <v>0</v>
      </c>
      <c r="W136" s="67">
        <f>VLOOKUP($B136&amp;"Further Education College",'Raw CDR data'!$A:$K,MATCH(MID(W$10,13,100)*1,'Raw CDR data'!$2:$2,0),0)</f>
        <v>0</v>
      </c>
      <c r="X136" s="67">
        <f>VLOOKUP($B136&amp;"Further Education College",'Raw CDR data'!$A:$K,MATCH(MID(X$10,13,100)*1,'Raw CDR data'!$2:$2,0),0)</f>
        <v>0</v>
      </c>
      <c r="Y136" s="68">
        <f>VLOOKUP($B136&amp;"Further Education College",'Raw CDR data'!$A:$K,MATCH(MID(Y$10,13,100)*1,'Raw CDR data'!$2:$2,0)+1,0)</f>
        <v>0</v>
      </c>
      <c r="Z136" s="68">
        <f>VLOOKUP($B136&amp;"Further Education College",'Raw CDR data'!$A:$K,MATCH(MID(Z$10,13,100)*1,'Raw CDR data'!$2:$2,0)+1,0)</f>
        <v>0</v>
      </c>
      <c r="AA136" s="67">
        <f>VLOOKUP($B136&amp;AA$8,'Raw CDR data'!$A:$K,MATCH(MID(AA$10,13,100)*1,'Raw CDR data'!$2:$2,0),0)</f>
        <v>0</v>
      </c>
      <c r="AB136" s="67">
        <f>VLOOKUP($B136&amp;AA$8,'Raw CDR data'!$A:$K,MATCH(MID(AB$10,13,100)*1,'Raw CDR data'!$2:$2,0),0)</f>
        <v>0</v>
      </c>
      <c r="AC136" s="67">
        <f>VLOOKUP($B136&amp;AC$8,'Raw CDR data'!$A:$K,MATCH(MID(AC$10,13,100)*1,'Raw CDR data'!$2:$2,0),0)</f>
        <v>0</v>
      </c>
      <c r="AD136" s="67">
        <f>VLOOKUP($B136&amp;AC$8,'Raw CDR data'!$A:$K,MATCH(MID(AD$10,13,100)*1,'Raw CDR data'!$2:$2,0),0)</f>
        <v>0</v>
      </c>
      <c r="AE136" s="67">
        <f>VLOOKUP($B136&amp;AE$8,'Raw CDR data'!$A:$K,MATCH(MID(AE$10,13,100)*1,'Raw CDR data'!$2:$2,0),0)</f>
        <v>0</v>
      </c>
      <c r="AF136" s="67">
        <f>VLOOKUP($B136&amp;AE$8,'Raw CDR data'!$A:$K,MATCH(MID(AF$10,13,100)*1,'Raw CDR data'!$2:$2,0),0)</f>
        <v>0</v>
      </c>
      <c r="AG136" s="67">
        <f>VLOOKUP($B136&amp;"Local Authority Adoption Agency",'Raw CDR data'!$A:$K,MATCH(MID(AG$10,13,100)*1,'Raw CDR data'!$2:$2,0),0)</f>
        <v>1</v>
      </c>
      <c r="AH136" s="67">
        <f>VLOOKUP($B136&amp;"Local Authority Adoption Agency",'Raw CDR data'!$A:$K,MATCH(MID(AH$10,13,100)*1,'Raw CDR data'!$2:$2,0),0)</f>
        <v>1</v>
      </c>
      <c r="AI136" s="67">
        <f>VLOOKUP($B136&amp;AI$8,'Raw CDR data'!$A:$K,MATCH(MID(AI$10,13,100)*1,'Raw CDR data'!$2:$2,0),0)</f>
        <v>3</v>
      </c>
      <c r="AJ136" s="67">
        <f>VLOOKUP($B136&amp;AI$8,'Raw CDR data'!$A:$K,MATCH(MID(AJ$10,13,100)*1,'Raw CDR data'!$2:$2,0),0)</f>
        <v>3</v>
      </c>
      <c r="AK136" s="67">
        <f>VLOOKUP($B136&amp;"Local Authority Fostering Agency",'Raw CDR data'!$A:$K,MATCH(MID(AK$10,13,100)*1,'Raw CDR data'!$2:$2,0),0)</f>
        <v>1</v>
      </c>
      <c r="AL136" s="67">
        <f>VLOOKUP($B136&amp;"Local Authority Fostering Agency",'Raw CDR data'!$A:$K,MATCH(MID(AL$10,13,100)*1,'Raw CDR data'!$2:$2,0),0)</f>
        <v>1</v>
      </c>
      <c r="AM136" s="67">
        <f>VLOOKUP($B136&amp;AM$8,'Raw CDR data'!$A:$K,MATCH(MID(AM$10,13,100)*1,'Raw CDR data'!$2:$2,0),0)</f>
        <v>10</v>
      </c>
      <c r="AN136" s="67">
        <f>VLOOKUP($B136&amp;AM$8,'Raw CDR data'!$A:$K,MATCH(MID(AN$10,13,100)*1,'Raw CDR data'!$2:$2,0),0)</f>
        <v>10</v>
      </c>
      <c r="AO136" s="160"/>
      <c r="AP136" s="160"/>
    </row>
    <row r="137" spans="2:42" s="62" customFormat="1" ht="11.25">
      <c r="B137" s="71" t="s">
        <v>1548</v>
      </c>
      <c r="C137" s="67">
        <f>VLOOKUP($B137&amp;C$8,'Raw CDR data'!$A:$K,MATCH(MID(C$10,13,100)*1,'Raw CDR data'!$2:$2,0),0)</f>
        <v>5</v>
      </c>
      <c r="D137" s="67">
        <f>VLOOKUP($B137&amp;C$8,'Raw CDR data'!$A:$K,MATCH(MID(D$10,13,100)*1,'Raw CDR data'!$2:$2,0),0)</f>
        <v>5</v>
      </c>
      <c r="E137" s="68">
        <f>VLOOKUP($B137&amp;C$8,'Raw CDR data'!$A:$K,MATCH(MID(E$10,13,100)*1,'Raw CDR data'!$2:$2,0)+1,0)</f>
        <v>21</v>
      </c>
      <c r="F137" s="68">
        <f>VLOOKUP($B137&amp;C$8,'Raw CDR data'!$A:$K,MATCH(MID(F$10,13,100)*1,'Raw CDR data'!$2:$2,0)+1,0)</f>
        <v>21</v>
      </c>
      <c r="G137" s="67">
        <f>VLOOKUP($B137&amp;G$8,'Raw CDR data'!$A:$K,MATCH(MID(G$10,13,100)*1,'Raw CDR data'!$2:$2,0),0)</f>
        <v>0</v>
      </c>
      <c r="H137" s="67">
        <f>VLOOKUP($B137&amp;G$8,'Raw CDR data'!$A:$K,MATCH(MID(H$10,13,100)*1,'Raw CDR data'!$2:$2,0),0)</f>
        <v>0</v>
      </c>
      <c r="I137" s="68">
        <f>VLOOKUP($B137&amp;G$8,'Raw CDR data'!$A:$K,MATCH(MID(I$10,13,100)*1,'Raw CDR data'!$2:$2,0)+1,0)</f>
        <v>0</v>
      </c>
      <c r="J137" s="68">
        <f>VLOOKUP($B137&amp;G$8,'Raw CDR data'!$A:$K,MATCH(MID(J$10,13,100)*1,'Raw CDR data'!$2:$2,0)+1,0)</f>
        <v>0</v>
      </c>
      <c r="K137" s="67">
        <f>VLOOKUP($B137&amp;K$8,'Raw CDR data'!$A:$K,MATCH(MID(K$10,13,100)*1,'Raw CDR data'!$2:$2,0),0)</f>
        <v>1</v>
      </c>
      <c r="L137" s="67">
        <f>VLOOKUP($B137&amp;K$8,'Raw CDR data'!$A:$K,MATCH(MID(L$10,13,100)*1,'Raw CDR data'!$2:$2,0),0)</f>
        <v>1</v>
      </c>
      <c r="M137" s="68">
        <f>VLOOKUP($B137&amp;K$8,'Raw CDR data'!$A:$K,MATCH(MID(M$10,13,100)*1,'Raw CDR data'!$2:$2,0)+1,0)</f>
        <v>10</v>
      </c>
      <c r="N137" s="68">
        <f>VLOOKUP($B137&amp;K$8,'Raw CDR data'!$A:$K,MATCH(MID(N$10,13,100)*1,'Raw CDR data'!$2:$2,0)+1,0)</f>
        <v>10</v>
      </c>
      <c r="O137" s="67">
        <f>VLOOKUP($B137&amp;O$8,'Raw CDR data'!$A:$K,MATCH(MID(O$10,13,100)*1,'Raw CDR data'!$2:$2,0),0)</f>
        <v>0</v>
      </c>
      <c r="P137" s="67">
        <f>VLOOKUP($B137&amp;O$8,'Raw CDR data'!$A:$K,MATCH(MID(P$10,13,100)*1,'Raw CDR data'!$2:$2,0),0)</f>
        <v>0</v>
      </c>
      <c r="Q137" s="68">
        <f>VLOOKUP($B137&amp;O$8,'Raw CDR data'!$A:$K,MATCH(MID(Q$10,13,100)*1,'Raw CDR data'!$2:$2,0)+1,0)</f>
        <v>0</v>
      </c>
      <c r="R137" s="68">
        <f>VLOOKUP($B137&amp;O$8,'Raw CDR data'!$A:$K,MATCH(MID(R$10,13,100)*1,'Raw CDR data'!$2:$2,0)+1,0)</f>
        <v>0</v>
      </c>
      <c r="S137" s="67">
        <f>VLOOKUP($B137&amp;S$8,'Raw CDR data'!$A:$K,MATCH(MID(S$10,13,100)*1,'Raw CDR data'!$2:$2,0),0)</f>
        <v>1</v>
      </c>
      <c r="T137" s="67">
        <f>VLOOKUP($B137&amp;S$8,'Raw CDR data'!$A:$K,MATCH(MID(T$10,13,100)*1,'Raw CDR data'!$2:$2,0),0)</f>
        <v>1</v>
      </c>
      <c r="U137" s="68">
        <f>VLOOKUP($B137&amp;S$8,'Raw CDR data'!$A:$K,MATCH(MID(U$10,13,100)*1,'Raw CDR data'!$2:$2,0)+1,0)</f>
        <v>98</v>
      </c>
      <c r="V137" s="68">
        <f>VLOOKUP($B137&amp;S$8,'Raw CDR data'!$A:$K,MATCH(MID(V$10,13,100)*1,'Raw CDR data'!$2:$2,0)+1,0)</f>
        <v>98</v>
      </c>
      <c r="W137" s="67">
        <f>VLOOKUP($B137&amp;"Further Education College",'Raw CDR data'!$A:$K,MATCH(MID(W$10,13,100)*1,'Raw CDR data'!$2:$2,0),0)</f>
        <v>0</v>
      </c>
      <c r="X137" s="67">
        <f>VLOOKUP($B137&amp;"Further Education College",'Raw CDR data'!$A:$K,MATCH(MID(X$10,13,100)*1,'Raw CDR data'!$2:$2,0),0)</f>
        <v>0</v>
      </c>
      <c r="Y137" s="68">
        <f>VLOOKUP($B137&amp;"Further Education College",'Raw CDR data'!$A:$K,MATCH(MID(Y$10,13,100)*1,'Raw CDR data'!$2:$2,0)+1,0)</f>
        <v>0</v>
      </c>
      <c r="Z137" s="68">
        <f>VLOOKUP($B137&amp;"Further Education College",'Raw CDR data'!$A:$K,MATCH(MID(Z$10,13,100)*1,'Raw CDR data'!$2:$2,0)+1,0)</f>
        <v>0</v>
      </c>
      <c r="AA137" s="67">
        <f>VLOOKUP($B137&amp;AA$8,'Raw CDR data'!$A:$K,MATCH(MID(AA$10,13,100)*1,'Raw CDR data'!$2:$2,0),0)</f>
        <v>0</v>
      </c>
      <c r="AB137" s="67">
        <f>VLOOKUP($B137&amp;AA$8,'Raw CDR data'!$A:$K,MATCH(MID(AB$10,13,100)*1,'Raw CDR data'!$2:$2,0),0)</f>
        <v>0</v>
      </c>
      <c r="AC137" s="67">
        <f>VLOOKUP($B137&amp;AC$8,'Raw CDR data'!$A:$K,MATCH(MID(AC$10,13,100)*1,'Raw CDR data'!$2:$2,0),0)</f>
        <v>0</v>
      </c>
      <c r="AD137" s="67">
        <f>VLOOKUP($B137&amp;AC$8,'Raw CDR data'!$A:$K,MATCH(MID(AD$10,13,100)*1,'Raw CDR data'!$2:$2,0),0)</f>
        <v>0</v>
      </c>
      <c r="AE137" s="67">
        <f>VLOOKUP($B137&amp;AE$8,'Raw CDR data'!$A:$K,MATCH(MID(AE$10,13,100)*1,'Raw CDR data'!$2:$2,0),0)</f>
        <v>0</v>
      </c>
      <c r="AF137" s="67">
        <f>VLOOKUP($B137&amp;AE$8,'Raw CDR data'!$A:$K,MATCH(MID(AF$10,13,100)*1,'Raw CDR data'!$2:$2,0),0)</f>
        <v>0</v>
      </c>
      <c r="AG137" s="67">
        <f>VLOOKUP($B137&amp;"Local Authority Adoption Agency",'Raw CDR data'!$A:$K,MATCH(MID(AG$10,13,100)*1,'Raw CDR data'!$2:$2,0),0)</f>
        <v>1</v>
      </c>
      <c r="AH137" s="67">
        <f>VLOOKUP($B137&amp;"Local Authority Adoption Agency",'Raw CDR data'!$A:$K,MATCH(MID(AH$10,13,100)*1,'Raw CDR data'!$2:$2,0),0)</f>
        <v>1</v>
      </c>
      <c r="AI137" s="67">
        <f>VLOOKUP($B137&amp;AI$8,'Raw CDR data'!$A:$K,MATCH(MID(AI$10,13,100)*1,'Raw CDR data'!$2:$2,0),0)</f>
        <v>2</v>
      </c>
      <c r="AJ137" s="67">
        <f>VLOOKUP($B137&amp;AI$8,'Raw CDR data'!$A:$K,MATCH(MID(AJ$10,13,100)*1,'Raw CDR data'!$2:$2,0),0)</f>
        <v>2</v>
      </c>
      <c r="AK137" s="67">
        <f>VLOOKUP($B137&amp;"Local Authority Fostering Agency",'Raw CDR data'!$A:$K,MATCH(MID(AK$10,13,100)*1,'Raw CDR data'!$2:$2,0),0)</f>
        <v>1</v>
      </c>
      <c r="AL137" s="67">
        <f>VLOOKUP($B137&amp;"Local Authority Fostering Agency",'Raw CDR data'!$A:$K,MATCH(MID(AL$10,13,100)*1,'Raw CDR data'!$2:$2,0),0)</f>
        <v>1</v>
      </c>
      <c r="AM137" s="67">
        <f>VLOOKUP($B137&amp;AM$8,'Raw CDR data'!$A:$K,MATCH(MID(AM$10,13,100)*1,'Raw CDR data'!$2:$2,0),0)</f>
        <v>11</v>
      </c>
      <c r="AN137" s="67">
        <f>VLOOKUP($B137&amp;AM$8,'Raw CDR data'!$A:$K,MATCH(MID(AN$10,13,100)*1,'Raw CDR data'!$2:$2,0),0)</f>
        <v>11</v>
      </c>
      <c r="AO137" s="160"/>
      <c r="AP137" s="160"/>
    </row>
    <row r="138" spans="2:42" s="62" customFormat="1" ht="11.25">
      <c r="B138" s="71" t="s">
        <v>1553</v>
      </c>
      <c r="C138" s="67">
        <f>VLOOKUP($B138&amp;C$8,'Raw CDR data'!$A:$K,MATCH(MID(C$10,13,100)*1,'Raw CDR data'!$2:$2,0),0)</f>
        <v>4</v>
      </c>
      <c r="D138" s="67">
        <f>VLOOKUP($B138&amp;C$8,'Raw CDR data'!$A:$K,MATCH(MID(D$10,13,100)*1,'Raw CDR data'!$2:$2,0),0)</f>
        <v>4</v>
      </c>
      <c r="E138" s="68">
        <f>VLOOKUP($B138&amp;C$8,'Raw CDR data'!$A:$K,MATCH(MID(E$10,13,100)*1,'Raw CDR data'!$2:$2,0)+1,0)</f>
        <v>25</v>
      </c>
      <c r="F138" s="68">
        <f>VLOOKUP($B138&amp;C$8,'Raw CDR data'!$A:$K,MATCH(MID(F$10,13,100)*1,'Raw CDR data'!$2:$2,0)+1,0)</f>
        <v>25</v>
      </c>
      <c r="G138" s="67">
        <f>VLOOKUP($B138&amp;G$8,'Raw CDR data'!$A:$K,MATCH(MID(G$10,13,100)*1,'Raw CDR data'!$2:$2,0),0)</f>
        <v>0</v>
      </c>
      <c r="H138" s="67">
        <f>VLOOKUP($B138&amp;G$8,'Raw CDR data'!$A:$K,MATCH(MID(H$10,13,100)*1,'Raw CDR data'!$2:$2,0),0)</f>
        <v>0</v>
      </c>
      <c r="I138" s="68">
        <f>VLOOKUP($B138&amp;G$8,'Raw CDR data'!$A:$K,MATCH(MID(I$10,13,100)*1,'Raw CDR data'!$2:$2,0)+1,0)</f>
        <v>0</v>
      </c>
      <c r="J138" s="68">
        <f>VLOOKUP($B138&amp;G$8,'Raw CDR data'!$A:$K,MATCH(MID(J$10,13,100)*1,'Raw CDR data'!$2:$2,0)+1,0)</f>
        <v>0</v>
      </c>
      <c r="K138" s="67">
        <f>VLOOKUP($B138&amp;K$8,'Raw CDR data'!$A:$K,MATCH(MID(K$10,13,100)*1,'Raw CDR data'!$2:$2,0),0)</f>
        <v>0</v>
      </c>
      <c r="L138" s="67">
        <f>VLOOKUP($B138&amp;K$8,'Raw CDR data'!$A:$K,MATCH(MID(L$10,13,100)*1,'Raw CDR data'!$2:$2,0),0)</f>
        <v>0</v>
      </c>
      <c r="M138" s="68">
        <f>VLOOKUP($B138&amp;K$8,'Raw CDR data'!$A:$K,MATCH(MID(M$10,13,100)*1,'Raw CDR data'!$2:$2,0)+1,0)</f>
        <v>0</v>
      </c>
      <c r="N138" s="68">
        <f>VLOOKUP($B138&amp;K$8,'Raw CDR data'!$A:$K,MATCH(MID(N$10,13,100)*1,'Raw CDR data'!$2:$2,0)+1,0)</f>
        <v>0</v>
      </c>
      <c r="O138" s="67">
        <f>VLOOKUP($B138&amp;O$8,'Raw CDR data'!$A:$K,MATCH(MID(O$10,13,100)*1,'Raw CDR data'!$2:$2,0),0)</f>
        <v>1</v>
      </c>
      <c r="P138" s="67">
        <f>VLOOKUP($B138&amp;O$8,'Raw CDR data'!$A:$K,MATCH(MID(P$10,13,100)*1,'Raw CDR data'!$2:$2,0),0)</f>
        <v>1</v>
      </c>
      <c r="Q138" s="68">
        <f>VLOOKUP($B138&amp;O$8,'Raw CDR data'!$A:$K,MATCH(MID(Q$10,13,100)*1,'Raw CDR data'!$2:$2,0)+1,0)</f>
        <v>6.625</v>
      </c>
      <c r="R138" s="68">
        <f>VLOOKUP($B138&amp;O$8,'Raw CDR data'!$A:$K,MATCH(MID(R$10,13,100)*1,'Raw CDR data'!$2:$2,0)+1,0)</f>
        <v>6.733333</v>
      </c>
      <c r="S138" s="67">
        <f>VLOOKUP($B138&amp;S$8,'Raw CDR data'!$A:$K,MATCH(MID(S$10,13,100)*1,'Raw CDR data'!$2:$2,0),0)</f>
        <v>1</v>
      </c>
      <c r="T138" s="67">
        <f>VLOOKUP($B138&amp;S$8,'Raw CDR data'!$A:$K,MATCH(MID(T$10,13,100)*1,'Raw CDR data'!$2:$2,0),0)</f>
        <v>1</v>
      </c>
      <c r="U138" s="68">
        <f>VLOOKUP($B138&amp;S$8,'Raw CDR data'!$A:$K,MATCH(MID(U$10,13,100)*1,'Raw CDR data'!$2:$2,0)+1,0)</f>
        <v>820</v>
      </c>
      <c r="V138" s="68">
        <f>VLOOKUP($B138&amp;S$8,'Raw CDR data'!$A:$K,MATCH(MID(V$10,13,100)*1,'Raw CDR data'!$2:$2,0)+1,0)</f>
        <v>820</v>
      </c>
      <c r="W138" s="67">
        <f>VLOOKUP($B138&amp;"Further Education College",'Raw CDR data'!$A:$K,MATCH(MID(W$10,13,100)*1,'Raw CDR data'!$2:$2,0),0)</f>
        <v>0</v>
      </c>
      <c r="X138" s="67">
        <f>VLOOKUP($B138&amp;"Further Education College",'Raw CDR data'!$A:$K,MATCH(MID(X$10,13,100)*1,'Raw CDR data'!$2:$2,0),0)</f>
        <v>0</v>
      </c>
      <c r="Y138" s="68">
        <f>VLOOKUP($B138&amp;"Further Education College",'Raw CDR data'!$A:$K,MATCH(MID(Y$10,13,100)*1,'Raw CDR data'!$2:$2,0)+1,0)</f>
        <v>0</v>
      </c>
      <c r="Z138" s="68">
        <f>VLOOKUP($B138&amp;"Further Education College",'Raw CDR data'!$A:$K,MATCH(MID(Z$10,13,100)*1,'Raw CDR data'!$2:$2,0)+1,0)</f>
        <v>0</v>
      </c>
      <c r="AA138" s="67">
        <f>VLOOKUP($B138&amp;AA$8,'Raw CDR data'!$A:$K,MATCH(MID(AA$10,13,100)*1,'Raw CDR data'!$2:$2,0),0)</f>
        <v>0</v>
      </c>
      <c r="AB138" s="67">
        <f>VLOOKUP($B138&amp;AA$8,'Raw CDR data'!$A:$K,MATCH(MID(AB$10,13,100)*1,'Raw CDR data'!$2:$2,0),0)</f>
        <v>0</v>
      </c>
      <c r="AC138" s="67">
        <f>VLOOKUP($B138&amp;AC$8,'Raw CDR data'!$A:$K,MATCH(MID(AC$10,13,100)*1,'Raw CDR data'!$2:$2,0),0)</f>
        <v>0</v>
      </c>
      <c r="AD138" s="67">
        <f>VLOOKUP($B138&amp;AC$8,'Raw CDR data'!$A:$K,MATCH(MID(AD$10,13,100)*1,'Raw CDR data'!$2:$2,0),0)</f>
        <v>0</v>
      </c>
      <c r="AE138" s="67">
        <f>VLOOKUP($B138&amp;AE$8,'Raw CDR data'!$A:$K,MATCH(MID(AE$10,13,100)*1,'Raw CDR data'!$2:$2,0),0)</f>
        <v>1</v>
      </c>
      <c r="AF138" s="67">
        <f>VLOOKUP($B138&amp;AE$8,'Raw CDR data'!$A:$K,MATCH(MID(AF$10,13,100)*1,'Raw CDR data'!$2:$2,0),0)</f>
        <v>1</v>
      </c>
      <c r="AG138" s="67">
        <f>VLOOKUP($B138&amp;"Local Authority Adoption Agency",'Raw CDR data'!$A:$K,MATCH(MID(AG$10,13,100)*1,'Raw CDR data'!$2:$2,0),0)</f>
        <v>1</v>
      </c>
      <c r="AH138" s="67">
        <f>VLOOKUP($B138&amp;"Local Authority Adoption Agency",'Raw CDR data'!$A:$K,MATCH(MID(AH$10,13,100)*1,'Raw CDR data'!$2:$2,0),0)</f>
        <v>1</v>
      </c>
      <c r="AI138" s="67">
        <f>VLOOKUP($B138&amp;AI$8,'Raw CDR data'!$A:$K,MATCH(MID(AI$10,13,100)*1,'Raw CDR data'!$2:$2,0),0)</f>
        <v>3</v>
      </c>
      <c r="AJ138" s="67">
        <f>VLOOKUP($B138&amp;AI$8,'Raw CDR data'!$A:$K,MATCH(MID(AJ$10,13,100)*1,'Raw CDR data'!$2:$2,0),0)</f>
        <v>3</v>
      </c>
      <c r="AK138" s="67">
        <f>VLOOKUP($B138&amp;"Local Authority Fostering Agency",'Raw CDR data'!$A:$K,MATCH(MID(AK$10,13,100)*1,'Raw CDR data'!$2:$2,0),0)</f>
        <v>1</v>
      </c>
      <c r="AL138" s="67">
        <f>VLOOKUP($B138&amp;"Local Authority Fostering Agency",'Raw CDR data'!$A:$K,MATCH(MID(AL$10,13,100)*1,'Raw CDR data'!$2:$2,0),0)</f>
        <v>1</v>
      </c>
      <c r="AM138" s="67">
        <f>VLOOKUP($B138&amp;AM$8,'Raw CDR data'!$A:$K,MATCH(MID(AM$10,13,100)*1,'Raw CDR data'!$2:$2,0),0)</f>
        <v>12</v>
      </c>
      <c r="AN138" s="67">
        <f>VLOOKUP($B138&amp;AM$8,'Raw CDR data'!$A:$K,MATCH(MID(AN$10,13,100)*1,'Raw CDR data'!$2:$2,0),0)</f>
        <v>12</v>
      </c>
      <c r="AO138" s="160"/>
      <c r="AP138" s="160"/>
    </row>
    <row r="139" spans="2:42" s="62" customFormat="1" ht="11.25">
      <c r="B139" s="71" t="s">
        <v>1555</v>
      </c>
      <c r="C139" s="67">
        <f>VLOOKUP($B139&amp;C$8,'Raw CDR data'!$A:$K,MATCH(MID(C$10,13,100)*1,'Raw CDR data'!$2:$2,0),0)</f>
        <v>4</v>
      </c>
      <c r="D139" s="67">
        <f>VLOOKUP($B139&amp;C$8,'Raw CDR data'!$A:$K,MATCH(MID(D$10,13,100)*1,'Raw CDR data'!$2:$2,0),0)</f>
        <v>4</v>
      </c>
      <c r="E139" s="68">
        <f>VLOOKUP($B139&amp;C$8,'Raw CDR data'!$A:$K,MATCH(MID(E$10,13,100)*1,'Raw CDR data'!$2:$2,0)+1,0)</f>
        <v>39</v>
      </c>
      <c r="F139" s="68">
        <f>VLOOKUP($B139&amp;C$8,'Raw CDR data'!$A:$K,MATCH(MID(F$10,13,100)*1,'Raw CDR data'!$2:$2,0)+1,0)</f>
        <v>39</v>
      </c>
      <c r="G139" s="67">
        <f>VLOOKUP($B139&amp;G$8,'Raw CDR data'!$A:$K,MATCH(MID(G$10,13,100)*1,'Raw CDR data'!$2:$2,0),0)</f>
        <v>0</v>
      </c>
      <c r="H139" s="67">
        <f>VLOOKUP($B139&amp;G$8,'Raw CDR data'!$A:$K,MATCH(MID(H$10,13,100)*1,'Raw CDR data'!$2:$2,0),0)</f>
        <v>0</v>
      </c>
      <c r="I139" s="68">
        <f>VLOOKUP($B139&amp;G$8,'Raw CDR data'!$A:$K,MATCH(MID(I$10,13,100)*1,'Raw CDR data'!$2:$2,0)+1,0)</f>
        <v>0</v>
      </c>
      <c r="J139" s="68">
        <f>VLOOKUP($B139&amp;G$8,'Raw CDR data'!$A:$K,MATCH(MID(J$10,13,100)*1,'Raw CDR data'!$2:$2,0)+1,0)</f>
        <v>0</v>
      </c>
      <c r="K139" s="67">
        <f>VLOOKUP($B139&amp;K$8,'Raw CDR data'!$A:$K,MATCH(MID(K$10,13,100)*1,'Raw CDR data'!$2:$2,0),0)</f>
        <v>0</v>
      </c>
      <c r="L139" s="67">
        <f>VLOOKUP($B139&amp;K$8,'Raw CDR data'!$A:$K,MATCH(MID(L$10,13,100)*1,'Raw CDR data'!$2:$2,0),0)</f>
        <v>0</v>
      </c>
      <c r="M139" s="68">
        <f>VLOOKUP($B139&amp;K$8,'Raw CDR data'!$A:$K,MATCH(MID(M$10,13,100)*1,'Raw CDR data'!$2:$2,0)+1,0)</f>
        <v>0</v>
      </c>
      <c r="N139" s="68">
        <f>VLOOKUP($B139&amp;K$8,'Raw CDR data'!$A:$K,MATCH(MID(N$10,13,100)*1,'Raw CDR data'!$2:$2,0)+1,0)</f>
        <v>0</v>
      </c>
      <c r="O139" s="67">
        <f>VLOOKUP($B139&amp;O$8,'Raw CDR data'!$A:$K,MATCH(MID(O$10,13,100)*1,'Raw CDR data'!$2:$2,0),0)</f>
        <v>0</v>
      </c>
      <c r="P139" s="67">
        <f>VLOOKUP($B139&amp;O$8,'Raw CDR data'!$A:$K,MATCH(MID(P$10,13,100)*1,'Raw CDR data'!$2:$2,0),0)</f>
        <v>0</v>
      </c>
      <c r="Q139" s="68">
        <f>VLOOKUP($B139&amp;O$8,'Raw CDR data'!$A:$K,MATCH(MID(Q$10,13,100)*1,'Raw CDR data'!$2:$2,0)+1,0)</f>
        <v>0</v>
      </c>
      <c r="R139" s="68">
        <f>VLOOKUP($B139&amp;O$8,'Raw CDR data'!$A:$K,MATCH(MID(R$10,13,100)*1,'Raw CDR data'!$2:$2,0)+1,0)</f>
        <v>0</v>
      </c>
      <c r="S139" s="67">
        <f>VLOOKUP($B139&amp;S$8,'Raw CDR data'!$A:$K,MATCH(MID(S$10,13,100)*1,'Raw CDR data'!$2:$2,0),0)</f>
        <v>0</v>
      </c>
      <c r="T139" s="67">
        <f>VLOOKUP($B139&amp;S$8,'Raw CDR data'!$A:$K,MATCH(MID(T$10,13,100)*1,'Raw CDR data'!$2:$2,0),0)</f>
        <v>0</v>
      </c>
      <c r="U139" s="68">
        <f>VLOOKUP($B139&amp;S$8,'Raw CDR data'!$A:$K,MATCH(MID(U$10,13,100)*1,'Raw CDR data'!$2:$2,0)+1,0)</f>
        <v>0</v>
      </c>
      <c r="V139" s="68">
        <f>VLOOKUP($B139&amp;S$8,'Raw CDR data'!$A:$K,MATCH(MID(V$10,13,100)*1,'Raw CDR data'!$2:$2,0)+1,0)</f>
        <v>0</v>
      </c>
      <c r="W139" s="67">
        <f>VLOOKUP($B139&amp;"Further Education College",'Raw CDR data'!$A:$K,MATCH(MID(W$10,13,100)*1,'Raw CDR data'!$2:$2,0),0)</f>
        <v>0</v>
      </c>
      <c r="X139" s="67">
        <f>VLOOKUP($B139&amp;"Further Education College",'Raw CDR data'!$A:$K,MATCH(MID(X$10,13,100)*1,'Raw CDR data'!$2:$2,0),0)</f>
        <v>0</v>
      </c>
      <c r="Y139" s="68">
        <f>VLOOKUP($B139&amp;"Further Education College",'Raw CDR data'!$A:$K,MATCH(MID(Y$10,13,100)*1,'Raw CDR data'!$2:$2,0)+1,0)</f>
        <v>0</v>
      </c>
      <c r="Z139" s="68">
        <f>VLOOKUP($B139&amp;"Further Education College",'Raw CDR data'!$A:$K,MATCH(MID(Z$10,13,100)*1,'Raw CDR data'!$2:$2,0)+1,0)</f>
        <v>0</v>
      </c>
      <c r="AA139" s="67">
        <f>VLOOKUP($B139&amp;AA$8,'Raw CDR data'!$A:$K,MATCH(MID(AA$10,13,100)*1,'Raw CDR data'!$2:$2,0),0)</f>
        <v>0</v>
      </c>
      <c r="AB139" s="67">
        <f>VLOOKUP($B139&amp;AA$8,'Raw CDR data'!$A:$K,MATCH(MID(AB$10,13,100)*1,'Raw CDR data'!$2:$2,0),0)</f>
        <v>0</v>
      </c>
      <c r="AC139" s="67">
        <f>VLOOKUP($B139&amp;AC$8,'Raw CDR data'!$A:$K,MATCH(MID(AC$10,13,100)*1,'Raw CDR data'!$2:$2,0),0)</f>
        <v>0</v>
      </c>
      <c r="AD139" s="67">
        <f>VLOOKUP($B139&amp;AC$8,'Raw CDR data'!$A:$K,MATCH(MID(AD$10,13,100)*1,'Raw CDR data'!$2:$2,0),0)</f>
        <v>0</v>
      </c>
      <c r="AE139" s="67">
        <f>VLOOKUP($B139&amp;AE$8,'Raw CDR data'!$A:$K,MATCH(MID(AE$10,13,100)*1,'Raw CDR data'!$2:$2,0),0)</f>
        <v>0</v>
      </c>
      <c r="AF139" s="67">
        <f>VLOOKUP($B139&amp;AE$8,'Raw CDR data'!$A:$K,MATCH(MID(AF$10,13,100)*1,'Raw CDR data'!$2:$2,0),0)</f>
        <v>0</v>
      </c>
      <c r="AG139" s="67">
        <f>VLOOKUP($B139&amp;"Local Authority Adoption Agency",'Raw CDR data'!$A:$K,MATCH(MID(AG$10,13,100)*1,'Raw CDR data'!$2:$2,0),0)</f>
        <v>1</v>
      </c>
      <c r="AH139" s="67">
        <f>VLOOKUP($B139&amp;"Local Authority Adoption Agency",'Raw CDR data'!$A:$K,MATCH(MID(AH$10,13,100)*1,'Raw CDR data'!$2:$2,0),0)</f>
        <v>1</v>
      </c>
      <c r="AI139" s="67">
        <f>VLOOKUP($B139&amp;AI$8,'Raw CDR data'!$A:$K,MATCH(MID(AI$10,13,100)*1,'Raw CDR data'!$2:$2,0),0)</f>
        <v>1</v>
      </c>
      <c r="AJ139" s="67">
        <f>VLOOKUP($B139&amp;AI$8,'Raw CDR data'!$A:$K,MATCH(MID(AJ$10,13,100)*1,'Raw CDR data'!$2:$2,0),0)</f>
        <v>1</v>
      </c>
      <c r="AK139" s="67">
        <f>VLOOKUP($B139&amp;"Local Authority Fostering Agency",'Raw CDR data'!$A:$K,MATCH(MID(AK$10,13,100)*1,'Raw CDR data'!$2:$2,0),0)</f>
        <v>1</v>
      </c>
      <c r="AL139" s="67">
        <f>VLOOKUP($B139&amp;"Local Authority Fostering Agency",'Raw CDR data'!$A:$K,MATCH(MID(AL$10,13,100)*1,'Raw CDR data'!$2:$2,0),0)</f>
        <v>1</v>
      </c>
      <c r="AM139" s="67">
        <f>VLOOKUP($B139&amp;AM$8,'Raw CDR data'!$A:$K,MATCH(MID(AM$10,13,100)*1,'Raw CDR data'!$2:$2,0),0)</f>
        <v>7</v>
      </c>
      <c r="AN139" s="67">
        <f>VLOOKUP($B139&amp;AM$8,'Raw CDR data'!$A:$K,MATCH(MID(AN$10,13,100)*1,'Raw CDR data'!$2:$2,0),0)</f>
        <v>7</v>
      </c>
      <c r="AO139" s="160"/>
      <c r="AP139" s="160"/>
    </row>
    <row r="140" spans="2:42" s="62" customFormat="1" ht="11.25">
      <c r="B140" s="71" t="s">
        <v>1556</v>
      </c>
      <c r="C140" s="67">
        <f>VLOOKUP($B140&amp;C$8,'Raw CDR data'!$A:$K,MATCH(MID(C$10,13,100)*1,'Raw CDR data'!$2:$2,0),0)</f>
        <v>6</v>
      </c>
      <c r="D140" s="67">
        <f>VLOOKUP($B140&amp;C$8,'Raw CDR data'!$A:$K,MATCH(MID(D$10,13,100)*1,'Raw CDR data'!$2:$2,0),0)</f>
        <v>5</v>
      </c>
      <c r="E140" s="68">
        <f>VLOOKUP($B140&amp;C$8,'Raw CDR data'!$A:$K,MATCH(MID(E$10,13,100)*1,'Raw CDR data'!$2:$2,0)+1,0)</f>
        <v>50</v>
      </c>
      <c r="F140" s="68">
        <f>VLOOKUP($B140&amp;C$8,'Raw CDR data'!$A:$K,MATCH(MID(F$10,13,100)*1,'Raw CDR data'!$2:$2,0)+1,0)</f>
        <v>46</v>
      </c>
      <c r="G140" s="67">
        <f>VLOOKUP($B140&amp;G$8,'Raw CDR data'!$A:$K,MATCH(MID(G$10,13,100)*1,'Raw CDR data'!$2:$2,0),0)</f>
        <v>0</v>
      </c>
      <c r="H140" s="67">
        <f>VLOOKUP($B140&amp;G$8,'Raw CDR data'!$A:$K,MATCH(MID(H$10,13,100)*1,'Raw CDR data'!$2:$2,0),0)</f>
        <v>0</v>
      </c>
      <c r="I140" s="68">
        <f>VLOOKUP($B140&amp;G$8,'Raw CDR data'!$A:$K,MATCH(MID(I$10,13,100)*1,'Raw CDR data'!$2:$2,0)+1,0)</f>
        <v>0</v>
      </c>
      <c r="J140" s="68">
        <f>VLOOKUP($B140&amp;G$8,'Raw CDR data'!$A:$K,MATCH(MID(J$10,13,100)*1,'Raw CDR data'!$2:$2,0)+1,0)</f>
        <v>0</v>
      </c>
      <c r="K140" s="67">
        <f>VLOOKUP($B140&amp;K$8,'Raw CDR data'!$A:$K,MATCH(MID(K$10,13,100)*1,'Raw CDR data'!$2:$2,0),0)</f>
        <v>1</v>
      </c>
      <c r="L140" s="67">
        <f>VLOOKUP($B140&amp;K$8,'Raw CDR data'!$A:$K,MATCH(MID(L$10,13,100)*1,'Raw CDR data'!$2:$2,0),0)</f>
        <v>1</v>
      </c>
      <c r="M140" s="68">
        <f>VLOOKUP($B140&amp;K$8,'Raw CDR data'!$A:$K,MATCH(MID(M$10,13,100)*1,'Raw CDR data'!$2:$2,0)+1,0)</f>
        <v>3</v>
      </c>
      <c r="N140" s="68">
        <f>VLOOKUP($B140&amp;K$8,'Raw CDR data'!$A:$K,MATCH(MID(N$10,13,100)*1,'Raw CDR data'!$2:$2,0)+1,0)</f>
        <v>35</v>
      </c>
      <c r="O140" s="67">
        <f>VLOOKUP($B140&amp;O$8,'Raw CDR data'!$A:$K,MATCH(MID(O$10,13,100)*1,'Raw CDR data'!$2:$2,0),0)</f>
        <v>0</v>
      </c>
      <c r="P140" s="67">
        <f>VLOOKUP($B140&amp;O$8,'Raw CDR data'!$A:$K,MATCH(MID(P$10,13,100)*1,'Raw CDR data'!$2:$2,0),0)</f>
        <v>0</v>
      </c>
      <c r="Q140" s="68">
        <f>VLOOKUP($B140&amp;O$8,'Raw CDR data'!$A:$K,MATCH(MID(Q$10,13,100)*1,'Raw CDR data'!$2:$2,0)+1,0)</f>
        <v>0</v>
      </c>
      <c r="R140" s="68">
        <f>VLOOKUP($B140&amp;O$8,'Raw CDR data'!$A:$K,MATCH(MID(R$10,13,100)*1,'Raw CDR data'!$2:$2,0)+1,0)</f>
        <v>0</v>
      </c>
      <c r="S140" s="67">
        <f>VLOOKUP($B140&amp;S$8,'Raw CDR data'!$A:$K,MATCH(MID(S$10,13,100)*1,'Raw CDR data'!$2:$2,0),0)</f>
        <v>0</v>
      </c>
      <c r="T140" s="67">
        <f>VLOOKUP($B140&amp;S$8,'Raw CDR data'!$A:$K,MATCH(MID(T$10,13,100)*1,'Raw CDR data'!$2:$2,0),0)</f>
        <v>0</v>
      </c>
      <c r="U140" s="68">
        <f>VLOOKUP($B140&amp;S$8,'Raw CDR data'!$A:$K,MATCH(MID(U$10,13,100)*1,'Raw CDR data'!$2:$2,0)+1,0)</f>
        <v>0</v>
      </c>
      <c r="V140" s="68">
        <f>VLOOKUP($B140&amp;S$8,'Raw CDR data'!$A:$K,MATCH(MID(V$10,13,100)*1,'Raw CDR data'!$2:$2,0)+1,0)</f>
        <v>0</v>
      </c>
      <c r="W140" s="67">
        <f>VLOOKUP($B140&amp;"Further Education College",'Raw CDR data'!$A:$K,MATCH(MID(W$10,13,100)*1,'Raw CDR data'!$2:$2,0),0)</f>
        <v>0</v>
      </c>
      <c r="X140" s="67">
        <f>VLOOKUP($B140&amp;"Further Education College",'Raw CDR data'!$A:$K,MATCH(MID(X$10,13,100)*1,'Raw CDR data'!$2:$2,0),0)</f>
        <v>0</v>
      </c>
      <c r="Y140" s="68">
        <f>VLOOKUP($B140&amp;"Further Education College",'Raw CDR data'!$A:$K,MATCH(MID(Y$10,13,100)*1,'Raw CDR data'!$2:$2,0)+1,0)</f>
        <v>0</v>
      </c>
      <c r="Z140" s="68">
        <f>VLOOKUP($B140&amp;"Further Education College",'Raw CDR data'!$A:$K,MATCH(MID(Z$10,13,100)*1,'Raw CDR data'!$2:$2,0)+1,0)</f>
        <v>0</v>
      </c>
      <c r="AA140" s="67">
        <f>VLOOKUP($B140&amp;AA$8,'Raw CDR data'!$A:$K,MATCH(MID(AA$10,13,100)*1,'Raw CDR data'!$2:$2,0),0)</f>
        <v>0</v>
      </c>
      <c r="AB140" s="67">
        <f>VLOOKUP($B140&amp;AA$8,'Raw CDR data'!$A:$K,MATCH(MID(AB$10,13,100)*1,'Raw CDR data'!$2:$2,0),0)</f>
        <v>0</v>
      </c>
      <c r="AC140" s="67">
        <f>VLOOKUP($B140&amp;AC$8,'Raw CDR data'!$A:$K,MATCH(MID(AC$10,13,100)*1,'Raw CDR data'!$2:$2,0),0)</f>
        <v>0</v>
      </c>
      <c r="AD140" s="67">
        <f>VLOOKUP($B140&amp;AC$8,'Raw CDR data'!$A:$K,MATCH(MID(AD$10,13,100)*1,'Raw CDR data'!$2:$2,0),0)</f>
        <v>0</v>
      </c>
      <c r="AE140" s="67">
        <f>VLOOKUP($B140&amp;AE$8,'Raw CDR data'!$A:$K,MATCH(MID(AE$10,13,100)*1,'Raw CDR data'!$2:$2,0),0)</f>
        <v>0</v>
      </c>
      <c r="AF140" s="67">
        <f>VLOOKUP($B140&amp;AE$8,'Raw CDR data'!$A:$K,MATCH(MID(AF$10,13,100)*1,'Raw CDR data'!$2:$2,0),0)</f>
        <v>0</v>
      </c>
      <c r="AG140" s="67">
        <f>VLOOKUP($B140&amp;"Local Authority Adoption Agency",'Raw CDR data'!$A:$K,MATCH(MID(AG$10,13,100)*1,'Raw CDR data'!$2:$2,0),0)</f>
        <v>1</v>
      </c>
      <c r="AH140" s="67">
        <f>VLOOKUP($B140&amp;"Local Authority Adoption Agency",'Raw CDR data'!$A:$K,MATCH(MID(AH$10,13,100)*1,'Raw CDR data'!$2:$2,0),0)</f>
        <v>1</v>
      </c>
      <c r="AI140" s="67">
        <f>VLOOKUP($B140&amp;AI$8,'Raw CDR data'!$A:$K,MATCH(MID(AI$10,13,100)*1,'Raw CDR data'!$2:$2,0),0)</f>
        <v>1</v>
      </c>
      <c r="AJ140" s="67">
        <f>VLOOKUP($B140&amp;AI$8,'Raw CDR data'!$A:$K,MATCH(MID(AJ$10,13,100)*1,'Raw CDR data'!$2:$2,0),0)</f>
        <v>1</v>
      </c>
      <c r="AK140" s="67">
        <f>VLOOKUP($B140&amp;"Local Authority Fostering Agency",'Raw CDR data'!$A:$K,MATCH(MID(AK$10,13,100)*1,'Raw CDR data'!$2:$2,0),0)</f>
        <v>1</v>
      </c>
      <c r="AL140" s="67">
        <f>VLOOKUP($B140&amp;"Local Authority Fostering Agency",'Raw CDR data'!$A:$K,MATCH(MID(AL$10,13,100)*1,'Raw CDR data'!$2:$2,0),0)</f>
        <v>1</v>
      </c>
      <c r="AM140" s="67">
        <f>VLOOKUP($B140&amp;AM$8,'Raw CDR data'!$A:$K,MATCH(MID(AM$10,13,100)*1,'Raw CDR data'!$2:$2,0),0)</f>
        <v>10</v>
      </c>
      <c r="AN140" s="67">
        <f>VLOOKUP($B140&amp;AM$8,'Raw CDR data'!$A:$K,MATCH(MID(AN$10,13,100)*1,'Raw CDR data'!$2:$2,0),0)</f>
        <v>9</v>
      </c>
      <c r="AO140" s="160"/>
      <c r="AP140" s="160"/>
    </row>
    <row r="141" spans="2:42" s="62" customFormat="1" ht="11.25">
      <c r="B141" s="71" t="s">
        <v>1557</v>
      </c>
      <c r="C141" s="67">
        <f>VLOOKUP($B141&amp;C$8,'Raw CDR data'!$A:$K,MATCH(MID(C$10,13,100)*1,'Raw CDR data'!$2:$2,0),0)</f>
        <v>5</v>
      </c>
      <c r="D141" s="67">
        <f>VLOOKUP($B141&amp;C$8,'Raw CDR data'!$A:$K,MATCH(MID(D$10,13,100)*1,'Raw CDR data'!$2:$2,0),0)</f>
        <v>5</v>
      </c>
      <c r="E141" s="68">
        <f>VLOOKUP($B141&amp;C$8,'Raw CDR data'!$A:$K,MATCH(MID(E$10,13,100)*1,'Raw CDR data'!$2:$2,0)+1,0)</f>
        <v>22</v>
      </c>
      <c r="F141" s="68">
        <f>VLOOKUP($B141&amp;C$8,'Raw CDR data'!$A:$K,MATCH(MID(F$10,13,100)*1,'Raw CDR data'!$2:$2,0)+1,0)</f>
        <v>22</v>
      </c>
      <c r="G141" s="67">
        <f>VLOOKUP($B141&amp;G$8,'Raw CDR data'!$A:$K,MATCH(MID(G$10,13,100)*1,'Raw CDR data'!$2:$2,0),0)</f>
        <v>0</v>
      </c>
      <c r="H141" s="67">
        <f>VLOOKUP($B141&amp;G$8,'Raw CDR data'!$A:$K,MATCH(MID(H$10,13,100)*1,'Raw CDR data'!$2:$2,0),0)</f>
        <v>0</v>
      </c>
      <c r="I141" s="68">
        <f>VLOOKUP($B141&amp;G$8,'Raw CDR data'!$A:$K,MATCH(MID(I$10,13,100)*1,'Raw CDR data'!$2:$2,0)+1,0)</f>
        <v>0</v>
      </c>
      <c r="J141" s="68">
        <f>VLOOKUP($B141&amp;G$8,'Raw CDR data'!$A:$K,MATCH(MID(J$10,13,100)*1,'Raw CDR data'!$2:$2,0)+1,0)</f>
        <v>0</v>
      </c>
      <c r="K141" s="67">
        <f>VLOOKUP($B141&amp;K$8,'Raw CDR data'!$A:$K,MATCH(MID(K$10,13,100)*1,'Raw CDR data'!$2:$2,0),0)</f>
        <v>0</v>
      </c>
      <c r="L141" s="67">
        <f>VLOOKUP($B141&amp;K$8,'Raw CDR data'!$A:$K,MATCH(MID(L$10,13,100)*1,'Raw CDR data'!$2:$2,0),0)</f>
        <v>0</v>
      </c>
      <c r="M141" s="68">
        <f>VLOOKUP($B141&amp;K$8,'Raw CDR data'!$A:$K,MATCH(MID(M$10,13,100)*1,'Raw CDR data'!$2:$2,0)+1,0)</f>
        <v>0</v>
      </c>
      <c r="N141" s="68">
        <f>VLOOKUP($B141&amp;K$8,'Raw CDR data'!$A:$K,MATCH(MID(N$10,13,100)*1,'Raw CDR data'!$2:$2,0)+1,0)</f>
        <v>0</v>
      </c>
      <c r="O141" s="67">
        <f>VLOOKUP($B141&amp;O$8,'Raw CDR data'!$A:$K,MATCH(MID(O$10,13,100)*1,'Raw CDR data'!$2:$2,0),0)</f>
        <v>0</v>
      </c>
      <c r="P141" s="67">
        <f>VLOOKUP($B141&amp;O$8,'Raw CDR data'!$A:$K,MATCH(MID(P$10,13,100)*1,'Raw CDR data'!$2:$2,0),0)</f>
        <v>0</v>
      </c>
      <c r="Q141" s="68">
        <f>VLOOKUP($B141&amp;O$8,'Raw CDR data'!$A:$K,MATCH(MID(Q$10,13,100)*1,'Raw CDR data'!$2:$2,0)+1,0)</f>
        <v>0</v>
      </c>
      <c r="R141" s="68">
        <f>VLOOKUP($B141&amp;O$8,'Raw CDR data'!$A:$K,MATCH(MID(R$10,13,100)*1,'Raw CDR data'!$2:$2,0)+1,0)</f>
        <v>0</v>
      </c>
      <c r="S141" s="67">
        <f>VLOOKUP($B141&amp;S$8,'Raw CDR data'!$A:$K,MATCH(MID(S$10,13,100)*1,'Raw CDR data'!$2:$2,0),0)</f>
        <v>0</v>
      </c>
      <c r="T141" s="67">
        <f>VLOOKUP($B141&amp;S$8,'Raw CDR data'!$A:$K,MATCH(MID(T$10,13,100)*1,'Raw CDR data'!$2:$2,0),0)</f>
        <v>0</v>
      </c>
      <c r="U141" s="68">
        <f>VLOOKUP($B141&amp;S$8,'Raw CDR data'!$A:$K,MATCH(MID(U$10,13,100)*1,'Raw CDR data'!$2:$2,0)+1,0)</f>
        <v>0</v>
      </c>
      <c r="V141" s="68">
        <f>VLOOKUP($B141&amp;S$8,'Raw CDR data'!$A:$K,MATCH(MID(V$10,13,100)*1,'Raw CDR data'!$2:$2,0)+1,0)</f>
        <v>0</v>
      </c>
      <c r="W141" s="67">
        <f>VLOOKUP($B141&amp;"Further Education College",'Raw CDR data'!$A:$K,MATCH(MID(W$10,13,100)*1,'Raw CDR data'!$2:$2,0),0)</f>
        <v>0</v>
      </c>
      <c r="X141" s="67">
        <f>VLOOKUP($B141&amp;"Further Education College",'Raw CDR data'!$A:$K,MATCH(MID(X$10,13,100)*1,'Raw CDR data'!$2:$2,0),0)</f>
        <v>0</v>
      </c>
      <c r="Y141" s="68">
        <f>VLOOKUP($B141&amp;"Further Education College",'Raw CDR data'!$A:$K,MATCH(MID(Y$10,13,100)*1,'Raw CDR data'!$2:$2,0)+1,0)</f>
        <v>0</v>
      </c>
      <c r="Z141" s="68">
        <f>VLOOKUP($B141&amp;"Further Education College",'Raw CDR data'!$A:$K,MATCH(MID(Z$10,13,100)*1,'Raw CDR data'!$2:$2,0)+1,0)</f>
        <v>0</v>
      </c>
      <c r="AA141" s="67">
        <f>VLOOKUP($B141&amp;AA$8,'Raw CDR data'!$A:$K,MATCH(MID(AA$10,13,100)*1,'Raw CDR data'!$2:$2,0),0)</f>
        <v>0</v>
      </c>
      <c r="AB141" s="67">
        <f>VLOOKUP($B141&amp;AA$8,'Raw CDR data'!$A:$K,MATCH(MID(AB$10,13,100)*1,'Raw CDR data'!$2:$2,0),0)</f>
        <v>0</v>
      </c>
      <c r="AC141" s="67">
        <f>VLOOKUP($B141&amp;AC$8,'Raw CDR data'!$A:$K,MATCH(MID(AC$10,13,100)*1,'Raw CDR data'!$2:$2,0),0)</f>
        <v>0</v>
      </c>
      <c r="AD141" s="67">
        <f>VLOOKUP($B141&amp;AC$8,'Raw CDR data'!$A:$K,MATCH(MID(AD$10,13,100)*1,'Raw CDR data'!$2:$2,0),0)</f>
        <v>0</v>
      </c>
      <c r="AE141" s="67">
        <f>VLOOKUP($B141&amp;AE$8,'Raw CDR data'!$A:$K,MATCH(MID(AE$10,13,100)*1,'Raw CDR data'!$2:$2,0),0)</f>
        <v>0</v>
      </c>
      <c r="AF141" s="67">
        <f>VLOOKUP($B141&amp;AE$8,'Raw CDR data'!$A:$K,MATCH(MID(AF$10,13,100)*1,'Raw CDR data'!$2:$2,0),0)</f>
        <v>0</v>
      </c>
      <c r="AG141" s="67">
        <f>VLOOKUP($B141&amp;"Local Authority Adoption Agency",'Raw CDR data'!$A:$K,MATCH(MID(AG$10,13,100)*1,'Raw CDR data'!$2:$2,0),0)</f>
        <v>1</v>
      </c>
      <c r="AH141" s="67">
        <f>VLOOKUP($B141&amp;"Local Authority Adoption Agency",'Raw CDR data'!$A:$K,MATCH(MID(AH$10,13,100)*1,'Raw CDR data'!$2:$2,0),0)</f>
        <v>1</v>
      </c>
      <c r="AI141" s="67">
        <f>VLOOKUP($B141&amp;AI$8,'Raw CDR data'!$A:$K,MATCH(MID(AI$10,13,100)*1,'Raw CDR data'!$2:$2,0),0)</f>
        <v>1</v>
      </c>
      <c r="AJ141" s="67">
        <f>VLOOKUP($B141&amp;AI$8,'Raw CDR data'!$A:$K,MATCH(MID(AJ$10,13,100)*1,'Raw CDR data'!$2:$2,0),0)</f>
        <v>1</v>
      </c>
      <c r="AK141" s="67">
        <f>VLOOKUP($B141&amp;"Local Authority Fostering Agency",'Raw CDR data'!$A:$K,MATCH(MID(AK$10,13,100)*1,'Raw CDR data'!$2:$2,0),0)</f>
        <v>1</v>
      </c>
      <c r="AL141" s="67">
        <f>VLOOKUP($B141&amp;"Local Authority Fostering Agency",'Raw CDR data'!$A:$K,MATCH(MID(AL$10,13,100)*1,'Raw CDR data'!$2:$2,0),0)</f>
        <v>1</v>
      </c>
      <c r="AM141" s="67">
        <f>VLOOKUP($B141&amp;AM$8,'Raw CDR data'!$A:$K,MATCH(MID(AM$10,13,100)*1,'Raw CDR data'!$2:$2,0),0)</f>
        <v>8</v>
      </c>
      <c r="AN141" s="67">
        <f>VLOOKUP($B141&amp;AM$8,'Raw CDR data'!$A:$K,MATCH(MID(AN$10,13,100)*1,'Raw CDR data'!$2:$2,0),0)</f>
        <v>8</v>
      </c>
      <c r="AO141" s="160"/>
      <c r="AP141" s="160"/>
    </row>
    <row r="142" spans="2:42" s="62" customFormat="1" ht="11.25">
      <c r="B142" s="71" t="s">
        <v>1561</v>
      </c>
      <c r="C142" s="67">
        <f>VLOOKUP($B142&amp;C$8,'Raw CDR data'!$A:$K,MATCH(MID(C$10,13,100)*1,'Raw CDR data'!$2:$2,0),0)</f>
        <v>2</v>
      </c>
      <c r="D142" s="67">
        <f>VLOOKUP($B142&amp;C$8,'Raw CDR data'!$A:$K,MATCH(MID(D$10,13,100)*1,'Raw CDR data'!$2:$2,0),0)</f>
        <v>2</v>
      </c>
      <c r="E142" s="68">
        <f>VLOOKUP($B142&amp;C$8,'Raw CDR data'!$A:$K,MATCH(MID(E$10,13,100)*1,'Raw CDR data'!$2:$2,0)+1,0)</f>
        <v>18</v>
      </c>
      <c r="F142" s="68">
        <f>VLOOKUP($B142&amp;C$8,'Raw CDR data'!$A:$K,MATCH(MID(F$10,13,100)*1,'Raw CDR data'!$2:$2,0)+1,0)</f>
        <v>18</v>
      </c>
      <c r="G142" s="67">
        <f>VLOOKUP($B142&amp;G$8,'Raw CDR data'!$A:$K,MATCH(MID(G$10,13,100)*1,'Raw CDR data'!$2:$2,0),0)</f>
        <v>0</v>
      </c>
      <c r="H142" s="67">
        <f>VLOOKUP($B142&amp;G$8,'Raw CDR data'!$A:$K,MATCH(MID(H$10,13,100)*1,'Raw CDR data'!$2:$2,0),0)</f>
        <v>0</v>
      </c>
      <c r="I142" s="68">
        <f>VLOOKUP($B142&amp;G$8,'Raw CDR data'!$A:$K,MATCH(MID(I$10,13,100)*1,'Raw CDR data'!$2:$2,0)+1,0)</f>
        <v>0</v>
      </c>
      <c r="J142" s="68">
        <f>VLOOKUP($B142&amp;G$8,'Raw CDR data'!$A:$K,MATCH(MID(J$10,13,100)*1,'Raw CDR data'!$2:$2,0)+1,0)</f>
        <v>0</v>
      </c>
      <c r="K142" s="67">
        <f>VLOOKUP($B142&amp;K$8,'Raw CDR data'!$A:$K,MATCH(MID(K$10,13,100)*1,'Raw CDR data'!$2:$2,0),0)</f>
        <v>0</v>
      </c>
      <c r="L142" s="67">
        <f>VLOOKUP($B142&amp;K$8,'Raw CDR data'!$A:$K,MATCH(MID(L$10,13,100)*1,'Raw CDR data'!$2:$2,0),0)</f>
        <v>0</v>
      </c>
      <c r="M142" s="68">
        <f>VLOOKUP($B142&amp;K$8,'Raw CDR data'!$A:$K,MATCH(MID(M$10,13,100)*1,'Raw CDR data'!$2:$2,0)+1,0)</f>
        <v>0</v>
      </c>
      <c r="N142" s="68">
        <f>VLOOKUP($B142&amp;K$8,'Raw CDR data'!$A:$K,MATCH(MID(N$10,13,100)*1,'Raw CDR data'!$2:$2,0)+1,0)</f>
        <v>0</v>
      </c>
      <c r="O142" s="67">
        <f>VLOOKUP($B142&amp;O$8,'Raw CDR data'!$A:$K,MATCH(MID(O$10,13,100)*1,'Raw CDR data'!$2:$2,0),0)</f>
        <v>0</v>
      </c>
      <c r="P142" s="67">
        <f>VLOOKUP($B142&amp;O$8,'Raw CDR data'!$A:$K,MATCH(MID(P$10,13,100)*1,'Raw CDR data'!$2:$2,0),0)</f>
        <v>0</v>
      </c>
      <c r="Q142" s="68">
        <f>VLOOKUP($B142&amp;O$8,'Raw CDR data'!$A:$K,MATCH(MID(Q$10,13,100)*1,'Raw CDR data'!$2:$2,0)+1,0)</f>
        <v>0</v>
      </c>
      <c r="R142" s="68">
        <f>VLOOKUP($B142&amp;O$8,'Raw CDR data'!$A:$K,MATCH(MID(R$10,13,100)*1,'Raw CDR data'!$2:$2,0)+1,0)</f>
        <v>0</v>
      </c>
      <c r="S142" s="67">
        <f>VLOOKUP($B142&amp;S$8,'Raw CDR data'!$A:$K,MATCH(MID(S$10,13,100)*1,'Raw CDR data'!$2:$2,0),0)</f>
        <v>1</v>
      </c>
      <c r="T142" s="67">
        <f>VLOOKUP($B142&amp;S$8,'Raw CDR data'!$A:$K,MATCH(MID(T$10,13,100)*1,'Raw CDR data'!$2:$2,0),0)</f>
        <v>1</v>
      </c>
      <c r="U142" s="68">
        <f>VLOOKUP($B142&amp;S$8,'Raw CDR data'!$A:$K,MATCH(MID(U$10,13,100)*1,'Raw CDR data'!$2:$2,0)+1,0)</f>
        <v>95</v>
      </c>
      <c r="V142" s="68">
        <f>VLOOKUP($B142&amp;S$8,'Raw CDR data'!$A:$K,MATCH(MID(V$10,13,100)*1,'Raw CDR data'!$2:$2,0)+1,0)</f>
        <v>95</v>
      </c>
      <c r="W142" s="67">
        <f>VLOOKUP($B142&amp;"Further Education College",'Raw CDR data'!$A:$K,MATCH(MID(W$10,13,100)*1,'Raw CDR data'!$2:$2,0),0)</f>
        <v>0</v>
      </c>
      <c r="X142" s="67">
        <f>VLOOKUP($B142&amp;"Further Education College",'Raw CDR data'!$A:$K,MATCH(MID(X$10,13,100)*1,'Raw CDR data'!$2:$2,0),0)</f>
        <v>0</v>
      </c>
      <c r="Y142" s="68">
        <f>VLOOKUP($B142&amp;"Further Education College",'Raw CDR data'!$A:$K,MATCH(MID(Y$10,13,100)*1,'Raw CDR data'!$2:$2,0)+1,0)</f>
        <v>0</v>
      </c>
      <c r="Z142" s="68">
        <f>VLOOKUP($B142&amp;"Further Education College",'Raw CDR data'!$A:$K,MATCH(MID(Z$10,13,100)*1,'Raw CDR data'!$2:$2,0)+1,0)</f>
        <v>0</v>
      </c>
      <c r="AA142" s="67">
        <f>VLOOKUP($B142&amp;AA$8,'Raw CDR data'!$A:$K,MATCH(MID(AA$10,13,100)*1,'Raw CDR data'!$2:$2,0),0)</f>
        <v>0</v>
      </c>
      <c r="AB142" s="67">
        <f>VLOOKUP($B142&amp;AA$8,'Raw CDR data'!$A:$K,MATCH(MID(AB$10,13,100)*1,'Raw CDR data'!$2:$2,0),0)</f>
        <v>0</v>
      </c>
      <c r="AC142" s="67">
        <f>VLOOKUP($B142&amp;AC$8,'Raw CDR data'!$A:$K,MATCH(MID(AC$10,13,100)*1,'Raw CDR data'!$2:$2,0),0)</f>
        <v>0</v>
      </c>
      <c r="AD142" s="67">
        <f>VLOOKUP($B142&amp;AC$8,'Raw CDR data'!$A:$K,MATCH(MID(AD$10,13,100)*1,'Raw CDR data'!$2:$2,0),0)</f>
        <v>0</v>
      </c>
      <c r="AE142" s="67">
        <f>VLOOKUP($B142&amp;AE$8,'Raw CDR data'!$A:$K,MATCH(MID(AE$10,13,100)*1,'Raw CDR data'!$2:$2,0),0)</f>
        <v>0</v>
      </c>
      <c r="AF142" s="67">
        <f>VLOOKUP($B142&amp;AE$8,'Raw CDR data'!$A:$K,MATCH(MID(AF$10,13,100)*1,'Raw CDR data'!$2:$2,0),0)</f>
        <v>0</v>
      </c>
      <c r="AG142" s="67">
        <f>VLOOKUP($B142&amp;"Local Authority Adoption Agency",'Raw CDR data'!$A:$K,MATCH(MID(AG$10,13,100)*1,'Raw CDR data'!$2:$2,0),0)</f>
        <v>1</v>
      </c>
      <c r="AH142" s="67">
        <f>VLOOKUP($B142&amp;"Local Authority Adoption Agency",'Raw CDR data'!$A:$K,MATCH(MID(AH$10,13,100)*1,'Raw CDR data'!$2:$2,0),0)</f>
        <v>1</v>
      </c>
      <c r="AI142" s="67">
        <f>VLOOKUP($B142&amp;AI$8,'Raw CDR data'!$A:$K,MATCH(MID(AI$10,13,100)*1,'Raw CDR data'!$2:$2,0),0)</f>
        <v>1</v>
      </c>
      <c r="AJ142" s="67">
        <f>VLOOKUP($B142&amp;AI$8,'Raw CDR data'!$A:$K,MATCH(MID(AJ$10,13,100)*1,'Raw CDR data'!$2:$2,0),0)</f>
        <v>1</v>
      </c>
      <c r="AK142" s="67">
        <f>VLOOKUP($B142&amp;"Local Authority Fostering Agency",'Raw CDR data'!$A:$K,MATCH(MID(AK$10,13,100)*1,'Raw CDR data'!$2:$2,0),0)</f>
        <v>1</v>
      </c>
      <c r="AL142" s="67">
        <f>VLOOKUP($B142&amp;"Local Authority Fostering Agency",'Raw CDR data'!$A:$K,MATCH(MID(AL$10,13,100)*1,'Raw CDR data'!$2:$2,0),0)</f>
        <v>1</v>
      </c>
      <c r="AM142" s="67">
        <f>VLOOKUP($B142&amp;AM$8,'Raw CDR data'!$A:$K,MATCH(MID(AM$10,13,100)*1,'Raw CDR data'!$2:$2,0),0)</f>
        <v>6</v>
      </c>
      <c r="AN142" s="67">
        <f>VLOOKUP($B142&amp;AM$8,'Raw CDR data'!$A:$K,MATCH(MID(AN$10,13,100)*1,'Raw CDR data'!$2:$2,0),0)</f>
        <v>6</v>
      </c>
      <c r="AO142" s="160"/>
      <c r="AP142" s="160"/>
    </row>
    <row r="143" spans="2:42" s="62" customFormat="1" ht="11.25">
      <c r="B143" s="71" t="s">
        <v>1571</v>
      </c>
      <c r="C143" s="67">
        <f>VLOOKUP($B143&amp;C$8,'Raw CDR data'!$A:$K,MATCH(MID(C$10,13,100)*1,'Raw CDR data'!$2:$2,0),0)</f>
        <v>4</v>
      </c>
      <c r="D143" s="67">
        <f>VLOOKUP($B143&amp;C$8,'Raw CDR data'!$A:$K,MATCH(MID(D$10,13,100)*1,'Raw CDR data'!$2:$2,0),0)</f>
        <v>4</v>
      </c>
      <c r="E143" s="68">
        <f>VLOOKUP($B143&amp;C$8,'Raw CDR data'!$A:$K,MATCH(MID(E$10,13,100)*1,'Raw CDR data'!$2:$2,0)+1,0)</f>
        <v>19</v>
      </c>
      <c r="F143" s="68">
        <f>VLOOKUP($B143&amp;C$8,'Raw CDR data'!$A:$K,MATCH(MID(F$10,13,100)*1,'Raw CDR data'!$2:$2,0)+1,0)</f>
        <v>19</v>
      </c>
      <c r="G143" s="67">
        <f>VLOOKUP($B143&amp;G$8,'Raw CDR data'!$A:$K,MATCH(MID(G$10,13,100)*1,'Raw CDR data'!$2:$2,0),0)</f>
        <v>0</v>
      </c>
      <c r="H143" s="67">
        <f>VLOOKUP($B143&amp;G$8,'Raw CDR data'!$A:$K,MATCH(MID(H$10,13,100)*1,'Raw CDR data'!$2:$2,0),0)</f>
        <v>0</v>
      </c>
      <c r="I143" s="68">
        <f>VLOOKUP($B143&amp;G$8,'Raw CDR data'!$A:$K,MATCH(MID(I$10,13,100)*1,'Raw CDR data'!$2:$2,0)+1,0)</f>
        <v>0</v>
      </c>
      <c r="J143" s="68">
        <f>VLOOKUP($B143&amp;G$8,'Raw CDR data'!$A:$K,MATCH(MID(J$10,13,100)*1,'Raw CDR data'!$2:$2,0)+1,0)</f>
        <v>0</v>
      </c>
      <c r="K143" s="67">
        <f>VLOOKUP($B143&amp;K$8,'Raw CDR data'!$A:$K,MATCH(MID(K$10,13,100)*1,'Raw CDR data'!$2:$2,0),0)</f>
        <v>0</v>
      </c>
      <c r="L143" s="67">
        <f>VLOOKUP($B143&amp;K$8,'Raw CDR data'!$A:$K,MATCH(MID(L$10,13,100)*1,'Raw CDR data'!$2:$2,0),0)</f>
        <v>0</v>
      </c>
      <c r="M143" s="68">
        <f>VLOOKUP($B143&amp;K$8,'Raw CDR data'!$A:$K,MATCH(MID(M$10,13,100)*1,'Raw CDR data'!$2:$2,0)+1,0)</f>
        <v>0</v>
      </c>
      <c r="N143" s="68">
        <f>VLOOKUP($B143&amp;K$8,'Raw CDR data'!$A:$K,MATCH(MID(N$10,13,100)*1,'Raw CDR data'!$2:$2,0)+1,0)</f>
        <v>0</v>
      </c>
      <c r="O143" s="67">
        <f>VLOOKUP($B143&amp;O$8,'Raw CDR data'!$A:$K,MATCH(MID(O$10,13,100)*1,'Raw CDR data'!$2:$2,0),0)</f>
        <v>0</v>
      </c>
      <c r="P143" s="67">
        <f>VLOOKUP($B143&amp;O$8,'Raw CDR data'!$A:$K,MATCH(MID(P$10,13,100)*1,'Raw CDR data'!$2:$2,0),0)</f>
        <v>0</v>
      </c>
      <c r="Q143" s="68">
        <f>VLOOKUP($B143&amp;O$8,'Raw CDR data'!$A:$K,MATCH(MID(Q$10,13,100)*1,'Raw CDR data'!$2:$2,0)+1,0)</f>
        <v>0</v>
      </c>
      <c r="R143" s="68">
        <f>VLOOKUP($B143&amp;O$8,'Raw CDR data'!$A:$K,MATCH(MID(R$10,13,100)*1,'Raw CDR data'!$2:$2,0)+1,0)</f>
        <v>0</v>
      </c>
      <c r="S143" s="67">
        <f>VLOOKUP($B143&amp;S$8,'Raw CDR data'!$A:$K,MATCH(MID(S$10,13,100)*1,'Raw CDR data'!$2:$2,0),0)</f>
        <v>0</v>
      </c>
      <c r="T143" s="67">
        <f>VLOOKUP($B143&amp;S$8,'Raw CDR data'!$A:$K,MATCH(MID(T$10,13,100)*1,'Raw CDR data'!$2:$2,0),0)</f>
        <v>0</v>
      </c>
      <c r="U143" s="68">
        <f>VLOOKUP($B143&amp;S$8,'Raw CDR data'!$A:$K,MATCH(MID(U$10,13,100)*1,'Raw CDR data'!$2:$2,0)+1,0)</f>
        <v>0</v>
      </c>
      <c r="V143" s="68">
        <f>VLOOKUP($B143&amp;S$8,'Raw CDR data'!$A:$K,MATCH(MID(V$10,13,100)*1,'Raw CDR data'!$2:$2,0)+1,0)</f>
        <v>0</v>
      </c>
      <c r="W143" s="67">
        <f>VLOOKUP($B143&amp;"Further Education College",'Raw CDR data'!$A:$K,MATCH(MID(W$10,13,100)*1,'Raw CDR data'!$2:$2,0),0)</f>
        <v>0</v>
      </c>
      <c r="X143" s="67">
        <f>VLOOKUP($B143&amp;"Further Education College",'Raw CDR data'!$A:$K,MATCH(MID(X$10,13,100)*1,'Raw CDR data'!$2:$2,0),0)</f>
        <v>0</v>
      </c>
      <c r="Y143" s="68">
        <f>VLOOKUP($B143&amp;"Further Education College",'Raw CDR data'!$A:$K,MATCH(MID(Y$10,13,100)*1,'Raw CDR data'!$2:$2,0)+1,0)</f>
        <v>0</v>
      </c>
      <c r="Z143" s="68">
        <f>VLOOKUP($B143&amp;"Further Education College",'Raw CDR data'!$A:$K,MATCH(MID(Z$10,13,100)*1,'Raw CDR data'!$2:$2,0)+1,0)</f>
        <v>0</v>
      </c>
      <c r="AA143" s="67">
        <f>VLOOKUP($B143&amp;AA$8,'Raw CDR data'!$A:$K,MATCH(MID(AA$10,13,100)*1,'Raw CDR data'!$2:$2,0),0)</f>
        <v>0</v>
      </c>
      <c r="AB143" s="67">
        <f>VLOOKUP($B143&amp;AA$8,'Raw CDR data'!$A:$K,MATCH(MID(AB$10,13,100)*1,'Raw CDR data'!$2:$2,0),0)</f>
        <v>0</v>
      </c>
      <c r="AC143" s="67">
        <f>VLOOKUP($B143&amp;AC$8,'Raw CDR data'!$A:$K,MATCH(MID(AC$10,13,100)*1,'Raw CDR data'!$2:$2,0),0)</f>
        <v>1</v>
      </c>
      <c r="AD143" s="67">
        <f>VLOOKUP($B143&amp;AC$8,'Raw CDR data'!$A:$K,MATCH(MID(AD$10,13,100)*1,'Raw CDR data'!$2:$2,0),0)</f>
        <v>1</v>
      </c>
      <c r="AE143" s="67">
        <f>VLOOKUP($B143&amp;AE$8,'Raw CDR data'!$A:$K,MATCH(MID(AE$10,13,100)*1,'Raw CDR data'!$2:$2,0),0)</f>
        <v>0</v>
      </c>
      <c r="AF143" s="67">
        <f>VLOOKUP($B143&amp;AE$8,'Raw CDR data'!$A:$K,MATCH(MID(AF$10,13,100)*1,'Raw CDR data'!$2:$2,0),0)</f>
        <v>0</v>
      </c>
      <c r="AG143" s="67">
        <f>VLOOKUP($B143&amp;"Local Authority Adoption Agency",'Raw CDR data'!$A:$K,MATCH(MID(AG$10,13,100)*1,'Raw CDR data'!$2:$2,0),0)</f>
        <v>1</v>
      </c>
      <c r="AH143" s="67">
        <f>VLOOKUP($B143&amp;"Local Authority Adoption Agency",'Raw CDR data'!$A:$K,MATCH(MID(AH$10,13,100)*1,'Raw CDR data'!$2:$2,0),0)</f>
        <v>1</v>
      </c>
      <c r="AI143" s="67">
        <f>VLOOKUP($B143&amp;AI$8,'Raw CDR data'!$A:$K,MATCH(MID(AI$10,13,100)*1,'Raw CDR data'!$2:$2,0),0)</f>
        <v>3</v>
      </c>
      <c r="AJ143" s="67">
        <f>VLOOKUP($B143&amp;AI$8,'Raw CDR data'!$A:$K,MATCH(MID(AJ$10,13,100)*1,'Raw CDR data'!$2:$2,0),0)</f>
        <v>3</v>
      </c>
      <c r="AK143" s="67">
        <f>VLOOKUP($B143&amp;"Local Authority Fostering Agency",'Raw CDR data'!$A:$K,MATCH(MID(AK$10,13,100)*1,'Raw CDR data'!$2:$2,0),0)</f>
        <v>1</v>
      </c>
      <c r="AL143" s="67">
        <f>VLOOKUP($B143&amp;"Local Authority Fostering Agency",'Raw CDR data'!$A:$K,MATCH(MID(AL$10,13,100)*1,'Raw CDR data'!$2:$2,0),0)</f>
        <v>1</v>
      </c>
      <c r="AM143" s="67">
        <f>VLOOKUP($B143&amp;AM$8,'Raw CDR data'!$A:$K,MATCH(MID(AM$10,13,100)*1,'Raw CDR data'!$2:$2,0),0)</f>
        <v>10</v>
      </c>
      <c r="AN143" s="67">
        <f>VLOOKUP($B143&amp;AM$8,'Raw CDR data'!$A:$K,MATCH(MID(AN$10,13,100)*1,'Raw CDR data'!$2:$2,0),0)</f>
        <v>10</v>
      </c>
      <c r="AO143" s="160"/>
      <c r="AP143" s="160"/>
    </row>
    <row r="144" spans="2:42" s="62" customFormat="1" ht="11.25">
      <c r="B144" s="71" t="s">
        <v>1585</v>
      </c>
      <c r="C144" s="67">
        <f>VLOOKUP($B144&amp;C$8,'Raw CDR data'!$A:$K,MATCH(MID(C$10,13,100)*1,'Raw CDR data'!$2:$2,0),0)</f>
        <v>10</v>
      </c>
      <c r="D144" s="67">
        <f>VLOOKUP($B144&amp;C$8,'Raw CDR data'!$A:$K,MATCH(MID(D$10,13,100)*1,'Raw CDR data'!$2:$2,0),0)</f>
        <v>9</v>
      </c>
      <c r="E144" s="68">
        <f>VLOOKUP($B144&amp;C$8,'Raw CDR data'!$A:$K,MATCH(MID(E$10,13,100)*1,'Raw CDR data'!$2:$2,0)+1,0)</f>
        <v>53</v>
      </c>
      <c r="F144" s="68">
        <f>VLOOKUP($B144&amp;C$8,'Raw CDR data'!$A:$K,MATCH(MID(F$10,13,100)*1,'Raw CDR data'!$2:$2,0)+1,0)</f>
        <v>41</v>
      </c>
      <c r="G144" s="67">
        <f>VLOOKUP($B144&amp;G$8,'Raw CDR data'!$A:$K,MATCH(MID(G$10,13,100)*1,'Raw CDR data'!$2:$2,0),0)</f>
        <v>0</v>
      </c>
      <c r="H144" s="67">
        <f>VLOOKUP($B144&amp;G$8,'Raw CDR data'!$A:$K,MATCH(MID(H$10,13,100)*1,'Raw CDR data'!$2:$2,0),0)</f>
        <v>0</v>
      </c>
      <c r="I144" s="68">
        <f>VLOOKUP($B144&amp;G$8,'Raw CDR data'!$A:$K,MATCH(MID(I$10,13,100)*1,'Raw CDR data'!$2:$2,0)+1,0)</f>
        <v>0</v>
      </c>
      <c r="J144" s="68">
        <f>VLOOKUP($B144&amp;G$8,'Raw CDR data'!$A:$K,MATCH(MID(J$10,13,100)*1,'Raw CDR data'!$2:$2,0)+1,0)</f>
        <v>0</v>
      </c>
      <c r="K144" s="67">
        <f>VLOOKUP($B144&amp;K$8,'Raw CDR data'!$A:$K,MATCH(MID(K$10,13,100)*1,'Raw CDR data'!$2:$2,0),0)</f>
        <v>0</v>
      </c>
      <c r="L144" s="67">
        <f>VLOOKUP($B144&amp;K$8,'Raw CDR data'!$A:$K,MATCH(MID(L$10,13,100)*1,'Raw CDR data'!$2:$2,0),0)</f>
        <v>0</v>
      </c>
      <c r="M144" s="68">
        <f>VLOOKUP($B144&amp;K$8,'Raw CDR data'!$A:$K,MATCH(MID(M$10,13,100)*1,'Raw CDR data'!$2:$2,0)+1,0)</f>
        <v>0</v>
      </c>
      <c r="N144" s="68">
        <f>VLOOKUP($B144&amp;K$8,'Raw CDR data'!$A:$K,MATCH(MID(N$10,13,100)*1,'Raw CDR data'!$2:$2,0)+1,0)</f>
        <v>0</v>
      </c>
      <c r="O144" s="67">
        <f>VLOOKUP($B144&amp;O$8,'Raw CDR data'!$A:$K,MATCH(MID(O$10,13,100)*1,'Raw CDR data'!$2:$2,0),0)</f>
        <v>2</v>
      </c>
      <c r="P144" s="67">
        <f>VLOOKUP($B144&amp;O$8,'Raw CDR data'!$A:$K,MATCH(MID(P$10,13,100)*1,'Raw CDR data'!$2:$2,0),0)</f>
        <v>2</v>
      </c>
      <c r="Q144" s="68">
        <f>VLOOKUP($B144&amp;O$8,'Raw CDR data'!$A:$K,MATCH(MID(Q$10,13,100)*1,'Raw CDR data'!$2:$2,0)+1,0)</f>
        <v>8.625</v>
      </c>
      <c r="R144" s="68">
        <f>VLOOKUP($B144&amp;O$8,'Raw CDR data'!$A:$K,MATCH(MID(R$10,13,100)*1,'Raw CDR data'!$2:$2,0)+1,0)</f>
        <v>8.733333</v>
      </c>
      <c r="S144" s="67">
        <f>VLOOKUP($B144&amp;S$8,'Raw CDR data'!$A:$K,MATCH(MID(S$10,13,100)*1,'Raw CDR data'!$2:$2,0),0)</f>
        <v>0</v>
      </c>
      <c r="T144" s="67">
        <f>VLOOKUP($B144&amp;S$8,'Raw CDR data'!$A:$K,MATCH(MID(T$10,13,100)*1,'Raw CDR data'!$2:$2,0),0)</f>
        <v>0</v>
      </c>
      <c r="U144" s="68">
        <f>VLOOKUP($B144&amp;S$8,'Raw CDR data'!$A:$K,MATCH(MID(U$10,13,100)*1,'Raw CDR data'!$2:$2,0)+1,0)</f>
        <v>0</v>
      </c>
      <c r="V144" s="68">
        <f>VLOOKUP($B144&amp;S$8,'Raw CDR data'!$A:$K,MATCH(MID(V$10,13,100)*1,'Raw CDR data'!$2:$2,0)+1,0)</f>
        <v>0</v>
      </c>
      <c r="W144" s="67">
        <f>VLOOKUP($B144&amp;"Further Education College",'Raw CDR data'!$A:$K,MATCH(MID(W$10,13,100)*1,'Raw CDR data'!$2:$2,0),0)</f>
        <v>0</v>
      </c>
      <c r="X144" s="67">
        <f>VLOOKUP($B144&amp;"Further Education College",'Raw CDR data'!$A:$K,MATCH(MID(X$10,13,100)*1,'Raw CDR data'!$2:$2,0),0)</f>
        <v>0</v>
      </c>
      <c r="Y144" s="68">
        <f>VLOOKUP($B144&amp;"Further Education College",'Raw CDR data'!$A:$K,MATCH(MID(Y$10,13,100)*1,'Raw CDR data'!$2:$2,0)+1,0)</f>
        <v>0</v>
      </c>
      <c r="Z144" s="68">
        <f>VLOOKUP($B144&amp;"Further Education College",'Raw CDR data'!$A:$K,MATCH(MID(Z$10,13,100)*1,'Raw CDR data'!$2:$2,0)+1,0)</f>
        <v>0</v>
      </c>
      <c r="AA144" s="67">
        <f>VLOOKUP($B144&amp;AA$8,'Raw CDR data'!$A:$K,MATCH(MID(AA$10,13,100)*1,'Raw CDR data'!$2:$2,0),0)</f>
        <v>0</v>
      </c>
      <c r="AB144" s="67">
        <f>VLOOKUP($B144&amp;AA$8,'Raw CDR data'!$A:$K,MATCH(MID(AB$10,13,100)*1,'Raw CDR data'!$2:$2,0),0)</f>
        <v>0</v>
      </c>
      <c r="AC144" s="67">
        <f>VLOOKUP($B144&amp;AC$8,'Raw CDR data'!$A:$K,MATCH(MID(AC$10,13,100)*1,'Raw CDR data'!$2:$2,0),0)</f>
        <v>0</v>
      </c>
      <c r="AD144" s="67">
        <f>VLOOKUP($B144&amp;AC$8,'Raw CDR data'!$A:$K,MATCH(MID(AD$10,13,100)*1,'Raw CDR data'!$2:$2,0),0)</f>
        <v>0</v>
      </c>
      <c r="AE144" s="67">
        <f>VLOOKUP($B144&amp;AE$8,'Raw CDR data'!$A:$K,MATCH(MID(AE$10,13,100)*1,'Raw CDR data'!$2:$2,0),0)</f>
        <v>2</v>
      </c>
      <c r="AF144" s="67">
        <f>VLOOKUP($B144&amp;AE$8,'Raw CDR data'!$A:$K,MATCH(MID(AF$10,13,100)*1,'Raw CDR data'!$2:$2,0),0)</f>
        <v>1</v>
      </c>
      <c r="AG144" s="67">
        <f>VLOOKUP($B144&amp;"Local Authority Adoption Agency",'Raw CDR data'!$A:$K,MATCH(MID(AG$10,13,100)*1,'Raw CDR data'!$2:$2,0),0)</f>
        <v>1</v>
      </c>
      <c r="AH144" s="67">
        <f>VLOOKUP($B144&amp;"Local Authority Adoption Agency",'Raw CDR data'!$A:$K,MATCH(MID(AH$10,13,100)*1,'Raw CDR data'!$2:$2,0),0)</f>
        <v>1</v>
      </c>
      <c r="AI144" s="67">
        <f>VLOOKUP($B144&amp;AI$8,'Raw CDR data'!$A:$K,MATCH(MID(AI$10,13,100)*1,'Raw CDR data'!$2:$2,0),0)</f>
        <v>7</v>
      </c>
      <c r="AJ144" s="67">
        <f>VLOOKUP($B144&amp;AI$8,'Raw CDR data'!$A:$K,MATCH(MID(AJ$10,13,100)*1,'Raw CDR data'!$2:$2,0),0)</f>
        <v>7</v>
      </c>
      <c r="AK144" s="67">
        <f>VLOOKUP($B144&amp;"Local Authority Fostering Agency",'Raw CDR data'!$A:$K,MATCH(MID(AK$10,13,100)*1,'Raw CDR data'!$2:$2,0),0)</f>
        <v>1</v>
      </c>
      <c r="AL144" s="67">
        <f>VLOOKUP($B144&amp;"Local Authority Fostering Agency",'Raw CDR data'!$A:$K,MATCH(MID(AL$10,13,100)*1,'Raw CDR data'!$2:$2,0),0)</f>
        <v>1</v>
      </c>
      <c r="AM144" s="67">
        <f>VLOOKUP($B144&amp;AM$8,'Raw CDR data'!$A:$K,MATCH(MID(AM$10,13,100)*1,'Raw CDR data'!$2:$2,0),0)</f>
        <v>23</v>
      </c>
      <c r="AN144" s="67">
        <f>VLOOKUP($B144&amp;AM$8,'Raw CDR data'!$A:$K,MATCH(MID(AN$10,13,100)*1,'Raw CDR data'!$2:$2,0),0)</f>
        <v>21</v>
      </c>
      <c r="AO144" s="160"/>
      <c r="AP144" s="160"/>
    </row>
    <row r="145" spans="2:42" s="62" customFormat="1" ht="11.25">
      <c r="B145" s="71" t="s">
        <v>1586</v>
      </c>
      <c r="C145" s="67">
        <f>VLOOKUP($B145&amp;C$8,'Raw CDR data'!$A:$K,MATCH(MID(C$10,13,100)*1,'Raw CDR data'!$2:$2,0),0)</f>
        <v>0</v>
      </c>
      <c r="D145" s="67">
        <f>VLOOKUP($B145&amp;C$8,'Raw CDR data'!$A:$K,MATCH(MID(D$10,13,100)*1,'Raw CDR data'!$2:$2,0),0)</f>
        <v>0</v>
      </c>
      <c r="E145" s="68">
        <f>VLOOKUP($B145&amp;C$8,'Raw CDR data'!$A:$K,MATCH(MID(E$10,13,100)*1,'Raw CDR data'!$2:$2,0)+1,0)</f>
        <v>0</v>
      </c>
      <c r="F145" s="68">
        <f>VLOOKUP($B145&amp;C$8,'Raw CDR data'!$A:$K,MATCH(MID(F$10,13,100)*1,'Raw CDR data'!$2:$2,0)+1,0)</f>
        <v>0</v>
      </c>
      <c r="G145" s="67">
        <f>VLOOKUP($B145&amp;G$8,'Raw CDR data'!$A:$K,MATCH(MID(G$10,13,100)*1,'Raw CDR data'!$2:$2,0),0)</f>
        <v>0</v>
      </c>
      <c r="H145" s="67">
        <f>VLOOKUP($B145&amp;G$8,'Raw CDR data'!$A:$K,MATCH(MID(H$10,13,100)*1,'Raw CDR data'!$2:$2,0),0)</f>
        <v>0</v>
      </c>
      <c r="I145" s="68">
        <f>VLOOKUP($B145&amp;G$8,'Raw CDR data'!$A:$K,MATCH(MID(I$10,13,100)*1,'Raw CDR data'!$2:$2,0)+1,0)</f>
        <v>0</v>
      </c>
      <c r="J145" s="68">
        <f>VLOOKUP($B145&amp;G$8,'Raw CDR data'!$A:$K,MATCH(MID(J$10,13,100)*1,'Raw CDR data'!$2:$2,0)+1,0)</f>
        <v>0</v>
      </c>
      <c r="K145" s="67">
        <f>VLOOKUP($B145&amp;K$8,'Raw CDR data'!$A:$K,MATCH(MID(K$10,13,100)*1,'Raw CDR data'!$2:$2,0),0)</f>
        <v>0</v>
      </c>
      <c r="L145" s="67">
        <f>VLOOKUP($B145&amp;K$8,'Raw CDR data'!$A:$K,MATCH(MID(L$10,13,100)*1,'Raw CDR data'!$2:$2,0),0)</f>
        <v>0</v>
      </c>
      <c r="M145" s="68">
        <f>VLOOKUP($B145&amp;K$8,'Raw CDR data'!$A:$K,MATCH(MID(M$10,13,100)*1,'Raw CDR data'!$2:$2,0)+1,0)</f>
        <v>0</v>
      </c>
      <c r="N145" s="68">
        <f>VLOOKUP($B145&amp;K$8,'Raw CDR data'!$A:$K,MATCH(MID(N$10,13,100)*1,'Raw CDR data'!$2:$2,0)+1,0)</f>
        <v>0</v>
      </c>
      <c r="O145" s="67">
        <f>VLOOKUP($B145&amp;O$8,'Raw CDR data'!$A:$K,MATCH(MID(O$10,13,100)*1,'Raw CDR data'!$2:$2,0),0)</f>
        <v>0</v>
      </c>
      <c r="P145" s="67">
        <f>VLOOKUP($B145&amp;O$8,'Raw CDR data'!$A:$K,MATCH(MID(P$10,13,100)*1,'Raw CDR data'!$2:$2,0),0)</f>
        <v>0</v>
      </c>
      <c r="Q145" s="68">
        <f>VLOOKUP($B145&amp;O$8,'Raw CDR data'!$A:$K,MATCH(MID(Q$10,13,100)*1,'Raw CDR data'!$2:$2,0)+1,0)</f>
        <v>0</v>
      </c>
      <c r="R145" s="68">
        <f>VLOOKUP($B145&amp;O$8,'Raw CDR data'!$A:$K,MATCH(MID(R$10,13,100)*1,'Raw CDR data'!$2:$2,0)+1,0)</f>
        <v>0</v>
      </c>
      <c r="S145" s="67">
        <f>VLOOKUP($B145&amp;S$8,'Raw CDR data'!$A:$K,MATCH(MID(S$10,13,100)*1,'Raw CDR data'!$2:$2,0),0)</f>
        <v>4</v>
      </c>
      <c r="T145" s="67">
        <f>VLOOKUP($B145&amp;S$8,'Raw CDR data'!$A:$K,MATCH(MID(T$10,13,100)*1,'Raw CDR data'!$2:$2,0),0)</f>
        <v>4</v>
      </c>
      <c r="U145" s="68">
        <f>VLOOKUP($B145&amp;S$8,'Raw CDR data'!$A:$K,MATCH(MID(U$10,13,100)*1,'Raw CDR data'!$2:$2,0)+1,0)</f>
        <v>229</v>
      </c>
      <c r="V145" s="68">
        <f>VLOOKUP($B145&amp;S$8,'Raw CDR data'!$A:$K,MATCH(MID(V$10,13,100)*1,'Raw CDR data'!$2:$2,0)+1,0)</f>
        <v>229</v>
      </c>
      <c r="W145" s="67">
        <f>VLOOKUP($B145&amp;"Further Education College",'Raw CDR data'!$A:$K,MATCH(MID(W$10,13,100)*1,'Raw CDR data'!$2:$2,0),0)</f>
        <v>0</v>
      </c>
      <c r="X145" s="67">
        <f>VLOOKUP($B145&amp;"Further Education College",'Raw CDR data'!$A:$K,MATCH(MID(X$10,13,100)*1,'Raw CDR data'!$2:$2,0),0)</f>
        <v>0</v>
      </c>
      <c r="Y145" s="68">
        <f>VLOOKUP($B145&amp;"Further Education College",'Raw CDR data'!$A:$K,MATCH(MID(Y$10,13,100)*1,'Raw CDR data'!$2:$2,0)+1,0)</f>
        <v>0</v>
      </c>
      <c r="Z145" s="68">
        <f>VLOOKUP($B145&amp;"Further Education College",'Raw CDR data'!$A:$K,MATCH(MID(Z$10,13,100)*1,'Raw CDR data'!$2:$2,0)+1,0)</f>
        <v>0</v>
      </c>
      <c r="AA145" s="67">
        <f>VLOOKUP($B145&amp;AA$8,'Raw CDR data'!$A:$K,MATCH(MID(AA$10,13,100)*1,'Raw CDR data'!$2:$2,0),0)</f>
        <v>0</v>
      </c>
      <c r="AB145" s="67">
        <f>VLOOKUP($B145&amp;AA$8,'Raw CDR data'!$A:$K,MATCH(MID(AB$10,13,100)*1,'Raw CDR data'!$2:$2,0),0)</f>
        <v>0</v>
      </c>
      <c r="AC145" s="67">
        <f>VLOOKUP($B145&amp;AC$8,'Raw CDR data'!$A:$K,MATCH(MID(AC$10,13,100)*1,'Raw CDR data'!$2:$2,0),0)</f>
        <v>1</v>
      </c>
      <c r="AD145" s="67">
        <f>VLOOKUP($B145&amp;AC$8,'Raw CDR data'!$A:$K,MATCH(MID(AD$10,13,100)*1,'Raw CDR data'!$2:$2,0),0)</f>
        <v>1</v>
      </c>
      <c r="AE145" s="67">
        <f>VLOOKUP($B145&amp;AE$8,'Raw CDR data'!$A:$K,MATCH(MID(AE$10,13,100)*1,'Raw CDR data'!$2:$2,0),0)</f>
        <v>0</v>
      </c>
      <c r="AF145" s="67">
        <f>VLOOKUP($B145&amp;AE$8,'Raw CDR data'!$A:$K,MATCH(MID(AF$10,13,100)*1,'Raw CDR data'!$2:$2,0),0)</f>
        <v>0</v>
      </c>
      <c r="AG145" s="67">
        <f>VLOOKUP($B145&amp;"Local Authority Adoption Agency",'Raw CDR data'!$A:$K,MATCH(MID(AG$10,13,100)*1,'Raw CDR data'!$2:$2,0),0)</f>
        <v>1</v>
      </c>
      <c r="AH145" s="67">
        <f>VLOOKUP($B145&amp;"Local Authority Adoption Agency",'Raw CDR data'!$A:$K,MATCH(MID(AH$10,13,100)*1,'Raw CDR data'!$2:$2,0),0)</f>
        <v>1</v>
      </c>
      <c r="AI145" s="67">
        <f>VLOOKUP($B145&amp;AI$8,'Raw CDR data'!$A:$K,MATCH(MID(AI$10,13,100)*1,'Raw CDR data'!$2:$2,0),0)</f>
        <v>0</v>
      </c>
      <c r="AJ145" s="67">
        <f>VLOOKUP($B145&amp;AI$8,'Raw CDR data'!$A:$K,MATCH(MID(AJ$10,13,100)*1,'Raw CDR data'!$2:$2,0),0)</f>
        <v>0</v>
      </c>
      <c r="AK145" s="67">
        <f>VLOOKUP($B145&amp;"Local Authority Fostering Agency",'Raw CDR data'!$A:$K,MATCH(MID(AK$10,13,100)*1,'Raw CDR data'!$2:$2,0),0)</f>
        <v>1</v>
      </c>
      <c r="AL145" s="67">
        <f>VLOOKUP($B145&amp;"Local Authority Fostering Agency",'Raw CDR data'!$A:$K,MATCH(MID(AL$10,13,100)*1,'Raw CDR data'!$2:$2,0),0)</f>
        <v>1</v>
      </c>
      <c r="AM145" s="67">
        <f>VLOOKUP($B145&amp;AM$8,'Raw CDR data'!$A:$K,MATCH(MID(AM$10,13,100)*1,'Raw CDR data'!$2:$2,0),0)</f>
        <v>7</v>
      </c>
      <c r="AN145" s="67">
        <f>VLOOKUP($B145&amp;AM$8,'Raw CDR data'!$A:$K,MATCH(MID(AN$10,13,100)*1,'Raw CDR data'!$2:$2,0),0)</f>
        <v>7</v>
      </c>
      <c r="AO145" s="160"/>
      <c r="AP145" s="160"/>
    </row>
    <row r="146" spans="2:42" s="62" customFormat="1" ht="11.25">
      <c r="B146" s="71" t="s">
        <v>1605</v>
      </c>
      <c r="C146" s="67">
        <f>VLOOKUP($B146&amp;C$8,'Raw CDR data'!$A:$K,MATCH(MID(C$10,13,100)*1,'Raw CDR data'!$2:$2,0),0)</f>
        <v>1</v>
      </c>
      <c r="D146" s="67">
        <f>VLOOKUP($B146&amp;C$8,'Raw CDR data'!$A:$K,MATCH(MID(D$10,13,100)*1,'Raw CDR data'!$2:$2,0),0)</f>
        <v>1</v>
      </c>
      <c r="E146" s="68">
        <f>VLOOKUP($B146&amp;C$8,'Raw CDR data'!$A:$K,MATCH(MID(E$10,13,100)*1,'Raw CDR data'!$2:$2,0)+1,0)</f>
        <v>6</v>
      </c>
      <c r="F146" s="68">
        <f>VLOOKUP($B146&amp;C$8,'Raw CDR data'!$A:$K,MATCH(MID(F$10,13,100)*1,'Raw CDR data'!$2:$2,0)+1,0)</f>
        <v>6</v>
      </c>
      <c r="G146" s="67">
        <f>VLOOKUP($B146&amp;G$8,'Raw CDR data'!$A:$K,MATCH(MID(G$10,13,100)*1,'Raw CDR data'!$2:$2,0),0)</f>
        <v>0</v>
      </c>
      <c r="H146" s="67">
        <f>VLOOKUP($B146&amp;G$8,'Raw CDR data'!$A:$K,MATCH(MID(H$10,13,100)*1,'Raw CDR data'!$2:$2,0),0)</f>
        <v>0</v>
      </c>
      <c r="I146" s="68">
        <f>VLOOKUP($B146&amp;G$8,'Raw CDR data'!$A:$K,MATCH(MID(I$10,13,100)*1,'Raw CDR data'!$2:$2,0)+1,0)</f>
        <v>0</v>
      </c>
      <c r="J146" s="68">
        <f>VLOOKUP($B146&amp;G$8,'Raw CDR data'!$A:$K,MATCH(MID(J$10,13,100)*1,'Raw CDR data'!$2:$2,0)+1,0)</f>
        <v>0</v>
      </c>
      <c r="K146" s="67">
        <f>VLOOKUP($B146&amp;K$8,'Raw CDR data'!$A:$K,MATCH(MID(K$10,13,100)*1,'Raw CDR data'!$2:$2,0),0)</f>
        <v>0</v>
      </c>
      <c r="L146" s="67">
        <f>VLOOKUP($B146&amp;K$8,'Raw CDR data'!$A:$K,MATCH(MID(L$10,13,100)*1,'Raw CDR data'!$2:$2,0),0)</f>
        <v>0</v>
      </c>
      <c r="M146" s="68">
        <f>VLOOKUP($B146&amp;K$8,'Raw CDR data'!$A:$K,MATCH(MID(M$10,13,100)*1,'Raw CDR data'!$2:$2,0)+1,0)</f>
        <v>0</v>
      </c>
      <c r="N146" s="68">
        <f>VLOOKUP($B146&amp;K$8,'Raw CDR data'!$A:$K,MATCH(MID(N$10,13,100)*1,'Raw CDR data'!$2:$2,0)+1,0)</f>
        <v>0</v>
      </c>
      <c r="O146" s="67">
        <f>VLOOKUP($B146&amp;O$8,'Raw CDR data'!$A:$K,MATCH(MID(O$10,13,100)*1,'Raw CDR data'!$2:$2,0),0)</f>
        <v>1</v>
      </c>
      <c r="P146" s="67">
        <f>VLOOKUP($B146&amp;O$8,'Raw CDR data'!$A:$K,MATCH(MID(P$10,13,100)*1,'Raw CDR data'!$2:$2,0),0)</f>
        <v>0</v>
      </c>
      <c r="Q146" s="68">
        <f>VLOOKUP($B146&amp;O$8,'Raw CDR data'!$A:$K,MATCH(MID(Q$10,13,100)*1,'Raw CDR data'!$2:$2,0)+1,0)</f>
        <v>6.625</v>
      </c>
      <c r="R146" s="68">
        <f>VLOOKUP($B146&amp;O$8,'Raw CDR data'!$A:$K,MATCH(MID(R$10,13,100)*1,'Raw CDR data'!$2:$2,0)+1,0)</f>
        <v>0</v>
      </c>
      <c r="S146" s="67">
        <f>VLOOKUP($B146&amp;S$8,'Raw CDR data'!$A:$K,MATCH(MID(S$10,13,100)*1,'Raw CDR data'!$2:$2,0),0)</f>
        <v>0</v>
      </c>
      <c r="T146" s="67">
        <f>VLOOKUP($B146&amp;S$8,'Raw CDR data'!$A:$K,MATCH(MID(T$10,13,100)*1,'Raw CDR data'!$2:$2,0),0)</f>
        <v>0</v>
      </c>
      <c r="U146" s="68">
        <f>VLOOKUP($B146&amp;S$8,'Raw CDR data'!$A:$K,MATCH(MID(U$10,13,100)*1,'Raw CDR data'!$2:$2,0)+1,0)</f>
        <v>0</v>
      </c>
      <c r="V146" s="68">
        <f>VLOOKUP($B146&amp;S$8,'Raw CDR data'!$A:$K,MATCH(MID(V$10,13,100)*1,'Raw CDR data'!$2:$2,0)+1,0)</f>
        <v>0</v>
      </c>
      <c r="W146" s="67">
        <f>VLOOKUP($B146&amp;"Further Education College",'Raw CDR data'!$A:$K,MATCH(MID(W$10,13,100)*1,'Raw CDR data'!$2:$2,0),0)</f>
        <v>0</v>
      </c>
      <c r="X146" s="67">
        <f>VLOOKUP($B146&amp;"Further Education College",'Raw CDR data'!$A:$K,MATCH(MID(X$10,13,100)*1,'Raw CDR data'!$2:$2,0),0)</f>
        <v>0</v>
      </c>
      <c r="Y146" s="68">
        <f>VLOOKUP($B146&amp;"Further Education College",'Raw CDR data'!$A:$K,MATCH(MID(Y$10,13,100)*1,'Raw CDR data'!$2:$2,0)+1,0)</f>
        <v>0</v>
      </c>
      <c r="Z146" s="68">
        <f>VLOOKUP($B146&amp;"Further Education College",'Raw CDR data'!$A:$K,MATCH(MID(Z$10,13,100)*1,'Raw CDR data'!$2:$2,0)+1,0)</f>
        <v>0</v>
      </c>
      <c r="AA146" s="67">
        <f>VLOOKUP($B146&amp;AA$8,'Raw CDR data'!$A:$K,MATCH(MID(AA$10,13,100)*1,'Raw CDR data'!$2:$2,0),0)</f>
        <v>0</v>
      </c>
      <c r="AB146" s="67">
        <f>VLOOKUP($B146&amp;AA$8,'Raw CDR data'!$A:$K,MATCH(MID(AB$10,13,100)*1,'Raw CDR data'!$2:$2,0),0)</f>
        <v>0</v>
      </c>
      <c r="AC146" s="67">
        <f>VLOOKUP($B146&amp;AC$8,'Raw CDR data'!$A:$K,MATCH(MID(AC$10,13,100)*1,'Raw CDR data'!$2:$2,0),0)</f>
        <v>0</v>
      </c>
      <c r="AD146" s="67">
        <f>VLOOKUP($B146&amp;AC$8,'Raw CDR data'!$A:$K,MATCH(MID(AD$10,13,100)*1,'Raw CDR data'!$2:$2,0),0)</f>
        <v>0</v>
      </c>
      <c r="AE146" s="67">
        <f>VLOOKUP($B146&amp;AE$8,'Raw CDR data'!$A:$K,MATCH(MID(AE$10,13,100)*1,'Raw CDR data'!$2:$2,0),0)</f>
        <v>0</v>
      </c>
      <c r="AF146" s="67">
        <f>VLOOKUP($B146&amp;AE$8,'Raw CDR data'!$A:$K,MATCH(MID(AF$10,13,100)*1,'Raw CDR data'!$2:$2,0),0)</f>
        <v>0</v>
      </c>
      <c r="AG146" s="67">
        <f>VLOOKUP($B146&amp;"Local Authority Adoption Agency",'Raw CDR data'!$A:$K,MATCH(MID(AG$10,13,100)*1,'Raw CDR data'!$2:$2,0),0)</f>
        <v>1</v>
      </c>
      <c r="AH146" s="67">
        <f>VLOOKUP($B146&amp;"Local Authority Adoption Agency",'Raw CDR data'!$A:$K,MATCH(MID(AH$10,13,100)*1,'Raw CDR data'!$2:$2,0),0)</f>
        <v>1</v>
      </c>
      <c r="AI146" s="67">
        <f>VLOOKUP($B146&amp;AI$8,'Raw CDR data'!$A:$K,MATCH(MID(AI$10,13,100)*1,'Raw CDR data'!$2:$2,0),0)</f>
        <v>1</v>
      </c>
      <c r="AJ146" s="67">
        <f>VLOOKUP($B146&amp;AI$8,'Raw CDR data'!$A:$K,MATCH(MID(AJ$10,13,100)*1,'Raw CDR data'!$2:$2,0),0)</f>
        <v>1</v>
      </c>
      <c r="AK146" s="67">
        <f>VLOOKUP($B146&amp;"Local Authority Fostering Agency",'Raw CDR data'!$A:$K,MATCH(MID(AK$10,13,100)*1,'Raw CDR data'!$2:$2,0),0)</f>
        <v>1</v>
      </c>
      <c r="AL146" s="67">
        <f>VLOOKUP($B146&amp;"Local Authority Fostering Agency",'Raw CDR data'!$A:$K,MATCH(MID(AL$10,13,100)*1,'Raw CDR data'!$2:$2,0),0)</f>
        <v>1</v>
      </c>
      <c r="AM146" s="67">
        <f>VLOOKUP($B146&amp;AM$8,'Raw CDR data'!$A:$K,MATCH(MID(AM$10,13,100)*1,'Raw CDR data'!$2:$2,0),0)</f>
        <v>5</v>
      </c>
      <c r="AN146" s="67">
        <f>VLOOKUP($B146&amp;AM$8,'Raw CDR data'!$A:$K,MATCH(MID(AN$10,13,100)*1,'Raw CDR data'!$2:$2,0),0)</f>
        <v>4</v>
      </c>
      <c r="AO146" s="160"/>
      <c r="AP146" s="160"/>
    </row>
    <row r="147" spans="2:42" s="62" customFormat="1" ht="11.25">
      <c r="B147" s="71" t="s">
        <v>93</v>
      </c>
      <c r="C147" s="67">
        <f>VLOOKUP($B147&amp;C$8,'Raw CDR data'!$A:$K,MATCH(MID(C$10,13,100)*1,'Raw CDR data'!$2:$2,0),0)</f>
        <v>14</v>
      </c>
      <c r="D147" s="67">
        <f>VLOOKUP($B147&amp;C$8,'Raw CDR data'!$A:$K,MATCH(MID(D$10,13,100)*1,'Raw CDR data'!$2:$2,0),0)</f>
        <v>13</v>
      </c>
      <c r="E147" s="68">
        <f>VLOOKUP($B147&amp;C$8,'Raw CDR data'!$A:$K,MATCH(MID(E$10,13,100)*1,'Raw CDR data'!$2:$2,0)+1,0)</f>
        <v>62</v>
      </c>
      <c r="F147" s="68">
        <f>VLOOKUP($B147&amp;C$8,'Raw CDR data'!$A:$K,MATCH(MID(F$10,13,100)*1,'Raw CDR data'!$2:$2,0)+1,0)</f>
        <v>60</v>
      </c>
      <c r="G147" s="67">
        <f>VLOOKUP($B147&amp;G$8,'Raw CDR data'!$A:$K,MATCH(MID(G$10,13,100)*1,'Raw CDR data'!$2:$2,0),0)</f>
        <v>0</v>
      </c>
      <c r="H147" s="67">
        <f>VLOOKUP($B147&amp;G$8,'Raw CDR data'!$A:$K,MATCH(MID(H$10,13,100)*1,'Raw CDR data'!$2:$2,0),0)</f>
        <v>0</v>
      </c>
      <c r="I147" s="68">
        <f>VLOOKUP($B147&amp;G$8,'Raw CDR data'!$A:$K,MATCH(MID(I$10,13,100)*1,'Raw CDR data'!$2:$2,0)+1,0)</f>
        <v>0</v>
      </c>
      <c r="J147" s="68">
        <f>VLOOKUP($B147&amp;G$8,'Raw CDR data'!$A:$K,MATCH(MID(J$10,13,100)*1,'Raw CDR data'!$2:$2,0)+1,0)</f>
        <v>0</v>
      </c>
      <c r="K147" s="67">
        <f>VLOOKUP($B147&amp;K$8,'Raw CDR data'!$A:$K,MATCH(MID(K$10,13,100)*1,'Raw CDR data'!$2:$2,0),0)</f>
        <v>0</v>
      </c>
      <c r="L147" s="67">
        <f>VLOOKUP($B147&amp;K$8,'Raw CDR data'!$A:$K,MATCH(MID(L$10,13,100)*1,'Raw CDR data'!$2:$2,0),0)</f>
        <v>0</v>
      </c>
      <c r="M147" s="68">
        <f>VLOOKUP($B147&amp;K$8,'Raw CDR data'!$A:$K,MATCH(MID(M$10,13,100)*1,'Raw CDR data'!$2:$2,0)+1,0)</f>
        <v>0</v>
      </c>
      <c r="N147" s="68">
        <f>VLOOKUP($B147&amp;K$8,'Raw CDR data'!$A:$K,MATCH(MID(N$10,13,100)*1,'Raw CDR data'!$2:$2,0)+1,0)</f>
        <v>0</v>
      </c>
      <c r="O147" s="67">
        <f>VLOOKUP($B147&amp;O$8,'Raw CDR data'!$A:$K,MATCH(MID(O$10,13,100)*1,'Raw CDR data'!$2:$2,0),0)</f>
        <v>1</v>
      </c>
      <c r="P147" s="67">
        <f>VLOOKUP($B147&amp;O$8,'Raw CDR data'!$A:$K,MATCH(MID(P$10,13,100)*1,'Raw CDR data'!$2:$2,0),0)</f>
        <v>1</v>
      </c>
      <c r="Q147" s="68">
        <f>VLOOKUP($B147&amp;O$8,'Raw CDR data'!$A:$K,MATCH(MID(Q$10,13,100)*1,'Raw CDR data'!$2:$2,0)+1,0)</f>
        <v>6.625</v>
      </c>
      <c r="R147" s="68">
        <f>VLOOKUP($B147&amp;O$8,'Raw CDR data'!$A:$K,MATCH(MID(R$10,13,100)*1,'Raw CDR data'!$2:$2,0)+1,0)</f>
        <v>6.733333</v>
      </c>
      <c r="S147" s="67">
        <f>VLOOKUP($B147&amp;S$8,'Raw CDR data'!$A:$K,MATCH(MID(S$10,13,100)*1,'Raw CDR data'!$2:$2,0),0)</f>
        <v>0</v>
      </c>
      <c r="T147" s="67">
        <f>VLOOKUP($B147&amp;S$8,'Raw CDR data'!$A:$K,MATCH(MID(T$10,13,100)*1,'Raw CDR data'!$2:$2,0),0)</f>
        <v>0</v>
      </c>
      <c r="U147" s="68">
        <f>VLOOKUP($B147&amp;S$8,'Raw CDR data'!$A:$K,MATCH(MID(U$10,13,100)*1,'Raw CDR data'!$2:$2,0)+1,0)</f>
        <v>0</v>
      </c>
      <c r="V147" s="68">
        <f>VLOOKUP($B147&amp;S$8,'Raw CDR data'!$A:$K,MATCH(MID(V$10,13,100)*1,'Raw CDR data'!$2:$2,0)+1,0)</f>
        <v>0</v>
      </c>
      <c r="W147" s="67">
        <f>VLOOKUP($B147&amp;"Further Education College",'Raw CDR data'!$A:$K,MATCH(MID(W$10,13,100)*1,'Raw CDR data'!$2:$2,0),0)</f>
        <v>0</v>
      </c>
      <c r="X147" s="67">
        <f>VLOOKUP($B147&amp;"Further Education College",'Raw CDR data'!$A:$K,MATCH(MID(X$10,13,100)*1,'Raw CDR data'!$2:$2,0),0)</f>
        <v>0</v>
      </c>
      <c r="Y147" s="68">
        <f>VLOOKUP($B147&amp;"Further Education College",'Raw CDR data'!$A:$K,MATCH(MID(Y$10,13,100)*1,'Raw CDR data'!$2:$2,0)+1,0)</f>
        <v>0</v>
      </c>
      <c r="Z147" s="68">
        <f>VLOOKUP($B147&amp;"Further Education College",'Raw CDR data'!$A:$K,MATCH(MID(Z$10,13,100)*1,'Raw CDR data'!$2:$2,0)+1,0)</f>
        <v>0</v>
      </c>
      <c r="AA147" s="67">
        <f>VLOOKUP($B147&amp;AA$8,'Raw CDR data'!$A:$K,MATCH(MID(AA$10,13,100)*1,'Raw CDR data'!$2:$2,0),0)</f>
        <v>0</v>
      </c>
      <c r="AB147" s="67">
        <f>VLOOKUP($B147&amp;AA$8,'Raw CDR data'!$A:$K,MATCH(MID(AB$10,13,100)*1,'Raw CDR data'!$2:$2,0),0)</f>
        <v>0</v>
      </c>
      <c r="AC147" s="67">
        <f>VLOOKUP($B147&amp;AC$8,'Raw CDR data'!$A:$K,MATCH(MID(AC$10,13,100)*1,'Raw CDR data'!$2:$2,0),0)</f>
        <v>0</v>
      </c>
      <c r="AD147" s="67">
        <f>VLOOKUP($B147&amp;AC$8,'Raw CDR data'!$A:$K,MATCH(MID(AD$10,13,100)*1,'Raw CDR data'!$2:$2,0),0)</f>
        <v>0</v>
      </c>
      <c r="AE147" s="67">
        <f>VLOOKUP($B147&amp;AE$8,'Raw CDR data'!$A:$K,MATCH(MID(AE$10,13,100)*1,'Raw CDR data'!$2:$2,0),0)</f>
        <v>0</v>
      </c>
      <c r="AF147" s="67">
        <f>VLOOKUP($B147&amp;AE$8,'Raw CDR data'!$A:$K,MATCH(MID(AF$10,13,100)*1,'Raw CDR data'!$2:$2,0),0)</f>
        <v>0</v>
      </c>
      <c r="AG147" s="67">
        <f>VLOOKUP($B147&amp;"Local Authority Adoption Agency",'Raw CDR data'!$A:$K,MATCH(MID(AG$10,13,100)*1,'Raw CDR data'!$2:$2,0),0)</f>
        <v>1</v>
      </c>
      <c r="AH147" s="67">
        <f>VLOOKUP($B147&amp;"Local Authority Adoption Agency",'Raw CDR data'!$A:$K,MATCH(MID(AH$10,13,100)*1,'Raw CDR data'!$2:$2,0),0)</f>
        <v>1</v>
      </c>
      <c r="AI147" s="67">
        <f>VLOOKUP($B147&amp;AI$8,'Raw CDR data'!$A:$K,MATCH(MID(AI$10,13,100)*1,'Raw CDR data'!$2:$2,0),0)</f>
        <v>4</v>
      </c>
      <c r="AJ147" s="67">
        <f>VLOOKUP($B147&amp;AI$8,'Raw CDR data'!$A:$K,MATCH(MID(AJ$10,13,100)*1,'Raw CDR data'!$2:$2,0),0)</f>
        <v>4</v>
      </c>
      <c r="AK147" s="67">
        <f>VLOOKUP($B147&amp;"Local Authority Fostering Agency",'Raw CDR data'!$A:$K,MATCH(MID(AK$10,13,100)*1,'Raw CDR data'!$2:$2,0),0)</f>
        <v>1</v>
      </c>
      <c r="AL147" s="67">
        <f>VLOOKUP($B147&amp;"Local Authority Fostering Agency",'Raw CDR data'!$A:$K,MATCH(MID(AL$10,13,100)*1,'Raw CDR data'!$2:$2,0),0)</f>
        <v>1</v>
      </c>
      <c r="AM147" s="67">
        <f>VLOOKUP($B147&amp;AM$8,'Raw CDR data'!$A:$K,MATCH(MID(AM$10,13,100)*1,'Raw CDR data'!$2:$2,0),0)</f>
        <v>21</v>
      </c>
      <c r="AN147" s="67">
        <f>VLOOKUP($B147&amp;AM$8,'Raw CDR data'!$A:$K,MATCH(MID(AN$10,13,100)*1,'Raw CDR data'!$2:$2,0),0)</f>
        <v>20</v>
      </c>
      <c r="AO147" s="160"/>
      <c r="AP147" s="160"/>
    </row>
    <row r="148" spans="2:42" s="62" customFormat="1" ht="11.25">
      <c r="B148" s="69"/>
      <c r="C148" s="67"/>
      <c r="D148" s="67"/>
      <c r="E148" s="68"/>
      <c r="F148" s="68"/>
      <c r="G148" s="67"/>
      <c r="H148" s="67"/>
      <c r="I148" s="68"/>
      <c r="J148" s="68"/>
      <c r="K148" s="67"/>
      <c r="L148" s="67"/>
      <c r="M148" s="68"/>
      <c r="N148" s="68"/>
      <c r="O148" s="67"/>
      <c r="P148" s="67"/>
      <c r="Q148" s="68"/>
      <c r="R148" s="68"/>
      <c r="S148" s="67"/>
      <c r="T148" s="67"/>
      <c r="U148" s="68"/>
      <c r="V148" s="68"/>
      <c r="W148" s="67"/>
      <c r="X148" s="67"/>
      <c r="Y148" s="68"/>
      <c r="Z148" s="68"/>
      <c r="AA148" s="67"/>
      <c r="AB148" s="67"/>
      <c r="AC148" s="67"/>
      <c r="AD148" s="67"/>
      <c r="AE148" s="67"/>
      <c r="AF148" s="67"/>
      <c r="AG148" s="67"/>
      <c r="AH148" s="67"/>
      <c r="AI148" s="67"/>
      <c r="AJ148" s="67"/>
      <c r="AK148" s="67"/>
      <c r="AL148" s="67"/>
      <c r="AM148" s="67"/>
      <c r="AN148" s="67"/>
      <c r="AO148" s="160"/>
      <c r="AP148" s="160"/>
    </row>
    <row r="149" spans="2:42" s="62" customFormat="1" ht="11.25">
      <c r="B149" s="70" t="s">
        <v>1074</v>
      </c>
      <c r="C149" s="67">
        <f>VLOOKUP($B149&amp;C$8,'Raw CDR data'!$A:$K,MATCH(MID(C$10,13,100)*1,'Raw CDR data'!$2:$2,0),0)</f>
        <v>268</v>
      </c>
      <c r="D149" s="67">
        <f>VLOOKUP($B149&amp;C$8,'Raw CDR data'!$A:$K,MATCH(MID(D$10,13,100)*1,'Raw CDR data'!$2:$2,0),0)</f>
        <v>264</v>
      </c>
      <c r="E149" s="68">
        <f>VLOOKUP($B149&amp;C$8,'Raw CDR data'!$A:$K,MATCH(MID(E$10,13,100)*1,'Raw CDR data'!$2:$2,0)+1,0)</f>
        <v>1888</v>
      </c>
      <c r="F149" s="68">
        <f>VLOOKUP($B149&amp;C$8,'Raw CDR data'!$A:$K,MATCH(MID(F$10,13,100)*1,'Raw CDR data'!$2:$2,0)+1,0)</f>
        <v>1842</v>
      </c>
      <c r="G149" s="67">
        <f>VLOOKUP($B149&amp;G$8,'Raw CDR data'!$A:$K,MATCH(MID(G$10,13,100)*1,'Raw CDR data'!$2:$2,0),0)</f>
        <v>3</v>
      </c>
      <c r="H149" s="67">
        <f>VLOOKUP($B149&amp;G$8,'Raw CDR data'!$A:$K,MATCH(MID(H$10,13,100)*1,'Raw CDR data'!$2:$2,0),0)</f>
        <v>3</v>
      </c>
      <c r="I149" s="68">
        <f>VLOOKUP($B149&amp;G$8,'Raw CDR data'!$A:$K,MATCH(MID(I$10,13,100)*1,'Raw CDR data'!$2:$2,0)+1,0)</f>
        <v>28</v>
      </c>
      <c r="J149" s="68">
        <f>VLOOKUP($B149&amp;G$8,'Raw CDR data'!$A:$K,MATCH(MID(J$10,13,100)*1,'Raw CDR data'!$2:$2,0)+1,0)</f>
        <v>28</v>
      </c>
      <c r="K149" s="67">
        <f>VLOOKUP($B149&amp;K$8,'Raw CDR data'!$A:$K,MATCH(MID(K$10,13,100)*1,'Raw CDR data'!$2:$2,0),0)</f>
        <v>74</v>
      </c>
      <c r="L149" s="67">
        <f>VLOOKUP($B149&amp;K$8,'Raw CDR data'!$A:$K,MATCH(MID(L$10,13,100)*1,'Raw CDR data'!$2:$2,0),0)</f>
        <v>73</v>
      </c>
      <c r="M149" s="68">
        <f>VLOOKUP($B149&amp;K$8,'Raw CDR data'!$A:$K,MATCH(MID(M$10,13,100)*1,'Raw CDR data'!$2:$2,0)+1,0)</f>
        <v>2299.0567209999999</v>
      </c>
      <c r="N149" s="68">
        <f>VLOOKUP($B149&amp;K$8,'Raw CDR data'!$A:$K,MATCH(MID(N$10,13,100)*1,'Raw CDR data'!$2:$2,0)+1,0)</f>
        <v>2469.5996869999999</v>
      </c>
      <c r="O149" s="67">
        <f>VLOOKUP($B149&amp;O$8,'Raw CDR data'!$A:$K,MATCH(MID(O$10,13,100)*1,'Raw CDR data'!$2:$2,0),0)</f>
        <v>6</v>
      </c>
      <c r="P149" s="67">
        <f>VLOOKUP($B149&amp;O$8,'Raw CDR data'!$A:$K,MATCH(MID(P$10,13,100)*1,'Raw CDR data'!$2:$2,0),0)</f>
        <v>7</v>
      </c>
      <c r="Q149" s="68">
        <f>VLOOKUP($B149&amp;O$8,'Raw CDR data'!$A:$K,MATCH(MID(Q$10,13,100)*1,'Raw CDR data'!$2:$2,0)+1,0)</f>
        <v>38.85</v>
      </c>
      <c r="R149" s="68">
        <f>VLOOKUP($B149&amp;O$8,'Raw CDR data'!$A:$K,MATCH(MID(R$10,13,100)*1,'Raw CDR data'!$2:$2,0)+1,0)</f>
        <v>46.091665999999996</v>
      </c>
      <c r="S149" s="67">
        <f>VLOOKUP($B149&amp;S$8,'Raw CDR data'!$A:$K,MATCH(MID(S$10,13,100)*1,'Raw CDR data'!$2:$2,0),0)</f>
        <v>197</v>
      </c>
      <c r="T149" s="67">
        <f>VLOOKUP($B149&amp;S$8,'Raw CDR data'!$A:$K,MATCH(MID(T$10,13,100)*1,'Raw CDR data'!$2:$2,0),0)</f>
        <v>197</v>
      </c>
      <c r="U149" s="68">
        <f>VLOOKUP($B149&amp;S$8,'Raw CDR data'!$A:$K,MATCH(MID(U$10,13,100)*1,'Raw CDR data'!$2:$2,0)+1,0)</f>
        <v>28961.559538000001</v>
      </c>
      <c r="V149" s="68">
        <f>VLOOKUP($B149&amp;S$8,'Raw CDR data'!$A:$K,MATCH(MID(V$10,13,100)*1,'Raw CDR data'!$2:$2,0)+1,0)</f>
        <v>28841.223028</v>
      </c>
      <c r="W149" s="67">
        <f>VLOOKUP($B149&amp;"Further Education College",'Raw CDR data'!$A:$K,MATCH(MID(W$10,13,100)*1,'Raw CDR data'!$2:$2,0),0)</f>
        <v>7</v>
      </c>
      <c r="X149" s="67">
        <f>VLOOKUP($B149&amp;"Further Education College",'Raw CDR data'!$A:$K,MATCH(MID(X$10,13,100)*1,'Raw CDR data'!$2:$2,0),0)</f>
        <v>7</v>
      </c>
      <c r="Y149" s="68">
        <f>VLOOKUP($B149&amp;"Further Education College",'Raw CDR data'!$A:$K,MATCH(MID(Y$10,13,100)*1,'Raw CDR data'!$2:$2,0)+1,0)</f>
        <v>926</v>
      </c>
      <c r="Z149" s="68">
        <f>VLOOKUP($B149&amp;"Further Education College",'Raw CDR data'!$A:$K,MATCH(MID(Z$10,13,100)*1,'Raw CDR data'!$2:$2,0)+1,0)</f>
        <v>932</v>
      </c>
      <c r="AA149" s="67">
        <f>VLOOKUP($B149&amp;AA$8,'Raw CDR data'!$A:$K,MATCH(MID(AA$10,13,100)*1,'Raw CDR data'!$2:$2,0),0)</f>
        <v>2</v>
      </c>
      <c r="AB149" s="67">
        <f>VLOOKUP($B149&amp;AA$8,'Raw CDR data'!$A:$K,MATCH(MID(AB$10,13,100)*1,'Raw CDR data'!$2:$2,0),0)</f>
        <v>2</v>
      </c>
      <c r="AC149" s="67">
        <f>VLOOKUP($B149&amp;AC$8,'Raw CDR data'!$A:$K,MATCH(MID(AC$10,13,100)*1,'Raw CDR data'!$2:$2,0),0)</f>
        <v>10</v>
      </c>
      <c r="AD149" s="67">
        <f>VLOOKUP($B149&amp;AC$8,'Raw CDR data'!$A:$K,MATCH(MID(AD$10,13,100)*1,'Raw CDR data'!$2:$2,0),0)</f>
        <v>9</v>
      </c>
      <c r="AE149" s="67">
        <f>VLOOKUP($B149&amp;AE$8,'Raw CDR data'!$A:$K,MATCH(MID(AE$10,13,100)*1,'Raw CDR data'!$2:$2,0),0)</f>
        <v>7</v>
      </c>
      <c r="AF149" s="67">
        <f>VLOOKUP($B149&amp;AE$8,'Raw CDR data'!$A:$K,MATCH(MID(AF$10,13,100)*1,'Raw CDR data'!$2:$2,0),0)</f>
        <v>7</v>
      </c>
      <c r="AG149" s="67">
        <f>VLOOKUP($B149&amp;"Local Authority Adoption Agency",'Raw CDR data'!$A:$K,MATCH(MID(AG$10,13,100)*1,'Raw CDR data'!$2:$2,0),0)</f>
        <v>19</v>
      </c>
      <c r="AH149" s="67">
        <f>VLOOKUP($B149&amp;"Local Authority Adoption Agency",'Raw CDR data'!$A:$K,MATCH(MID(AH$10,13,100)*1,'Raw CDR data'!$2:$2,0),0)</f>
        <v>19</v>
      </c>
      <c r="AI149" s="67">
        <f>VLOOKUP($B149&amp;AI$8,'Raw CDR data'!$A:$K,MATCH(MID(AI$10,13,100)*1,'Raw CDR data'!$2:$2,0),0)</f>
        <v>59</v>
      </c>
      <c r="AJ149" s="67">
        <f>VLOOKUP($B149&amp;AI$8,'Raw CDR data'!$A:$K,MATCH(MID(AJ$10,13,100)*1,'Raw CDR data'!$2:$2,0),0)</f>
        <v>58</v>
      </c>
      <c r="AK149" s="67">
        <f>VLOOKUP($B149&amp;"Local Authority Fostering Agency",'Raw CDR data'!$A:$K,MATCH(MID(AK$10,13,100)*1,'Raw CDR data'!$2:$2,0),0)</f>
        <v>20</v>
      </c>
      <c r="AL149" s="67">
        <f>VLOOKUP($B149&amp;"Local Authority Fostering Agency",'Raw CDR data'!$A:$K,MATCH(MID(AL$10,13,100)*1,'Raw CDR data'!$2:$2,0),0)</f>
        <v>19</v>
      </c>
      <c r="AM149" s="67">
        <f>VLOOKUP($B149&amp;AM$8,'Raw CDR data'!$A:$K,MATCH(MID(AM$10,13,100)*1,'Raw CDR data'!$2:$2,0),0)</f>
        <v>672</v>
      </c>
      <c r="AN149" s="67">
        <f>VLOOKUP($B149&amp;AM$8,'Raw CDR data'!$A:$K,MATCH(MID(AN$10,13,100)*1,'Raw CDR data'!$2:$2,0),0)</f>
        <v>665</v>
      </c>
      <c r="AO149" s="160"/>
      <c r="AP149" s="160"/>
    </row>
    <row r="150" spans="2:42" s="62" customFormat="1" ht="11.25">
      <c r="B150" s="71" t="s">
        <v>955</v>
      </c>
      <c r="C150" s="67">
        <f>VLOOKUP($B150&amp;C$8,'Raw CDR data'!$A:$K,MATCH(MID(C$10,13,100)*1,'Raw CDR data'!$2:$2,0),0)</f>
        <v>5</v>
      </c>
      <c r="D150" s="67">
        <f>VLOOKUP($B150&amp;C$8,'Raw CDR data'!$A:$K,MATCH(MID(D$10,13,100)*1,'Raw CDR data'!$2:$2,0),0)</f>
        <v>5</v>
      </c>
      <c r="E150" s="68">
        <f>VLOOKUP($B150&amp;C$8,'Raw CDR data'!$A:$K,MATCH(MID(E$10,13,100)*1,'Raw CDR data'!$2:$2,0)+1,0)</f>
        <v>22</v>
      </c>
      <c r="F150" s="68">
        <f>VLOOKUP($B150&amp;C$8,'Raw CDR data'!$A:$K,MATCH(MID(F$10,13,100)*1,'Raw CDR data'!$2:$2,0)+1,0)</f>
        <v>19</v>
      </c>
      <c r="G150" s="67">
        <f>VLOOKUP($B150&amp;G$8,'Raw CDR data'!$A:$K,MATCH(MID(G$10,13,100)*1,'Raw CDR data'!$2:$2,0),0)</f>
        <v>0</v>
      </c>
      <c r="H150" s="67">
        <f>VLOOKUP($B150&amp;G$8,'Raw CDR data'!$A:$K,MATCH(MID(H$10,13,100)*1,'Raw CDR data'!$2:$2,0),0)</f>
        <v>0</v>
      </c>
      <c r="I150" s="68">
        <f>VLOOKUP($B150&amp;G$8,'Raw CDR data'!$A:$K,MATCH(MID(I$10,13,100)*1,'Raw CDR data'!$2:$2,0)+1,0)</f>
        <v>0</v>
      </c>
      <c r="J150" s="68">
        <f>VLOOKUP($B150&amp;G$8,'Raw CDR data'!$A:$K,MATCH(MID(J$10,13,100)*1,'Raw CDR data'!$2:$2,0)+1,0)</f>
        <v>0</v>
      </c>
      <c r="K150" s="67">
        <f>VLOOKUP($B150&amp;K$8,'Raw CDR data'!$A:$K,MATCH(MID(K$10,13,100)*1,'Raw CDR data'!$2:$2,0),0)</f>
        <v>0</v>
      </c>
      <c r="L150" s="67">
        <f>VLOOKUP($B150&amp;K$8,'Raw CDR data'!$A:$K,MATCH(MID(L$10,13,100)*1,'Raw CDR data'!$2:$2,0),0)</f>
        <v>0</v>
      </c>
      <c r="M150" s="68">
        <f>VLOOKUP($B150&amp;K$8,'Raw CDR data'!$A:$K,MATCH(MID(M$10,13,100)*1,'Raw CDR data'!$2:$2,0)+1,0)</f>
        <v>0</v>
      </c>
      <c r="N150" s="68">
        <f>VLOOKUP($B150&amp;K$8,'Raw CDR data'!$A:$K,MATCH(MID(N$10,13,100)*1,'Raw CDR data'!$2:$2,0)+1,0)</f>
        <v>0</v>
      </c>
      <c r="O150" s="67">
        <f>VLOOKUP($B150&amp;O$8,'Raw CDR data'!$A:$K,MATCH(MID(O$10,13,100)*1,'Raw CDR data'!$2:$2,0),0)</f>
        <v>0</v>
      </c>
      <c r="P150" s="67">
        <f>VLOOKUP($B150&amp;O$8,'Raw CDR data'!$A:$K,MATCH(MID(P$10,13,100)*1,'Raw CDR data'!$2:$2,0),0)</f>
        <v>0</v>
      </c>
      <c r="Q150" s="68">
        <f>VLOOKUP($B150&amp;O$8,'Raw CDR data'!$A:$K,MATCH(MID(Q$10,13,100)*1,'Raw CDR data'!$2:$2,0)+1,0)</f>
        <v>0</v>
      </c>
      <c r="R150" s="68">
        <f>VLOOKUP($B150&amp;O$8,'Raw CDR data'!$A:$K,MATCH(MID(R$10,13,100)*1,'Raw CDR data'!$2:$2,0)+1,0)</f>
        <v>0</v>
      </c>
      <c r="S150" s="67">
        <f>VLOOKUP($B150&amp;S$8,'Raw CDR data'!$A:$K,MATCH(MID(S$10,13,100)*1,'Raw CDR data'!$2:$2,0),0)</f>
        <v>5</v>
      </c>
      <c r="T150" s="67">
        <f>VLOOKUP($B150&amp;S$8,'Raw CDR data'!$A:$K,MATCH(MID(T$10,13,100)*1,'Raw CDR data'!$2:$2,0),0)</f>
        <v>5</v>
      </c>
      <c r="U150" s="68">
        <f>VLOOKUP($B150&amp;S$8,'Raw CDR data'!$A:$K,MATCH(MID(U$10,13,100)*1,'Raw CDR data'!$2:$2,0)+1,0)</f>
        <v>1217</v>
      </c>
      <c r="V150" s="68">
        <f>VLOOKUP($B150&amp;S$8,'Raw CDR data'!$A:$K,MATCH(MID(V$10,13,100)*1,'Raw CDR data'!$2:$2,0)+1,0)</f>
        <v>1217</v>
      </c>
      <c r="W150" s="67">
        <f>VLOOKUP($B150&amp;"Further Education College",'Raw CDR data'!$A:$K,MATCH(MID(W$10,13,100)*1,'Raw CDR data'!$2:$2,0),0)</f>
        <v>0</v>
      </c>
      <c r="X150" s="67">
        <f>VLOOKUP($B150&amp;"Further Education College",'Raw CDR data'!$A:$K,MATCH(MID(X$10,13,100)*1,'Raw CDR data'!$2:$2,0),0)</f>
        <v>0</v>
      </c>
      <c r="Y150" s="68">
        <f>VLOOKUP($B150&amp;"Further Education College",'Raw CDR data'!$A:$K,MATCH(MID(Y$10,13,100)*1,'Raw CDR data'!$2:$2,0)+1,0)</f>
        <v>0</v>
      </c>
      <c r="Z150" s="68">
        <f>VLOOKUP($B150&amp;"Further Education College",'Raw CDR data'!$A:$K,MATCH(MID(Z$10,13,100)*1,'Raw CDR data'!$2:$2,0)+1,0)</f>
        <v>0</v>
      </c>
      <c r="AA150" s="67">
        <f>VLOOKUP($B150&amp;AA$8,'Raw CDR data'!$A:$K,MATCH(MID(AA$10,13,100)*1,'Raw CDR data'!$2:$2,0),0)</f>
        <v>0</v>
      </c>
      <c r="AB150" s="67">
        <f>VLOOKUP($B150&amp;AA$8,'Raw CDR data'!$A:$K,MATCH(MID(AB$10,13,100)*1,'Raw CDR data'!$2:$2,0),0)</f>
        <v>0</v>
      </c>
      <c r="AC150" s="67">
        <f>VLOOKUP($B150&amp;AC$8,'Raw CDR data'!$A:$K,MATCH(MID(AC$10,13,100)*1,'Raw CDR data'!$2:$2,0),0)</f>
        <v>0</v>
      </c>
      <c r="AD150" s="67">
        <f>VLOOKUP($B150&amp;AC$8,'Raw CDR data'!$A:$K,MATCH(MID(AD$10,13,100)*1,'Raw CDR data'!$2:$2,0),0)</f>
        <v>0</v>
      </c>
      <c r="AE150" s="67">
        <f>VLOOKUP($B150&amp;AE$8,'Raw CDR data'!$A:$K,MATCH(MID(AE$10,13,100)*1,'Raw CDR data'!$2:$2,0),0)</f>
        <v>0</v>
      </c>
      <c r="AF150" s="67">
        <f>VLOOKUP($B150&amp;AE$8,'Raw CDR data'!$A:$K,MATCH(MID(AF$10,13,100)*1,'Raw CDR data'!$2:$2,0),0)</f>
        <v>0</v>
      </c>
      <c r="AG150" s="67">
        <f>VLOOKUP($B150&amp;"Local Authority Adoption Agency",'Raw CDR data'!$A:$K,MATCH(MID(AG$10,13,100)*1,'Raw CDR data'!$2:$2,0),0)</f>
        <v>1</v>
      </c>
      <c r="AH150" s="67">
        <f>VLOOKUP($B150&amp;"Local Authority Adoption Agency",'Raw CDR data'!$A:$K,MATCH(MID(AH$10,13,100)*1,'Raw CDR data'!$2:$2,0),0)</f>
        <v>1</v>
      </c>
      <c r="AI150" s="67">
        <f>VLOOKUP($B150&amp;AI$8,'Raw CDR data'!$A:$K,MATCH(MID(AI$10,13,100)*1,'Raw CDR data'!$2:$2,0),0)</f>
        <v>1</v>
      </c>
      <c r="AJ150" s="67">
        <f>VLOOKUP($B150&amp;AI$8,'Raw CDR data'!$A:$K,MATCH(MID(AJ$10,13,100)*1,'Raw CDR data'!$2:$2,0),0)</f>
        <v>1</v>
      </c>
      <c r="AK150" s="67">
        <f>VLOOKUP($B150&amp;"Local Authority Fostering Agency",'Raw CDR data'!$A:$K,MATCH(MID(AK$10,13,100)*1,'Raw CDR data'!$2:$2,0),0)</f>
        <v>1</v>
      </c>
      <c r="AL150" s="67">
        <f>VLOOKUP($B150&amp;"Local Authority Fostering Agency",'Raw CDR data'!$A:$K,MATCH(MID(AL$10,13,100)*1,'Raw CDR data'!$2:$2,0),0)</f>
        <v>1</v>
      </c>
      <c r="AM150" s="67">
        <f>VLOOKUP($B150&amp;AM$8,'Raw CDR data'!$A:$K,MATCH(MID(AM$10,13,100)*1,'Raw CDR data'!$2:$2,0),0)</f>
        <v>13</v>
      </c>
      <c r="AN150" s="67">
        <f>VLOOKUP($B150&amp;AM$8,'Raw CDR data'!$A:$K,MATCH(MID(AN$10,13,100)*1,'Raw CDR data'!$2:$2,0),0)</f>
        <v>13</v>
      </c>
      <c r="AO150" s="160"/>
      <c r="AP150" s="160"/>
    </row>
    <row r="151" spans="2:42" s="62" customFormat="1" ht="11.25">
      <c r="B151" s="71" t="s">
        <v>817</v>
      </c>
      <c r="C151" s="67">
        <f>VLOOKUP($B151&amp;C$8,'Raw CDR data'!$A:$K,MATCH(MID(C$10,13,100)*1,'Raw CDR data'!$2:$2,0),0)</f>
        <v>6</v>
      </c>
      <c r="D151" s="67">
        <f>VLOOKUP($B151&amp;C$8,'Raw CDR data'!$A:$K,MATCH(MID(D$10,13,100)*1,'Raw CDR data'!$2:$2,0),0)</f>
        <v>6</v>
      </c>
      <c r="E151" s="68">
        <f>VLOOKUP($B151&amp;C$8,'Raw CDR data'!$A:$K,MATCH(MID(E$10,13,100)*1,'Raw CDR data'!$2:$2,0)+1,0)</f>
        <v>34</v>
      </c>
      <c r="F151" s="68">
        <f>VLOOKUP($B151&amp;C$8,'Raw CDR data'!$A:$K,MATCH(MID(F$10,13,100)*1,'Raw CDR data'!$2:$2,0)+1,0)</f>
        <v>34</v>
      </c>
      <c r="G151" s="67">
        <f>VLOOKUP($B151&amp;G$8,'Raw CDR data'!$A:$K,MATCH(MID(G$10,13,100)*1,'Raw CDR data'!$2:$2,0),0)</f>
        <v>0</v>
      </c>
      <c r="H151" s="67">
        <f>VLOOKUP($B151&amp;G$8,'Raw CDR data'!$A:$K,MATCH(MID(H$10,13,100)*1,'Raw CDR data'!$2:$2,0),0)</f>
        <v>0</v>
      </c>
      <c r="I151" s="68">
        <f>VLOOKUP($B151&amp;G$8,'Raw CDR data'!$A:$K,MATCH(MID(I$10,13,100)*1,'Raw CDR data'!$2:$2,0)+1,0)</f>
        <v>0</v>
      </c>
      <c r="J151" s="68">
        <f>VLOOKUP($B151&amp;G$8,'Raw CDR data'!$A:$K,MATCH(MID(J$10,13,100)*1,'Raw CDR data'!$2:$2,0)+1,0)</f>
        <v>0</v>
      </c>
      <c r="K151" s="67">
        <f>VLOOKUP($B151&amp;K$8,'Raw CDR data'!$A:$K,MATCH(MID(K$10,13,100)*1,'Raw CDR data'!$2:$2,0),0)</f>
        <v>2</v>
      </c>
      <c r="L151" s="67">
        <f>VLOOKUP($B151&amp;K$8,'Raw CDR data'!$A:$K,MATCH(MID(L$10,13,100)*1,'Raw CDR data'!$2:$2,0),0)</f>
        <v>2</v>
      </c>
      <c r="M151" s="68">
        <f>VLOOKUP($B151&amp;K$8,'Raw CDR data'!$A:$K,MATCH(MID(M$10,13,100)*1,'Raw CDR data'!$2:$2,0)+1,0)</f>
        <v>71</v>
      </c>
      <c r="N151" s="68">
        <f>VLOOKUP($B151&amp;K$8,'Raw CDR data'!$A:$K,MATCH(MID(N$10,13,100)*1,'Raw CDR data'!$2:$2,0)+1,0)</f>
        <v>71</v>
      </c>
      <c r="O151" s="67">
        <f>VLOOKUP($B151&amp;O$8,'Raw CDR data'!$A:$K,MATCH(MID(O$10,13,100)*1,'Raw CDR data'!$2:$2,0),0)</f>
        <v>0</v>
      </c>
      <c r="P151" s="67">
        <f>VLOOKUP($B151&amp;O$8,'Raw CDR data'!$A:$K,MATCH(MID(P$10,13,100)*1,'Raw CDR data'!$2:$2,0),0)</f>
        <v>0</v>
      </c>
      <c r="Q151" s="68">
        <f>VLOOKUP($B151&amp;O$8,'Raw CDR data'!$A:$K,MATCH(MID(Q$10,13,100)*1,'Raw CDR data'!$2:$2,0)+1,0)</f>
        <v>0</v>
      </c>
      <c r="R151" s="68">
        <f>VLOOKUP($B151&amp;O$8,'Raw CDR data'!$A:$K,MATCH(MID(R$10,13,100)*1,'Raw CDR data'!$2:$2,0)+1,0)</f>
        <v>0</v>
      </c>
      <c r="S151" s="67">
        <f>VLOOKUP($B151&amp;S$8,'Raw CDR data'!$A:$K,MATCH(MID(S$10,13,100)*1,'Raw CDR data'!$2:$2,0),0)</f>
        <v>4</v>
      </c>
      <c r="T151" s="67">
        <f>VLOOKUP($B151&amp;S$8,'Raw CDR data'!$A:$K,MATCH(MID(T$10,13,100)*1,'Raw CDR data'!$2:$2,0),0)</f>
        <v>4</v>
      </c>
      <c r="U151" s="68">
        <f>VLOOKUP($B151&amp;S$8,'Raw CDR data'!$A:$K,MATCH(MID(U$10,13,100)*1,'Raw CDR data'!$2:$2,0)+1,0)</f>
        <v>801</v>
      </c>
      <c r="V151" s="68">
        <f>VLOOKUP($B151&amp;S$8,'Raw CDR data'!$A:$K,MATCH(MID(V$10,13,100)*1,'Raw CDR data'!$2:$2,0)+1,0)</f>
        <v>801</v>
      </c>
      <c r="W151" s="67">
        <f>VLOOKUP($B151&amp;"Further Education College",'Raw CDR data'!$A:$K,MATCH(MID(W$10,13,100)*1,'Raw CDR data'!$2:$2,0),0)</f>
        <v>0</v>
      </c>
      <c r="X151" s="67">
        <f>VLOOKUP($B151&amp;"Further Education College",'Raw CDR data'!$A:$K,MATCH(MID(X$10,13,100)*1,'Raw CDR data'!$2:$2,0),0)</f>
        <v>0</v>
      </c>
      <c r="Y151" s="68">
        <f>VLOOKUP($B151&amp;"Further Education College",'Raw CDR data'!$A:$K,MATCH(MID(Y$10,13,100)*1,'Raw CDR data'!$2:$2,0)+1,0)</f>
        <v>0</v>
      </c>
      <c r="Z151" s="68">
        <f>VLOOKUP($B151&amp;"Further Education College",'Raw CDR data'!$A:$K,MATCH(MID(Z$10,13,100)*1,'Raw CDR data'!$2:$2,0)+1,0)</f>
        <v>0</v>
      </c>
      <c r="AA151" s="67">
        <f>VLOOKUP($B151&amp;AA$8,'Raw CDR data'!$A:$K,MATCH(MID(AA$10,13,100)*1,'Raw CDR data'!$2:$2,0),0)</f>
        <v>0</v>
      </c>
      <c r="AB151" s="67">
        <f>VLOOKUP($B151&amp;AA$8,'Raw CDR data'!$A:$K,MATCH(MID(AB$10,13,100)*1,'Raw CDR data'!$2:$2,0),0)</f>
        <v>0</v>
      </c>
      <c r="AC151" s="67">
        <f>VLOOKUP($B151&amp;AC$8,'Raw CDR data'!$A:$K,MATCH(MID(AC$10,13,100)*1,'Raw CDR data'!$2:$2,0),0)</f>
        <v>2</v>
      </c>
      <c r="AD151" s="67">
        <f>VLOOKUP($B151&amp;AC$8,'Raw CDR data'!$A:$K,MATCH(MID(AD$10,13,100)*1,'Raw CDR data'!$2:$2,0),0)</f>
        <v>2</v>
      </c>
      <c r="AE151" s="67">
        <f>VLOOKUP($B151&amp;AE$8,'Raw CDR data'!$A:$K,MATCH(MID(AE$10,13,100)*1,'Raw CDR data'!$2:$2,0),0)</f>
        <v>1</v>
      </c>
      <c r="AF151" s="67">
        <f>VLOOKUP($B151&amp;AE$8,'Raw CDR data'!$A:$K,MATCH(MID(AF$10,13,100)*1,'Raw CDR data'!$2:$2,0),0)</f>
        <v>1</v>
      </c>
      <c r="AG151" s="67">
        <f>VLOOKUP($B151&amp;"Local Authority Adoption Agency",'Raw CDR data'!$A:$K,MATCH(MID(AG$10,13,100)*1,'Raw CDR data'!$2:$2,0),0)</f>
        <v>1</v>
      </c>
      <c r="AH151" s="67">
        <f>VLOOKUP($B151&amp;"Local Authority Adoption Agency",'Raw CDR data'!$A:$K,MATCH(MID(AH$10,13,100)*1,'Raw CDR data'!$2:$2,0),0)</f>
        <v>1</v>
      </c>
      <c r="AI151" s="67">
        <f>VLOOKUP($B151&amp;AI$8,'Raw CDR data'!$A:$K,MATCH(MID(AI$10,13,100)*1,'Raw CDR data'!$2:$2,0),0)</f>
        <v>1</v>
      </c>
      <c r="AJ151" s="67">
        <f>VLOOKUP($B151&amp;AI$8,'Raw CDR data'!$A:$K,MATCH(MID(AJ$10,13,100)*1,'Raw CDR data'!$2:$2,0),0)</f>
        <v>1</v>
      </c>
      <c r="AK151" s="67">
        <f>VLOOKUP($B151&amp;"Local Authority Fostering Agency",'Raw CDR data'!$A:$K,MATCH(MID(AK$10,13,100)*1,'Raw CDR data'!$2:$2,0),0)</f>
        <v>1</v>
      </c>
      <c r="AL151" s="67">
        <f>VLOOKUP($B151&amp;"Local Authority Fostering Agency",'Raw CDR data'!$A:$K,MATCH(MID(AL$10,13,100)*1,'Raw CDR data'!$2:$2,0),0)</f>
        <v>1</v>
      </c>
      <c r="AM151" s="67">
        <f>VLOOKUP($B151&amp;AM$8,'Raw CDR data'!$A:$K,MATCH(MID(AM$10,13,100)*1,'Raw CDR data'!$2:$2,0),0)</f>
        <v>18</v>
      </c>
      <c r="AN151" s="67">
        <f>VLOOKUP($B151&amp;AM$8,'Raw CDR data'!$A:$K,MATCH(MID(AN$10,13,100)*1,'Raw CDR data'!$2:$2,0),0)</f>
        <v>18</v>
      </c>
      <c r="AO151" s="160"/>
      <c r="AP151" s="160"/>
    </row>
    <row r="152" spans="2:42" s="62" customFormat="1" ht="11.25">
      <c r="B152" s="71" t="s">
        <v>113</v>
      </c>
      <c r="C152" s="67">
        <f>VLOOKUP($B152&amp;C$8,'Raw CDR data'!$A:$K,MATCH(MID(C$10,13,100)*1,'Raw CDR data'!$2:$2,0),0)</f>
        <v>10</v>
      </c>
      <c r="D152" s="67">
        <f>VLOOKUP($B152&amp;C$8,'Raw CDR data'!$A:$K,MATCH(MID(D$10,13,100)*1,'Raw CDR data'!$2:$2,0),0)</f>
        <v>10</v>
      </c>
      <c r="E152" s="68">
        <f>VLOOKUP($B152&amp;C$8,'Raw CDR data'!$A:$K,MATCH(MID(E$10,13,100)*1,'Raw CDR data'!$2:$2,0)+1,0)</f>
        <v>89</v>
      </c>
      <c r="F152" s="68">
        <f>VLOOKUP($B152&amp;C$8,'Raw CDR data'!$A:$K,MATCH(MID(F$10,13,100)*1,'Raw CDR data'!$2:$2,0)+1,0)</f>
        <v>89</v>
      </c>
      <c r="G152" s="67">
        <f>VLOOKUP($B152&amp;G$8,'Raw CDR data'!$A:$K,MATCH(MID(G$10,13,100)*1,'Raw CDR data'!$2:$2,0),0)</f>
        <v>0</v>
      </c>
      <c r="H152" s="67">
        <f>VLOOKUP($B152&amp;G$8,'Raw CDR data'!$A:$K,MATCH(MID(H$10,13,100)*1,'Raw CDR data'!$2:$2,0),0)</f>
        <v>0</v>
      </c>
      <c r="I152" s="68">
        <f>VLOOKUP($B152&amp;G$8,'Raw CDR data'!$A:$K,MATCH(MID(I$10,13,100)*1,'Raw CDR data'!$2:$2,0)+1,0)</f>
        <v>0</v>
      </c>
      <c r="J152" s="68">
        <f>VLOOKUP($B152&amp;G$8,'Raw CDR data'!$A:$K,MATCH(MID(J$10,13,100)*1,'Raw CDR data'!$2:$2,0)+1,0)</f>
        <v>0</v>
      </c>
      <c r="K152" s="67">
        <f>VLOOKUP($B152&amp;K$8,'Raw CDR data'!$A:$K,MATCH(MID(K$10,13,100)*1,'Raw CDR data'!$2:$2,0),0)</f>
        <v>6</v>
      </c>
      <c r="L152" s="67">
        <f>VLOOKUP($B152&amp;K$8,'Raw CDR data'!$A:$K,MATCH(MID(L$10,13,100)*1,'Raw CDR data'!$2:$2,0),0)</f>
        <v>6</v>
      </c>
      <c r="M152" s="68">
        <f>VLOOKUP($B152&amp;K$8,'Raw CDR data'!$A:$K,MATCH(MID(M$10,13,100)*1,'Raw CDR data'!$2:$2,0)+1,0)</f>
        <v>68</v>
      </c>
      <c r="N152" s="68">
        <f>VLOOKUP($B152&amp;K$8,'Raw CDR data'!$A:$K,MATCH(MID(N$10,13,100)*1,'Raw CDR data'!$2:$2,0)+1,0)</f>
        <v>68</v>
      </c>
      <c r="O152" s="67">
        <f>VLOOKUP($B152&amp;O$8,'Raw CDR data'!$A:$K,MATCH(MID(O$10,13,100)*1,'Raw CDR data'!$2:$2,0),0)</f>
        <v>0</v>
      </c>
      <c r="P152" s="67">
        <f>VLOOKUP($B152&amp;O$8,'Raw CDR data'!$A:$K,MATCH(MID(P$10,13,100)*1,'Raw CDR data'!$2:$2,0),0)</f>
        <v>0</v>
      </c>
      <c r="Q152" s="68">
        <f>VLOOKUP($B152&amp;O$8,'Raw CDR data'!$A:$K,MATCH(MID(Q$10,13,100)*1,'Raw CDR data'!$2:$2,0)+1,0)</f>
        <v>0</v>
      </c>
      <c r="R152" s="68">
        <f>VLOOKUP($B152&amp;O$8,'Raw CDR data'!$A:$K,MATCH(MID(R$10,13,100)*1,'Raw CDR data'!$2:$2,0)+1,0)</f>
        <v>0</v>
      </c>
      <c r="S152" s="67">
        <f>VLOOKUP($B152&amp;S$8,'Raw CDR data'!$A:$K,MATCH(MID(S$10,13,100)*1,'Raw CDR data'!$2:$2,0),0)</f>
        <v>11</v>
      </c>
      <c r="T152" s="67">
        <f>VLOOKUP($B152&amp;S$8,'Raw CDR data'!$A:$K,MATCH(MID(T$10,13,100)*1,'Raw CDR data'!$2:$2,0),0)</f>
        <v>11</v>
      </c>
      <c r="U152" s="68">
        <f>VLOOKUP($B152&amp;S$8,'Raw CDR data'!$A:$K,MATCH(MID(U$10,13,100)*1,'Raw CDR data'!$2:$2,0)+1,0)</f>
        <v>1724.226107</v>
      </c>
      <c r="V152" s="68">
        <f>VLOOKUP($B152&amp;S$8,'Raw CDR data'!$A:$K,MATCH(MID(V$10,13,100)*1,'Raw CDR data'!$2:$2,0)+1,0)</f>
        <v>1725.6293700000001</v>
      </c>
      <c r="W152" s="67">
        <f>VLOOKUP($B152&amp;"Further Education College",'Raw CDR data'!$A:$K,MATCH(MID(W$10,13,100)*1,'Raw CDR data'!$2:$2,0),0)</f>
        <v>0</v>
      </c>
      <c r="X152" s="67">
        <f>VLOOKUP($B152&amp;"Further Education College",'Raw CDR data'!$A:$K,MATCH(MID(X$10,13,100)*1,'Raw CDR data'!$2:$2,0),0)</f>
        <v>0</v>
      </c>
      <c r="Y152" s="68">
        <f>VLOOKUP($B152&amp;"Further Education College",'Raw CDR data'!$A:$K,MATCH(MID(Y$10,13,100)*1,'Raw CDR data'!$2:$2,0)+1,0)</f>
        <v>0</v>
      </c>
      <c r="Z152" s="68">
        <f>VLOOKUP($B152&amp;"Further Education College",'Raw CDR data'!$A:$K,MATCH(MID(Z$10,13,100)*1,'Raw CDR data'!$2:$2,0)+1,0)</f>
        <v>0</v>
      </c>
      <c r="AA152" s="67">
        <f>VLOOKUP($B152&amp;AA$8,'Raw CDR data'!$A:$K,MATCH(MID(AA$10,13,100)*1,'Raw CDR data'!$2:$2,0),0)</f>
        <v>0</v>
      </c>
      <c r="AB152" s="67">
        <f>VLOOKUP($B152&amp;AA$8,'Raw CDR data'!$A:$K,MATCH(MID(AB$10,13,100)*1,'Raw CDR data'!$2:$2,0),0)</f>
        <v>0</v>
      </c>
      <c r="AC152" s="67">
        <f>VLOOKUP($B152&amp;AC$8,'Raw CDR data'!$A:$K,MATCH(MID(AC$10,13,100)*1,'Raw CDR data'!$2:$2,0),0)</f>
        <v>0</v>
      </c>
      <c r="AD152" s="67">
        <f>VLOOKUP($B152&amp;AC$8,'Raw CDR data'!$A:$K,MATCH(MID(AD$10,13,100)*1,'Raw CDR data'!$2:$2,0),0)</f>
        <v>0</v>
      </c>
      <c r="AE152" s="67">
        <f>VLOOKUP($B152&amp;AE$8,'Raw CDR data'!$A:$K,MATCH(MID(AE$10,13,100)*1,'Raw CDR data'!$2:$2,0),0)</f>
        <v>0</v>
      </c>
      <c r="AF152" s="67">
        <f>VLOOKUP($B152&amp;AE$8,'Raw CDR data'!$A:$K,MATCH(MID(AF$10,13,100)*1,'Raw CDR data'!$2:$2,0),0)</f>
        <v>0</v>
      </c>
      <c r="AG152" s="67">
        <f>VLOOKUP($B152&amp;"Local Authority Adoption Agency",'Raw CDR data'!$A:$K,MATCH(MID(AG$10,13,100)*1,'Raw CDR data'!$2:$2,0),0)</f>
        <v>1</v>
      </c>
      <c r="AH152" s="67">
        <f>VLOOKUP($B152&amp;"Local Authority Adoption Agency",'Raw CDR data'!$A:$K,MATCH(MID(AH$10,13,100)*1,'Raw CDR data'!$2:$2,0),0)</f>
        <v>1</v>
      </c>
      <c r="AI152" s="67">
        <f>VLOOKUP($B152&amp;AI$8,'Raw CDR data'!$A:$K,MATCH(MID(AI$10,13,100)*1,'Raw CDR data'!$2:$2,0),0)</f>
        <v>2</v>
      </c>
      <c r="AJ152" s="67">
        <f>VLOOKUP($B152&amp;AI$8,'Raw CDR data'!$A:$K,MATCH(MID(AJ$10,13,100)*1,'Raw CDR data'!$2:$2,0),0)</f>
        <v>2</v>
      </c>
      <c r="AK152" s="67">
        <f>VLOOKUP($B152&amp;"Local Authority Fostering Agency",'Raw CDR data'!$A:$K,MATCH(MID(AK$10,13,100)*1,'Raw CDR data'!$2:$2,0),0)</f>
        <v>1</v>
      </c>
      <c r="AL152" s="67">
        <f>VLOOKUP($B152&amp;"Local Authority Fostering Agency",'Raw CDR data'!$A:$K,MATCH(MID(AL$10,13,100)*1,'Raw CDR data'!$2:$2,0),0)</f>
        <v>1</v>
      </c>
      <c r="AM152" s="67">
        <f>VLOOKUP($B152&amp;AM$8,'Raw CDR data'!$A:$K,MATCH(MID(AM$10,13,100)*1,'Raw CDR data'!$2:$2,0),0)</f>
        <v>31</v>
      </c>
      <c r="AN152" s="67">
        <f>VLOOKUP($B152&amp;AM$8,'Raw CDR data'!$A:$K,MATCH(MID(AN$10,13,100)*1,'Raw CDR data'!$2:$2,0),0)</f>
        <v>31</v>
      </c>
      <c r="AO152" s="160"/>
      <c r="AP152" s="160"/>
    </row>
    <row r="153" spans="2:42" s="62" customFormat="1" ht="11.25">
      <c r="B153" s="71" t="s">
        <v>1545</v>
      </c>
      <c r="C153" s="67">
        <f>VLOOKUP($B153&amp;C$8,'Raw CDR data'!$A:$K,MATCH(MID(C$10,13,100)*1,'Raw CDR data'!$2:$2,0),0)</f>
        <v>21</v>
      </c>
      <c r="D153" s="67">
        <f>VLOOKUP($B153&amp;C$8,'Raw CDR data'!$A:$K,MATCH(MID(D$10,13,100)*1,'Raw CDR data'!$2:$2,0),0)</f>
        <v>22</v>
      </c>
      <c r="E153" s="68">
        <f>VLOOKUP($B153&amp;C$8,'Raw CDR data'!$A:$K,MATCH(MID(E$10,13,100)*1,'Raw CDR data'!$2:$2,0)+1,0)</f>
        <v>146</v>
      </c>
      <c r="F153" s="68">
        <f>VLOOKUP($B153&amp;C$8,'Raw CDR data'!$A:$K,MATCH(MID(F$10,13,100)*1,'Raw CDR data'!$2:$2,0)+1,0)</f>
        <v>150</v>
      </c>
      <c r="G153" s="67">
        <f>VLOOKUP($B153&amp;G$8,'Raw CDR data'!$A:$K,MATCH(MID(G$10,13,100)*1,'Raw CDR data'!$2:$2,0),0)</f>
        <v>1</v>
      </c>
      <c r="H153" s="67">
        <f>VLOOKUP($B153&amp;G$8,'Raw CDR data'!$A:$K,MATCH(MID(H$10,13,100)*1,'Raw CDR data'!$2:$2,0),0)</f>
        <v>1</v>
      </c>
      <c r="I153" s="68">
        <f>VLOOKUP($B153&amp;G$8,'Raw CDR data'!$A:$K,MATCH(MID(I$10,13,100)*1,'Raw CDR data'!$2:$2,0)+1,0)</f>
        <v>5</v>
      </c>
      <c r="J153" s="68">
        <f>VLOOKUP($B153&amp;G$8,'Raw CDR data'!$A:$K,MATCH(MID(J$10,13,100)*1,'Raw CDR data'!$2:$2,0)+1,0)</f>
        <v>5</v>
      </c>
      <c r="K153" s="67">
        <f>VLOOKUP($B153&amp;K$8,'Raw CDR data'!$A:$K,MATCH(MID(K$10,13,100)*1,'Raw CDR data'!$2:$2,0),0)</f>
        <v>7</v>
      </c>
      <c r="L153" s="67">
        <f>VLOOKUP($B153&amp;K$8,'Raw CDR data'!$A:$K,MATCH(MID(L$10,13,100)*1,'Raw CDR data'!$2:$2,0),0)</f>
        <v>7</v>
      </c>
      <c r="M153" s="68">
        <f>VLOOKUP($B153&amp;K$8,'Raw CDR data'!$A:$K,MATCH(MID(M$10,13,100)*1,'Raw CDR data'!$2:$2,0)+1,0)</f>
        <v>257.27777700000001</v>
      </c>
      <c r="N153" s="68">
        <f>VLOOKUP($B153&amp;K$8,'Raw CDR data'!$A:$K,MATCH(MID(N$10,13,100)*1,'Raw CDR data'!$2:$2,0)+1,0)</f>
        <v>261.981132</v>
      </c>
      <c r="O153" s="67">
        <f>VLOOKUP($B153&amp;O$8,'Raw CDR data'!$A:$K,MATCH(MID(O$10,13,100)*1,'Raw CDR data'!$2:$2,0),0)</f>
        <v>0</v>
      </c>
      <c r="P153" s="67">
        <f>VLOOKUP($B153&amp;O$8,'Raw CDR data'!$A:$K,MATCH(MID(P$10,13,100)*1,'Raw CDR data'!$2:$2,0),0)</f>
        <v>0</v>
      </c>
      <c r="Q153" s="68">
        <f>VLOOKUP($B153&amp;O$8,'Raw CDR data'!$A:$K,MATCH(MID(Q$10,13,100)*1,'Raw CDR data'!$2:$2,0)+1,0)</f>
        <v>0</v>
      </c>
      <c r="R153" s="68">
        <f>VLOOKUP($B153&amp;O$8,'Raw CDR data'!$A:$K,MATCH(MID(R$10,13,100)*1,'Raw CDR data'!$2:$2,0)+1,0)</f>
        <v>0</v>
      </c>
      <c r="S153" s="67">
        <f>VLOOKUP($B153&amp;S$8,'Raw CDR data'!$A:$K,MATCH(MID(S$10,13,100)*1,'Raw CDR data'!$2:$2,0),0)</f>
        <v>14</v>
      </c>
      <c r="T153" s="67">
        <f>VLOOKUP($B153&amp;S$8,'Raw CDR data'!$A:$K,MATCH(MID(T$10,13,100)*1,'Raw CDR data'!$2:$2,0),0)</f>
        <v>14</v>
      </c>
      <c r="U153" s="68">
        <f>VLOOKUP($B153&amp;S$8,'Raw CDR data'!$A:$K,MATCH(MID(U$10,13,100)*1,'Raw CDR data'!$2:$2,0)+1,0)</f>
        <v>1495.226107</v>
      </c>
      <c r="V153" s="68">
        <f>VLOOKUP($B153&amp;S$8,'Raw CDR data'!$A:$K,MATCH(MID(V$10,13,100)*1,'Raw CDR data'!$2:$2,0)+1,0)</f>
        <v>1377</v>
      </c>
      <c r="W153" s="67">
        <f>VLOOKUP($B153&amp;"Further Education College",'Raw CDR data'!$A:$K,MATCH(MID(W$10,13,100)*1,'Raw CDR data'!$2:$2,0),0)</f>
        <v>1</v>
      </c>
      <c r="X153" s="67">
        <f>VLOOKUP($B153&amp;"Further Education College",'Raw CDR data'!$A:$K,MATCH(MID(X$10,13,100)*1,'Raw CDR data'!$2:$2,0),0)</f>
        <v>1</v>
      </c>
      <c r="Y153" s="68">
        <f>VLOOKUP($B153&amp;"Further Education College",'Raw CDR data'!$A:$K,MATCH(MID(Y$10,13,100)*1,'Raw CDR data'!$2:$2,0)+1,0)</f>
        <v>194</v>
      </c>
      <c r="Z153" s="68">
        <f>VLOOKUP($B153&amp;"Further Education College",'Raw CDR data'!$A:$K,MATCH(MID(Z$10,13,100)*1,'Raw CDR data'!$2:$2,0)+1,0)</f>
        <v>194</v>
      </c>
      <c r="AA153" s="67">
        <f>VLOOKUP($B153&amp;AA$8,'Raw CDR data'!$A:$K,MATCH(MID(AA$10,13,100)*1,'Raw CDR data'!$2:$2,0),0)</f>
        <v>0</v>
      </c>
      <c r="AB153" s="67">
        <f>VLOOKUP($B153&amp;AA$8,'Raw CDR data'!$A:$K,MATCH(MID(AB$10,13,100)*1,'Raw CDR data'!$2:$2,0),0)</f>
        <v>0</v>
      </c>
      <c r="AC153" s="67">
        <f>VLOOKUP($B153&amp;AC$8,'Raw CDR data'!$A:$K,MATCH(MID(AC$10,13,100)*1,'Raw CDR data'!$2:$2,0),0)</f>
        <v>2</v>
      </c>
      <c r="AD153" s="67">
        <f>VLOOKUP($B153&amp;AC$8,'Raw CDR data'!$A:$K,MATCH(MID(AD$10,13,100)*1,'Raw CDR data'!$2:$2,0),0)</f>
        <v>1</v>
      </c>
      <c r="AE153" s="67">
        <f>VLOOKUP($B153&amp;AE$8,'Raw CDR data'!$A:$K,MATCH(MID(AE$10,13,100)*1,'Raw CDR data'!$2:$2,0),0)</f>
        <v>0</v>
      </c>
      <c r="AF153" s="67">
        <f>VLOOKUP($B153&amp;AE$8,'Raw CDR data'!$A:$K,MATCH(MID(AF$10,13,100)*1,'Raw CDR data'!$2:$2,0),0)</f>
        <v>0</v>
      </c>
      <c r="AG153" s="67">
        <f>VLOOKUP($B153&amp;"Local Authority Adoption Agency",'Raw CDR data'!$A:$K,MATCH(MID(AG$10,13,100)*1,'Raw CDR data'!$2:$2,0),0)</f>
        <v>1</v>
      </c>
      <c r="AH153" s="67">
        <f>VLOOKUP($B153&amp;"Local Authority Adoption Agency",'Raw CDR data'!$A:$K,MATCH(MID(AH$10,13,100)*1,'Raw CDR data'!$2:$2,0),0)</f>
        <v>1</v>
      </c>
      <c r="AI153" s="67">
        <f>VLOOKUP($B153&amp;AI$8,'Raw CDR data'!$A:$K,MATCH(MID(AI$10,13,100)*1,'Raw CDR data'!$2:$2,0),0)</f>
        <v>2</v>
      </c>
      <c r="AJ153" s="67">
        <f>VLOOKUP($B153&amp;AI$8,'Raw CDR data'!$A:$K,MATCH(MID(AJ$10,13,100)*1,'Raw CDR data'!$2:$2,0),0)</f>
        <v>2</v>
      </c>
      <c r="AK153" s="67" t="str">
        <f>VLOOKUP($B153&amp;"Local Authority Fostering Agency",'Raw CDR data'!$A:$K,MATCH(MID(AK$10,13,100)*1,'Raw CDR data'!$2:$2,0),0)</f>
        <v>2†</v>
      </c>
      <c r="AL153" s="67">
        <f>VLOOKUP($B153&amp;"Local Authority Fostering Agency",'Raw CDR data'!$A:$K,MATCH(MID(AL$10,13,100)*1,'Raw CDR data'!$2:$2,0),0)</f>
        <v>1</v>
      </c>
      <c r="AM153" s="67">
        <f>VLOOKUP($B153&amp;AM$8,'Raw CDR data'!$A:$K,MATCH(MID(AM$10,13,100)*1,'Raw CDR data'!$2:$2,0),0)</f>
        <v>51</v>
      </c>
      <c r="AN153" s="67">
        <f>VLOOKUP($B153&amp;AM$8,'Raw CDR data'!$A:$K,MATCH(MID(AN$10,13,100)*1,'Raw CDR data'!$2:$2,0),0)</f>
        <v>50</v>
      </c>
      <c r="AO153" s="160"/>
      <c r="AP153" s="160"/>
    </row>
    <row r="154" spans="2:42" s="62" customFormat="1" ht="11.25">
      <c r="B154" s="71" t="s">
        <v>1551</v>
      </c>
      <c r="C154" s="67">
        <f>VLOOKUP($B154&amp;C$8,'Raw CDR data'!$A:$K,MATCH(MID(C$10,13,100)*1,'Raw CDR data'!$2:$2,0),0)</f>
        <v>31</v>
      </c>
      <c r="D154" s="67">
        <f>VLOOKUP($B154&amp;C$8,'Raw CDR data'!$A:$K,MATCH(MID(D$10,13,100)*1,'Raw CDR data'!$2:$2,0),0)</f>
        <v>31</v>
      </c>
      <c r="E154" s="68">
        <f>VLOOKUP($B154&amp;C$8,'Raw CDR data'!$A:$K,MATCH(MID(E$10,13,100)*1,'Raw CDR data'!$2:$2,0)+1,0)</f>
        <v>227</v>
      </c>
      <c r="F154" s="68">
        <f>VLOOKUP($B154&amp;C$8,'Raw CDR data'!$A:$K,MATCH(MID(F$10,13,100)*1,'Raw CDR data'!$2:$2,0)+1,0)</f>
        <v>229</v>
      </c>
      <c r="G154" s="67">
        <f>VLOOKUP($B154&amp;G$8,'Raw CDR data'!$A:$K,MATCH(MID(G$10,13,100)*1,'Raw CDR data'!$2:$2,0),0)</f>
        <v>1</v>
      </c>
      <c r="H154" s="67">
        <f>VLOOKUP($B154&amp;G$8,'Raw CDR data'!$A:$K,MATCH(MID(H$10,13,100)*1,'Raw CDR data'!$2:$2,0),0)</f>
        <v>1</v>
      </c>
      <c r="I154" s="68">
        <f>VLOOKUP($B154&amp;G$8,'Raw CDR data'!$A:$K,MATCH(MID(I$10,13,100)*1,'Raw CDR data'!$2:$2,0)+1,0)</f>
        <v>16</v>
      </c>
      <c r="J154" s="68">
        <f>VLOOKUP($B154&amp;G$8,'Raw CDR data'!$A:$K,MATCH(MID(J$10,13,100)*1,'Raw CDR data'!$2:$2,0)+1,0)</f>
        <v>16</v>
      </c>
      <c r="K154" s="67">
        <f>VLOOKUP($B154&amp;K$8,'Raw CDR data'!$A:$K,MATCH(MID(K$10,13,100)*1,'Raw CDR data'!$2:$2,0),0)</f>
        <v>9</v>
      </c>
      <c r="L154" s="67">
        <f>VLOOKUP($B154&amp;K$8,'Raw CDR data'!$A:$K,MATCH(MID(L$10,13,100)*1,'Raw CDR data'!$2:$2,0),0)</f>
        <v>9</v>
      </c>
      <c r="M154" s="68">
        <f>VLOOKUP($B154&amp;K$8,'Raw CDR data'!$A:$K,MATCH(MID(M$10,13,100)*1,'Raw CDR data'!$2:$2,0)+1,0)</f>
        <v>423</v>
      </c>
      <c r="N154" s="68">
        <f>VLOOKUP($B154&amp;K$8,'Raw CDR data'!$A:$K,MATCH(MID(N$10,13,100)*1,'Raw CDR data'!$2:$2,0)+1,0)</f>
        <v>424</v>
      </c>
      <c r="O154" s="67">
        <f>VLOOKUP($B154&amp;O$8,'Raw CDR data'!$A:$K,MATCH(MID(O$10,13,100)*1,'Raw CDR data'!$2:$2,0),0)</f>
        <v>0</v>
      </c>
      <c r="P154" s="67">
        <f>VLOOKUP($B154&amp;O$8,'Raw CDR data'!$A:$K,MATCH(MID(P$10,13,100)*1,'Raw CDR data'!$2:$2,0),0)</f>
        <v>0</v>
      </c>
      <c r="Q154" s="68">
        <f>VLOOKUP($B154&amp;O$8,'Raw CDR data'!$A:$K,MATCH(MID(Q$10,13,100)*1,'Raw CDR data'!$2:$2,0)+1,0)</f>
        <v>0</v>
      </c>
      <c r="R154" s="68">
        <f>VLOOKUP($B154&amp;O$8,'Raw CDR data'!$A:$K,MATCH(MID(R$10,13,100)*1,'Raw CDR data'!$2:$2,0)+1,0)</f>
        <v>0</v>
      </c>
      <c r="S154" s="67">
        <f>VLOOKUP($B154&amp;S$8,'Raw CDR data'!$A:$K,MATCH(MID(S$10,13,100)*1,'Raw CDR data'!$2:$2,0),0)</f>
        <v>25</v>
      </c>
      <c r="T154" s="67">
        <f>VLOOKUP($B154&amp;S$8,'Raw CDR data'!$A:$K,MATCH(MID(T$10,13,100)*1,'Raw CDR data'!$2:$2,0),0)</f>
        <v>25</v>
      </c>
      <c r="U154" s="68">
        <f>VLOOKUP($B154&amp;S$8,'Raw CDR data'!$A:$K,MATCH(MID(U$10,13,100)*1,'Raw CDR data'!$2:$2,0)+1,0)</f>
        <v>2349</v>
      </c>
      <c r="V154" s="68">
        <f>VLOOKUP($B154&amp;S$8,'Raw CDR data'!$A:$K,MATCH(MID(V$10,13,100)*1,'Raw CDR data'!$2:$2,0)+1,0)</f>
        <v>2349</v>
      </c>
      <c r="W154" s="67">
        <f>VLOOKUP($B154&amp;"Further Education College",'Raw CDR data'!$A:$K,MATCH(MID(W$10,13,100)*1,'Raw CDR data'!$2:$2,0),0)</f>
        <v>3</v>
      </c>
      <c r="X154" s="67">
        <f>VLOOKUP($B154&amp;"Further Education College",'Raw CDR data'!$A:$K,MATCH(MID(X$10,13,100)*1,'Raw CDR data'!$2:$2,0),0)</f>
        <v>3</v>
      </c>
      <c r="Y154" s="68">
        <f>VLOOKUP($B154&amp;"Further Education College",'Raw CDR data'!$A:$K,MATCH(MID(Y$10,13,100)*1,'Raw CDR data'!$2:$2,0)+1,0)</f>
        <v>313</v>
      </c>
      <c r="Z154" s="68">
        <f>VLOOKUP($B154&amp;"Further Education College",'Raw CDR data'!$A:$K,MATCH(MID(Z$10,13,100)*1,'Raw CDR data'!$2:$2,0)+1,0)</f>
        <v>312</v>
      </c>
      <c r="AA154" s="67">
        <f>VLOOKUP($B154&amp;AA$8,'Raw CDR data'!$A:$K,MATCH(MID(AA$10,13,100)*1,'Raw CDR data'!$2:$2,0),0)</f>
        <v>0</v>
      </c>
      <c r="AB154" s="67">
        <f>VLOOKUP($B154&amp;AA$8,'Raw CDR data'!$A:$K,MATCH(MID(AB$10,13,100)*1,'Raw CDR data'!$2:$2,0),0)</f>
        <v>0</v>
      </c>
      <c r="AC154" s="67">
        <f>VLOOKUP($B154&amp;AC$8,'Raw CDR data'!$A:$K,MATCH(MID(AC$10,13,100)*1,'Raw CDR data'!$2:$2,0),0)</f>
        <v>1</v>
      </c>
      <c r="AD154" s="67">
        <f>VLOOKUP($B154&amp;AC$8,'Raw CDR data'!$A:$K,MATCH(MID(AD$10,13,100)*1,'Raw CDR data'!$2:$2,0),0)</f>
        <v>1</v>
      </c>
      <c r="AE154" s="67">
        <f>VLOOKUP($B154&amp;AE$8,'Raw CDR data'!$A:$K,MATCH(MID(AE$10,13,100)*1,'Raw CDR data'!$2:$2,0),0)</f>
        <v>1</v>
      </c>
      <c r="AF154" s="67">
        <f>VLOOKUP($B154&amp;AE$8,'Raw CDR data'!$A:$K,MATCH(MID(AF$10,13,100)*1,'Raw CDR data'!$2:$2,0),0)</f>
        <v>1</v>
      </c>
      <c r="AG154" s="67">
        <f>VLOOKUP($B154&amp;"Local Authority Adoption Agency",'Raw CDR data'!$A:$K,MATCH(MID(AG$10,13,100)*1,'Raw CDR data'!$2:$2,0),0)</f>
        <v>1</v>
      </c>
      <c r="AH154" s="67">
        <f>VLOOKUP($B154&amp;"Local Authority Adoption Agency",'Raw CDR data'!$A:$K,MATCH(MID(AH$10,13,100)*1,'Raw CDR data'!$2:$2,0),0)</f>
        <v>1</v>
      </c>
      <c r="AI154" s="67">
        <f>VLOOKUP($B154&amp;AI$8,'Raw CDR data'!$A:$K,MATCH(MID(AI$10,13,100)*1,'Raw CDR data'!$2:$2,0),0)</f>
        <v>6</v>
      </c>
      <c r="AJ154" s="67">
        <f>VLOOKUP($B154&amp;AI$8,'Raw CDR data'!$A:$K,MATCH(MID(AJ$10,13,100)*1,'Raw CDR data'!$2:$2,0),0)</f>
        <v>6</v>
      </c>
      <c r="AK154" s="67">
        <f>VLOOKUP($B154&amp;"Local Authority Fostering Agency",'Raw CDR data'!$A:$K,MATCH(MID(AK$10,13,100)*1,'Raw CDR data'!$2:$2,0),0)</f>
        <v>1</v>
      </c>
      <c r="AL154" s="67">
        <f>VLOOKUP($B154&amp;"Local Authority Fostering Agency",'Raw CDR data'!$A:$K,MATCH(MID(AL$10,13,100)*1,'Raw CDR data'!$2:$2,0),0)</f>
        <v>1</v>
      </c>
      <c r="AM154" s="67">
        <f>VLOOKUP($B154&amp;AM$8,'Raw CDR data'!$A:$K,MATCH(MID(AM$10,13,100)*1,'Raw CDR data'!$2:$2,0),0)</f>
        <v>79</v>
      </c>
      <c r="AN154" s="67">
        <f>VLOOKUP($B154&amp;AM$8,'Raw CDR data'!$A:$K,MATCH(MID(AN$10,13,100)*1,'Raw CDR data'!$2:$2,0),0)</f>
        <v>79</v>
      </c>
      <c r="AO154" s="160"/>
      <c r="AP154" s="160"/>
    </row>
    <row r="155" spans="2:42" s="62" customFormat="1" ht="11.25">
      <c r="B155" s="71" t="s">
        <v>1558</v>
      </c>
      <c r="C155" s="67">
        <f>VLOOKUP($B155&amp;C$8,'Raw CDR data'!$A:$K,MATCH(MID(C$10,13,100)*1,'Raw CDR data'!$2:$2,0),0)</f>
        <v>3</v>
      </c>
      <c r="D155" s="67">
        <f>VLOOKUP($B155&amp;C$8,'Raw CDR data'!$A:$K,MATCH(MID(D$10,13,100)*1,'Raw CDR data'!$2:$2,0),0)</f>
        <v>3</v>
      </c>
      <c r="E155" s="68">
        <f>VLOOKUP($B155&amp;C$8,'Raw CDR data'!$A:$K,MATCH(MID(E$10,13,100)*1,'Raw CDR data'!$2:$2,0)+1,0)</f>
        <v>18</v>
      </c>
      <c r="F155" s="68">
        <f>VLOOKUP($B155&amp;C$8,'Raw CDR data'!$A:$K,MATCH(MID(F$10,13,100)*1,'Raw CDR data'!$2:$2,0)+1,0)</f>
        <v>18</v>
      </c>
      <c r="G155" s="67">
        <f>VLOOKUP($B155&amp;G$8,'Raw CDR data'!$A:$K,MATCH(MID(G$10,13,100)*1,'Raw CDR data'!$2:$2,0),0)</f>
        <v>0</v>
      </c>
      <c r="H155" s="67">
        <f>VLOOKUP($B155&amp;G$8,'Raw CDR data'!$A:$K,MATCH(MID(H$10,13,100)*1,'Raw CDR data'!$2:$2,0),0)</f>
        <v>0</v>
      </c>
      <c r="I155" s="68">
        <f>VLOOKUP($B155&amp;G$8,'Raw CDR data'!$A:$K,MATCH(MID(I$10,13,100)*1,'Raw CDR data'!$2:$2,0)+1,0)</f>
        <v>0</v>
      </c>
      <c r="J155" s="68">
        <f>VLOOKUP($B155&amp;G$8,'Raw CDR data'!$A:$K,MATCH(MID(J$10,13,100)*1,'Raw CDR data'!$2:$2,0)+1,0)</f>
        <v>0</v>
      </c>
      <c r="K155" s="67">
        <f>VLOOKUP($B155&amp;K$8,'Raw CDR data'!$A:$K,MATCH(MID(K$10,13,100)*1,'Raw CDR data'!$2:$2,0),0)</f>
        <v>1</v>
      </c>
      <c r="L155" s="67">
        <f>VLOOKUP($B155&amp;K$8,'Raw CDR data'!$A:$K,MATCH(MID(L$10,13,100)*1,'Raw CDR data'!$2:$2,0),0)</f>
        <v>1</v>
      </c>
      <c r="M155" s="68">
        <f>VLOOKUP($B155&amp;K$8,'Raw CDR data'!$A:$K,MATCH(MID(M$10,13,100)*1,'Raw CDR data'!$2:$2,0)+1,0)</f>
        <v>37</v>
      </c>
      <c r="N155" s="68">
        <f>VLOOKUP($B155&amp;K$8,'Raw CDR data'!$A:$K,MATCH(MID(N$10,13,100)*1,'Raw CDR data'!$2:$2,0)+1,0)</f>
        <v>37</v>
      </c>
      <c r="O155" s="67">
        <f>VLOOKUP($B155&amp;O$8,'Raw CDR data'!$A:$K,MATCH(MID(O$10,13,100)*1,'Raw CDR data'!$2:$2,0),0)</f>
        <v>0</v>
      </c>
      <c r="P155" s="67">
        <f>VLOOKUP($B155&amp;O$8,'Raw CDR data'!$A:$K,MATCH(MID(P$10,13,100)*1,'Raw CDR data'!$2:$2,0),0)</f>
        <v>0</v>
      </c>
      <c r="Q155" s="68">
        <f>VLOOKUP($B155&amp;O$8,'Raw CDR data'!$A:$K,MATCH(MID(Q$10,13,100)*1,'Raw CDR data'!$2:$2,0)+1,0)</f>
        <v>0</v>
      </c>
      <c r="R155" s="68">
        <f>VLOOKUP($B155&amp;O$8,'Raw CDR data'!$A:$K,MATCH(MID(R$10,13,100)*1,'Raw CDR data'!$2:$2,0)+1,0)</f>
        <v>0</v>
      </c>
      <c r="S155" s="67">
        <f>VLOOKUP($B155&amp;S$8,'Raw CDR data'!$A:$K,MATCH(MID(S$10,13,100)*1,'Raw CDR data'!$2:$2,0),0)</f>
        <v>1</v>
      </c>
      <c r="T155" s="67">
        <f>VLOOKUP($B155&amp;S$8,'Raw CDR data'!$A:$K,MATCH(MID(T$10,13,100)*1,'Raw CDR data'!$2:$2,0),0)</f>
        <v>1</v>
      </c>
      <c r="U155" s="68">
        <f>VLOOKUP($B155&amp;S$8,'Raw CDR data'!$A:$K,MATCH(MID(U$10,13,100)*1,'Raw CDR data'!$2:$2,0)+1,0)</f>
        <v>62</v>
      </c>
      <c r="V155" s="68">
        <f>VLOOKUP($B155&amp;S$8,'Raw CDR data'!$A:$K,MATCH(MID(V$10,13,100)*1,'Raw CDR data'!$2:$2,0)+1,0)</f>
        <v>62</v>
      </c>
      <c r="W155" s="67">
        <f>VLOOKUP($B155&amp;"Further Education College",'Raw CDR data'!$A:$K,MATCH(MID(W$10,13,100)*1,'Raw CDR data'!$2:$2,0),0)</f>
        <v>0</v>
      </c>
      <c r="X155" s="67">
        <f>VLOOKUP($B155&amp;"Further Education College",'Raw CDR data'!$A:$K,MATCH(MID(X$10,13,100)*1,'Raw CDR data'!$2:$2,0),0)</f>
        <v>0</v>
      </c>
      <c r="Y155" s="68">
        <f>VLOOKUP($B155&amp;"Further Education College",'Raw CDR data'!$A:$K,MATCH(MID(Y$10,13,100)*1,'Raw CDR data'!$2:$2,0)+1,0)</f>
        <v>0</v>
      </c>
      <c r="Z155" s="68">
        <f>VLOOKUP($B155&amp;"Further Education College",'Raw CDR data'!$A:$K,MATCH(MID(Z$10,13,100)*1,'Raw CDR data'!$2:$2,0)+1,0)</f>
        <v>0</v>
      </c>
      <c r="AA155" s="67">
        <f>VLOOKUP($B155&amp;AA$8,'Raw CDR data'!$A:$K,MATCH(MID(AA$10,13,100)*1,'Raw CDR data'!$2:$2,0),0)</f>
        <v>0</v>
      </c>
      <c r="AB155" s="67">
        <f>VLOOKUP($B155&amp;AA$8,'Raw CDR data'!$A:$K,MATCH(MID(AB$10,13,100)*1,'Raw CDR data'!$2:$2,0),0)</f>
        <v>0</v>
      </c>
      <c r="AC155" s="67">
        <f>VLOOKUP($B155&amp;AC$8,'Raw CDR data'!$A:$K,MATCH(MID(AC$10,13,100)*1,'Raw CDR data'!$2:$2,0),0)</f>
        <v>0</v>
      </c>
      <c r="AD155" s="67">
        <f>VLOOKUP($B155&amp;AC$8,'Raw CDR data'!$A:$K,MATCH(MID(AD$10,13,100)*1,'Raw CDR data'!$2:$2,0),0)</f>
        <v>0</v>
      </c>
      <c r="AE155" s="67">
        <f>VLOOKUP($B155&amp;AE$8,'Raw CDR data'!$A:$K,MATCH(MID(AE$10,13,100)*1,'Raw CDR data'!$2:$2,0),0)</f>
        <v>0</v>
      </c>
      <c r="AF155" s="67">
        <f>VLOOKUP($B155&amp;AE$8,'Raw CDR data'!$A:$K,MATCH(MID(AF$10,13,100)*1,'Raw CDR data'!$2:$2,0),0)</f>
        <v>0</v>
      </c>
      <c r="AG155" s="67">
        <f>VLOOKUP($B155&amp;"Local Authority Adoption Agency",'Raw CDR data'!$A:$K,MATCH(MID(AG$10,13,100)*1,'Raw CDR data'!$2:$2,0),0)</f>
        <v>1</v>
      </c>
      <c r="AH155" s="67">
        <f>VLOOKUP($B155&amp;"Local Authority Adoption Agency",'Raw CDR data'!$A:$K,MATCH(MID(AH$10,13,100)*1,'Raw CDR data'!$2:$2,0),0)</f>
        <v>1</v>
      </c>
      <c r="AI155" s="67">
        <f>VLOOKUP($B155&amp;AI$8,'Raw CDR data'!$A:$K,MATCH(MID(AI$10,13,100)*1,'Raw CDR data'!$2:$2,0),0)</f>
        <v>1</v>
      </c>
      <c r="AJ155" s="67">
        <f>VLOOKUP($B155&amp;AI$8,'Raw CDR data'!$A:$K,MATCH(MID(AJ$10,13,100)*1,'Raw CDR data'!$2:$2,0),0)</f>
        <v>1</v>
      </c>
      <c r="AK155" s="67">
        <f>VLOOKUP($B155&amp;"Local Authority Fostering Agency",'Raw CDR data'!$A:$K,MATCH(MID(AK$10,13,100)*1,'Raw CDR data'!$2:$2,0),0)</f>
        <v>1</v>
      </c>
      <c r="AL155" s="67">
        <f>VLOOKUP($B155&amp;"Local Authority Fostering Agency",'Raw CDR data'!$A:$K,MATCH(MID(AL$10,13,100)*1,'Raw CDR data'!$2:$2,0),0)</f>
        <v>1</v>
      </c>
      <c r="AM155" s="67">
        <f>VLOOKUP($B155&amp;AM$8,'Raw CDR data'!$A:$K,MATCH(MID(AM$10,13,100)*1,'Raw CDR data'!$2:$2,0),0)</f>
        <v>8</v>
      </c>
      <c r="AN155" s="67">
        <f>VLOOKUP($B155&amp;AM$8,'Raw CDR data'!$A:$K,MATCH(MID(AN$10,13,100)*1,'Raw CDR data'!$2:$2,0),0)</f>
        <v>8</v>
      </c>
      <c r="AO155" s="160"/>
      <c r="AP155" s="160"/>
    </row>
    <row r="156" spans="2:42" s="62" customFormat="1" ht="11.25">
      <c r="B156" s="71" t="s">
        <v>1560</v>
      </c>
      <c r="C156" s="67">
        <f>VLOOKUP($B156&amp;C$8,'Raw CDR data'!$A:$K,MATCH(MID(C$10,13,100)*1,'Raw CDR data'!$2:$2,0),0)</f>
        <v>74</v>
      </c>
      <c r="D156" s="67">
        <f>VLOOKUP($B156&amp;C$8,'Raw CDR data'!$A:$K,MATCH(MID(D$10,13,100)*1,'Raw CDR data'!$2:$2,0),0)</f>
        <v>73</v>
      </c>
      <c r="E156" s="68">
        <f>VLOOKUP($B156&amp;C$8,'Raw CDR data'!$A:$K,MATCH(MID(E$10,13,100)*1,'Raw CDR data'!$2:$2,0)+1,0)</f>
        <v>403</v>
      </c>
      <c r="F156" s="68">
        <f>VLOOKUP($B156&amp;C$8,'Raw CDR data'!$A:$K,MATCH(MID(F$10,13,100)*1,'Raw CDR data'!$2:$2,0)+1,0)</f>
        <v>399</v>
      </c>
      <c r="G156" s="67">
        <f>VLOOKUP($B156&amp;G$8,'Raw CDR data'!$A:$K,MATCH(MID(G$10,13,100)*1,'Raw CDR data'!$2:$2,0),0)</f>
        <v>0</v>
      </c>
      <c r="H156" s="67">
        <f>VLOOKUP($B156&amp;G$8,'Raw CDR data'!$A:$K,MATCH(MID(H$10,13,100)*1,'Raw CDR data'!$2:$2,0),0)</f>
        <v>0</v>
      </c>
      <c r="I156" s="68">
        <f>VLOOKUP($B156&amp;G$8,'Raw CDR data'!$A:$K,MATCH(MID(I$10,13,100)*1,'Raw CDR data'!$2:$2,0)+1,0)</f>
        <v>0</v>
      </c>
      <c r="J156" s="68">
        <f>VLOOKUP($B156&amp;G$8,'Raw CDR data'!$A:$K,MATCH(MID(J$10,13,100)*1,'Raw CDR data'!$2:$2,0)+1,0)</f>
        <v>0</v>
      </c>
      <c r="K156" s="67">
        <f>VLOOKUP($B156&amp;K$8,'Raw CDR data'!$A:$K,MATCH(MID(K$10,13,100)*1,'Raw CDR data'!$2:$2,0),0)</f>
        <v>13</v>
      </c>
      <c r="L156" s="67">
        <f>VLOOKUP($B156&amp;K$8,'Raw CDR data'!$A:$K,MATCH(MID(L$10,13,100)*1,'Raw CDR data'!$2:$2,0),0)</f>
        <v>12</v>
      </c>
      <c r="M156" s="68">
        <f>VLOOKUP($B156&amp;K$8,'Raw CDR data'!$A:$K,MATCH(MID(M$10,13,100)*1,'Raw CDR data'!$2:$2,0)+1,0)</f>
        <v>341</v>
      </c>
      <c r="N156" s="68">
        <f>VLOOKUP($B156&amp;K$8,'Raw CDR data'!$A:$K,MATCH(MID(N$10,13,100)*1,'Raw CDR data'!$2:$2,0)+1,0)</f>
        <v>502</v>
      </c>
      <c r="O156" s="67">
        <f>VLOOKUP($B156&amp;O$8,'Raw CDR data'!$A:$K,MATCH(MID(O$10,13,100)*1,'Raw CDR data'!$2:$2,0),0)</f>
        <v>3</v>
      </c>
      <c r="P156" s="67">
        <f>VLOOKUP($B156&amp;O$8,'Raw CDR data'!$A:$K,MATCH(MID(P$10,13,100)*1,'Raw CDR data'!$2:$2,0),0)</f>
        <v>4</v>
      </c>
      <c r="Q156" s="68">
        <f>VLOOKUP($B156&amp;O$8,'Raw CDR data'!$A:$K,MATCH(MID(Q$10,13,100)*1,'Raw CDR data'!$2:$2,0)+1,0)</f>
        <v>19.425000000000001</v>
      </c>
      <c r="R156" s="68">
        <f>VLOOKUP($B156&amp;O$8,'Raw CDR data'!$A:$K,MATCH(MID(R$10,13,100)*1,'Raw CDR data'!$2:$2,0)+1,0)</f>
        <v>26.483332999999998</v>
      </c>
      <c r="S156" s="67">
        <f>VLOOKUP($B156&amp;S$8,'Raw CDR data'!$A:$K,MATCH(MID(S$10,13,100)*1,'Raw CDR data'!$2:$2,0),0)</f>
        <v>29</v>
      </c>
      <c r="T156" s="67">
        <f>VLOOKUP($B156&amp;S$8,'Raw CDR data'!$A:$K,MATCH(MID(T$10,13,100)*1,'Raw CDR data'!$2:$2,0),0)</f>
        <v>29</v>
      </c>
      <c r="U156" s="68">
        <f>VLOOKUP($B156&amp;S$8,'Raw CDR data'!$A:$K,MATCH(MID(U$10,13,100)*1,'Raw CDR data'!$2:$2,0)+1,0)</f>
        <v>4881.6783210000003</v>
      </c>
      <c r="V156" s="68">
        <f>VLOOKUP($B156&amp;S$8,'Raw CDR data'!$A:$K,MATCH(MID(V$10,13,100)*1,'Raw CDR data'!$2:$2,0)+1,0)</f>
        <v>4875.8881099999999</v>
      </c>
      <c r="W156" s="67">
        <f>VLOOKUP($B156&amp;"Further Education College",'Raw CDR data'!$A:$K,MATCH(MID(W$10,13,100)*1,'Raw CDR data'!$2:$2,0),0)</f>
        <v>1</v>
      </c>
      <c r="X156" s="67">
        <f>VLOOKUP($B156&amp;"Further Education College",'Raw CDR data'!$A:$K,MATCH(MID(X$10,13,100)*1,'Raw CDR data'!$2:$2,0),0)</f>
        <v>1</v>
      </c>
      <c r="Y156" s="68">
        <f>VLOOKUP($B156&amp;"Further Education College",'Raw CDR data'!$A:$K,MATCH(MID(Y$10,13,100)*1,'Raw CDR data'!$2:$2,0)+1,0)</f>
        <v>220</v>
      </c>
      <c r="Z156" s="68">
        <f>VLOOKUP($B156&amp;"Further Education College",'Raw CDR data'!$A:$K,MATCH(MID(Z$10,13,100)*1,'Raw CDR data'!$2:$2,0)+1,0)</f>
        <v>220</v>
      </c>
      <c r="AA156" s="67">
        <f>VLOOKUP($B156&amp;AA$8,'Raw CDR data'!$A:$K,MATCH(MID(AA$10,13,100)*1,'Raw CDR data'!$2:$2,0),0)</f>
        <v>1</v>
      </c>
      <c r="AB156" s="67">
        <f>VLOOKUP($B156&amp;AA$8,'Raw CDR data'!$A:$K,MATCH(MID(AB$10,13,100)*1,'Raw CDR data'!$2:$2,0),0)</f>
        <v>1</v>
      </c>
      <c r="AC156" s="67">
        <f>VLOOKUP($B156&amp;AC$8,'Raw CDR data'!$A:$K,MATCH(MID(AC$10,13,100)*1,'Raw CDR data'!$2:$2,0),0)</f>
        <v>0</v>
      </c>
      <c r="AD156" s="67">
        <f>VLOOKUP($B156&amp;AC$8,'Raw CDR data'!$A:$K,MATCH(MID(AD$10,13,100)*1,'Raw CDR data'!$2:$2,0),0)</f>
        <v>0</v>
      </c>
      <c r="AE156" s="67">
        <f>VLOOKUP($B156&amp;AE$8,'Raw CDR data'!$A:$K,MATCH(MID(AE$10,13,100)*1,'Raw CDR data'!$2:$2,0),0)</f>
        <v>1</v>
      </c>
      <c r="AF156" s="67">
        <f>VLOOKUP($B156&amp;AE$8,'Raw CDR data'!$A:$K,MATCH(MID(AF$10,13,100)*1,'Raw CDR data'!$2:$2,0),0)</f>
        <v>1</v>
      </c>
      <c r="AG156" s="67">
        <f>VLOOKUP($B156&amp;"Local Authority Adoption Agency",'Raw CDR data'!$A:$K,MATCH(MID(AG$10,13,100)*1,'Raw CDR data'!$2:$2,0),0)</f>
        <v>1</v>
      </c>
      <c r="AH156" s="67">
        <f>VLOOKUP($B156&amp;"Local Authority Adoption Agency",'Raw CDR data'!$A:$K,MATCH(MID(AH$10,13,100)*1,'Raw CDR data'!$2:$2,0),0)</f>
        <v>1</v>
      </c>
      <c r="AI156" s="67">
        <f>VLOOKUP($B156&amp;AI$8,'Raw CDR data'!$A:$K,MATCH(MID(AI$10,13,100)*1,'Raw CDR data'!$2:$2,0),0)</f>
        <v>27</v>
      </c>
      <c r="AJ156" s="67">
        <f>VLOOKUP($B156&amp;AI$8,'Raw CDR data'!$A:$K,MATCH(MID(AJ$10,13,100)*1,'Raw CDR data'!$2:$2,0),0)</f>
        <v>27</v>
      </c>
      <c r="AK156" s="67">
        <f>VLOOKUP($B156&amp;"Local Authority Fostering Agency",'Raw CDR data'!$A:$K,MATCH(MID(AK$10,13,100)*1,'Raw CDR data'!$2:$2,0),0)</f>
        <v>1</v>
      </c>
      <c r="AL156" s="67">
        <f>VLOOKUP($B156&amp;"Local Authority Fostering Agency",'Raw CDR data'!$A:$K,MATCH(MID(AL$10,13,100)*1,'Raw CDR data'!$2:$2,0),0)</f>
        <v>1</v>
      </c>
      <c r="AM156" s="67">
        <f>VLOOKUP($B156&amp;AM$8,'Raw CDR data'!$A:$K,MATCH(MID(AM$10,13,100)*1,'Raw CDR data'!$2:$2,0),0)</f>
        <v>151</v>
      </c>
      <c r="AN156" s="67">
        <f>VLOOKUP($B156&amp;AM$8,'Raw CDR data'!$A:$K,MATCH(MID(AN$10,13,100)*1,'Raw CDR data'!$2:$2,0),0)</f>
        <v>150</v>
      </c>
      <c r="AO156" s="160"/>
      <c r="AP156" s="160"/>
    </row>
    <row r="157" spans="2:42" s="62" customFormat="1" ht="11.25">
      <c r="B157" s="71" t="s">
        <v>818</v>
      </c>
      <c r="C157" s="67">
        <f>VLOOKUP($B157&amp;C$8,'Raw CDR data'!$A:$K,MATCH(MID(C$10,13,100)*1,'Raw CDR data'!$2:$2,0),0)</f>
        <v>3</v>
      </c>
      <c r="D157" s="67">
        <f>VLOOKUP($B157&amp;C$8,'Raw CDR data'!$A:$K,MATCH(MID(D$10,13,100)*1,'Raw CDR data'!$2:$2,0),0)</f>
        <v>3</v>
      </c>
      <c r="E157" s="68">
        <f>VLOOKUP($B157&amp;C$8,'Raw CDR data'!$A:$K,MATCH(MID(E$10,13,100)*1,'Raw CDR data'!$2:$2,0)+1,0)</f>
        <v>23</v>
      </c>
      <c r="F157" s="68">
        <f>VLOOKUP($B157&amp;C$8,'Raw CDR data'!$A:$K,MATCH(MID(F$10,13,100)*1,'Raw CDR data'!$2:$2,0)+1,0)</f>
        <v>23</v>
      </c>
      <c r="G157" s="67">
        <f>VLOOKUP($B157&amp;G$8,'Raw CDR data'!$A:$K,MATCH(MID(G$10,13,100)*1,'Raw CDR data'!$2:$2,0),0)</f>
        <v>0</v>
      </c>
      <c r="H157" s="67">
        <f>VLOOKUP($B157&amp;G$8,'Raw CDR data'!$A:$K,MATCH(MID(H$10,13,100)*1,'Raw CDR data'!$2:$2,0),0)</f>
        <v>0</v>
      </c>
      <c r="I157" s="68">
        <f>VLOOKUP($B157&amp;G$8,'Raw CDR data'!$A:$K,MATCH(MID(I$10,13,100)*1,'Raw CDR data'!$2:$2,0)+1,0)</f>
        <v>0</v>
      </c>
      <c r="J157" s="68">
        <f>VLOOKUP($B157&amp;G$8,'Raw CDR data'!$A:$K,MATCH(MID(J$10,13,100)*1,'Raw CDR data'!$2:$2,0)+1,0)</f>
        <v>0</v>
      </c>
      <c r="K157" s="67">
        <f>VLOOKUP($B157&amp;K$8,'Raw CDR data'!$A:$K,MATCH(MID(K$10,13,100)*1,'Raw CDR data'!$2:$2,0),0)</f>
        <v>0</v>
      </c>
      <c r="L157" s="67">
        <f>VLOOKUP($B157&amp;K$8,'Raw CDR data'!$A:$K,MATCH(MID(L$10,13,100)*1,'Raw CDR data'!$2:$2,0),0)</f>
        <v>0</v>
      </c>
      <c r="M157" s="68">
        <f>VLOOKUP($B157&amp;K$8,'Raw CDR data'!$A:$K,MATCH(MID(M$10,13,100)*1,'Raw CDR data'!$2:$2,0)+1,0)</f>
        <v>0</v>
      </c>
      <c r="N157" s="68">
        <f>VLOOKUP($B157&amp;K$8,'Raw CDR data'!$A:$K,MATCH(MID(N$10,13,100)*1,'Raw CDR data'!$2:$2,0)+1,0)</f>
        <v>0</v>
      </c>
      <c r="O157" s="67">
        <f>VLOOKUP($B157&amp;O$8,'Raw CDR data'!$A:$K,MATCH(MID(O$10,13,100)*1,'Raw CDR data'!$2:$2,0),0)</f>
        <v>1</v>
      </c>
      <c r="P157" s="67">
        <f>VLOOKUP($B157&amp;O$8,'Raw CDR data'!$A:$K,MATCH(MID(P$10,13,100)*1,'Raw CDR data'!$2:$2,0),0)</f>
        <v>1</v>
      </c>
      <c r="Q157" s="68">
        <f>VLOOKUP($B157&amp;O$8,'Raw CDR data'!$A:$K,MATCH(MID(Q$10,13,100)*1,'Raw CDR data'!$2:$2,0)+1,0)</f>
        <v>6.8</v>
      </c>
      <c r="R157" s="68">
        <f>VLOOKUP($B157&amp;O$8,'Raw CDR data'!$A:$K,MATCH(MID(R$10,13,100)*1,'Raw CDR data'!$2:$2,0)+1,0)</f>
        <v>6.875</v>
      </c>
      <c r="S157" s="67">
        <f>VLOOKUP($B157&amp;S$8,'Raw CDR data'!$A:$K,MATCH(MID(S$10,13,100)*1,'Raw CDR data'!$2:$2,0),0)</f>
        <v>2</v>
      </c>
      <c r="T157" s="67">
        <f>VLOOKUP($B157&amp;S$8,'Raw CDR data'!$A:$K,MATCH(MID(T$10,13,100)*1,'Raw CDR data'!$2:$2,0),0)</f>
        <v>2</v>
      </c>
      <c r="U157" s="68">
        <f>VLOOKUP($B157&amp;S$8,'Raw CDR data'!$A:$K,MATCH(MID(U$10,13,100)*1,'Raw CDR data'!$2:$2,0)+1,0)</f>
        <v>96</v>
      </c>
      <c r="V157" s="68">
        <f>VLOOKUP($B157&amp;S$8,'Raw CDR data'!$A:$K,MATCH(MID(V$10,13,100)*1,'Raw CDR data'!$2:$2,0)+1,0)</f>
        <v>96</v>
      </c>
      <c r="W157" s="67">
        <f>VLOOKUP($B157&amp;"Further Education College",'Raw CDR data'!$A:$K,MATCH(MID(W$10,13,100)*1,'Raw CDR data'!$2:$2,0),0)</f>
        <v>0</v>
      </c>
      <c r="X157" s="67">
        <f>VLOOKUP($B157&amp;"Further Education College",'Raw CDR data'!$A:$K,MATCH(MID(X$10,13,100)*1,'Raw CDR data'!$2:$2,0),0)</f>
        <v>0</v>
      </c>
      <c r="Y157" s="68">
        <f>VLOOKUP($B157&amp;"Further Education College",'Raw CDR data'!$A:$K,MATCH(MID(Y$10,13,100)*1,'Raw CDR data'!$2:$2,0)+1,0)</f>
        <v>0</v>
      </c>
      <c r="Z157" s="68">
        <f>VLOOKUP($B157&amp;"Further Education College",'Raw CDR data'!$A:$K,MATCH(MID(Z$10,13,100)*1,'Raw CDR data'!$2:$2,0)+1,0)</f>
        <v>0</v>
      </c>
      <c r="AA157" s="67">
        <f>VLOOKUP($B157&amp;AA$8,'Raw CDR data'!$A:$K,MATCH(MID(AA$10,13,100)*1,'Raw CDR data'!$2:$2,0),0)</f>
        <v>0</v>
      </c>
      <c r="AB157" s="67">
        <f>VLOOKUP($B157&amp;AA$8,'Raw CDR data'!$A:$K,MATCH(MID(AB$10,13,100)*1,'Raw CDR data'!$2:$2,0),0)</f>
        <v>0</v>
      </c>
      <c r="AC157" s="67">
        <f>VLOOKUP($B157&amp;AC$8,'Raw CDR data'!$A:$K,MATCH(MID(AC$10,13,100)*1,'Raw CDR data'!$2:$2,0),0)</f>
        <v>0</v>
      </c>
      <c r="AD157" s="67">
        <f>VLOOKUP($B157&amp;AC$8,'Raw CDR data'!$A:$K,MATCH(MID(AD$10,13,100)*1,'Raw CDR data'!$2:$2,0),0)</f>
        <v>0</v>
      </c>
      <c r="AE157" s="67">
        <f>VLOOKUP($B157&amp;AE$8,'Raw CDR data'!$A:$K,MATCH(MID(AE$10,13,100)*1,'Raw CDR data'!$2:$2,0),0)</f>
        <v>0</v>
      </c>
      <c r="AF157" s="67">
        <f>VLOOKUP($B157&amp;AE$8,'Raw CDR data'!$A:$K,MATCH(MID(AF$10,13,100)*1,'Raw CDR data'!$2:$2,0),0)</f>
        <v>0</v>
      </c>
      <c r="AG157" s="67">
        <f>VLOOKUP($B157&amp;"Local Authority Adoption Agency",'Raw CDR data'!$A:$K,MATCH(MID(AG$10,13,100)*1,'Raw CDR data'!$2:$2,0),0)</f>
        <v>1</v>
      </c>
      <c r="AH157" s="67">
        <f>VLOOKUP($B157&amp;"Local Authority Adoption Agency",'Raw CDR data'!$A:$K,MATCH(MID(AH$10,13,100)*1,'Raw CDR data'!$2:$2,0),0)</f>
        <v>1</v>
      </c>
      <c r="AI157" s="67">
        <f>VLOOKUP($B157&amp;AI$8,'Raw CDR data'!$A:$K,MATCH(MID(AI$10,13,100)*1,'Raw CDR data'!$2:$2,0),0)</f>
        <v>1</v>
      </c>
      <c r="AJ157" s="67">
        <f>VLOOKUP($B157&amp;AI$8,'Raw CDR data'!$A:$K,MATCH(MID(AJ$10,13,100)*1,'Raw CDR data'!$2:$2,0),0)</f>
        <v>1</v>
      </c>
      <c r="AK157" s="67">
        <f>VLOOKUP($B157&amp;"Local Authority Fostering Agency",'Raw CDR data'!$A:$K,MATCH(MID(AK$10,13,100)*1,'Raw CDR data'!$2:$2,0),0)</f>
        <v>1</v>
      </c>
      <c r="AL157" s="67">
        <f>VLOOKUP($B157&amp;"Local Authority Fostering Agency",'Raw CDR data'!$A:$K,MATCH(MID(AL$10,13,100)*1,'Raw CDR data'!$2:$2,0),0)</f>
        <v>1</v>
      </c>
      <c r="AM157" s="67">
        <f>VLOOKUP($B157&amp;AM$8,'Raw CDR data'!$A:$K,MATCH(MID(AM$10,13,100)*1,'Raw CDR data'!$2:$2,0),0)</f>
        <v>9</v>
      </c>
      <c r="AN157" s="67">
        <f>VLOOKUP($B157&amp;AM$8,'Raw CDR data'!$A:$K,MATCH(MID(AN$10,13,100)*1,'Raw CDR data'!$2:$2,0),0)</f>
        <v>9</v>
      </c>
      <c r="AO157" s="160"/>
      <c r="AP157" s="160"/>
    </row>
    <row r="158" spans="2:42" s="62" customFormat="1" ht="11.25">
      <c r="B158" s="71" t="s">
        <v>1572</v>
      </c>
      <c r="C158" s="67">
        <f>VLOOKUP($B158&amp;C$8,'Raw CDR data'!$A:$K,MATCH(MID(C$10,13,100)*1,'Raw CDR data'!$2:$2,0),0)</f>
        <v>6</v>
      </c>
      <c r="D158" s="67">
        <f>VLOOKUP($B158&amp;C$8,'Raw CDR data'!$A:$K,MATCH(MID(D$10,13,100)*1,'Raw CDR data'!$2:$2,0),0)</f>
        <v>6</v>
      </c>
      <c r="E158" s="68">
        <f>VLOOKUP($B158&amp;C$8,'Raw CDR data'!$A:$K,MATCH(MID(E$10,13,100)*1,'Raw CDR data'!$2:$2,0)+1,0)</f>
        <v>59</v>
      </c>
      <c r="F158" s="68">
        <f>VLOOKUP($B158&amp;C$8,'Raw CDR data'!$A:$K,MATCH(MID(F$10,13,100)*1,'Raw CDR data'!$2:$2,0)+1,0)</f>
        <v>59</v>
      </c>
      <c r="G158" s="67">
        <f>VLOOKUP($B158&amp;G$8,'Raw CDR data'!$A:$K,MATCH(MID(G$10,13,100)*1,'Raw CDR data'!$2:$2,0),0)</f>
        <v>0</v>
      </c>
      <c r="H158" s="67">
        <f>VLOOKUP($B158&amp;G$8,'Raw CDR data'!$A:$K,MATCH(MID(H$10,13,100)*1,'Raw CDR data'!$2:$2,0),0)</f>
        <v>0</v>
      </c>
      <c r="I158" s="68">
        <f>VLOOKUP($B158&amp;G$8,'Raw CDR data'!$A:$K,MATCH(MID(I$10,13,100)*1,'Raw CDR data'!$2:$2,0)+1,0)</f>
        <v>0</v>
      </c>
      <c r="J158" s="68">
        <f>VLOOKUP($B158&amp;G$8,'Raw CDR data'!$A:$K,MATCH(MID(J$10,13,100)*1,'Raw CDR data'!$2:$2,0)+1,0)</f>
        <v>0</v>
      </c>
      <c r="K158" s="67">
        <f>VLOOKUP($B158&amp;K$8,'Raw CDR data'!$A:$K,MATCH(MID(K$10,13,100)*1,'Raw CDR data'!$2:$2,0),0)</f>
        <v>3</v>
      </c>
      <c r="L158" s="67">
        <f>VLOOKUP($B158&amp;K$8,'Raw CDR data'!$A:$K,MATCH(MID(L$10,13,100)*1,'Raw CDR data'!$2:$2,0),0)</f>
        <v>3</v>
      </c>
      <c r="M158" s="68">
        <f>VLOOKUP($B158&amp;K$8,'Raw CDR data'!$A:$K,MATCH(MID(M$10,13,100)*1,'Raw CDR data'!$2:$2,0)+1,0)</f>
        <v>28.694735999999999</v>
      </c>
      <c r="N158" s="68">
        <f>VLOOKUP($B158&amp;K$8,'Raw CDR data'!$A:$K,MATCH(MID(N$10,13,100)*1,'Raw CDR data'!$2:$2,0)+1,0)</f>
        <v>30.206185000000001</v>
      </c>
      <c r="O158" s="67">
        <f>VLOOKUP($B158&amp;O$8,'Raw CDR data'!$A:$K,MATCH(MID(O$10,13,100)*1,'Raw CDR data'!$2:$2,0),0)</f>
        <v>0</v>
      </c>
      <c r="P158" s="67">
        <f>VLOOKUP($B158&amp;O$8,'Raw CDR data'!$A:$K,MATCH(MID(P$10,13,100)*1,'Raw CDR data'!$2:$2,0),0)</f>
        <v>0</v>
      </c>
      <c r="Q158" s="68">
        <f>VLOOKUP($B158&amp;O$8,'Raw CDR data'!$A:$K,MATCH(MID(Q$10,13,100)*1,'Raw CDR data'!$2:$2,0)+1,0)</f>
        <v>0</v>
      </c>
      <c r="R158" s="68">
        <f>VLOOKUP($B158&amp;O$8,'Raw CDR data'!$A:$K,MATCH(MID(R$10,13,100)*1,'Raw CDR data'!$2:$2,0)+1,0)</f>
        <v>0</v>
      </c>
      <c r="S158" s="67">
        <f>VLOOKUP($B158&amp;S$8,'Raw CDR data'!$A:$K,MATCH(MID(S$10,13,100)*1,'Raw CDR data'!$2:$2,0),0)</f>
        <v>0</v>
      </c>
      <c r="T158" s="67">
        <f>VLOOKUP($B158&amp;S$8,'Raw CDR data'!$A:$K,MATCH(MID(T$10,13,100)*1,'Raw CDR data'!$2:$2,0),0)</f>
        <v>0</v>
      </c>
      <c r="U158" s="68">
        <f>VLOOKUP($B158&amp;S$8,'Raw CDR data'!$A:$K,MATCH(MID(U$10,13,100)*1,'Raw CDR data'!$2:$2,0)+1,0)</f>
        <v>0</v>
      </c>
      <c r="V158" s="68">
        <f>VLOOKUP($B158&amp;S$8,'Raw CDR data'!$A:$K,MATCH(MID(V$10,13,100)*1,'Raw CDR data'!$2:$2,0)+1,0)</f>
        <v>0</v>
      </c>
      <c r="W158" s="67">
        <f>VLOOKUP($B158&amp;"Further Education College",'Raw CDR data'!$A:$K,MATCH(MID(W$10,13,100)*1,'Raw CDR data'!$2:$2,0),0)</f>
        <v>0</v>
      </c>
      <c r="X158" s="67">
        <f>VLOOKUP($B158&amp;"Further Education College",'Raw CDR data'!$A:$K,MATCH(MID(X$10,13,100)*1,'Raw CDR data'!$2:$2,0),0)</f>
        <v>0</v>
      </c>
      <c r="Y158" s="68">
        <f>VLOOKUP($B158&amp;"Further Education College",'Raw CDR data'!$A:$K,MATCH(MID(Y$10,13,100)*1,'Raw CDR data'!$2:$2,0)+1,0)</f>
        <v>0</v>
      </c>
      <c r="Z158" s="68">
        <f>VLOOKUP($B158&amp;"Further Education College",'Raw CDR data'!$A:$K,MATCH(MID(Z$10,13,100)*1,'Raw CDR data'!$2:$2,0)+1,0)</f>
        <v>0</v>
      </c>
      <c r="AA158" s="67">
        <f>VLOOKUP($B158&amp;AA$8,'Raw CDR data'!$A:$K,MATCH(MID(AA$10,13,100)*1,'Raw CDR data'!$2:$2,0),0)</f>
        <v>1</v>
      </c>
      <c r="AB158" s="67">
        <f>VLOOKUP($B158&amp;AA$8,'Raw CDR data'!$A:$K,MATCH(MID(AB$10,13,100)*1,'Raw CDR data'!$2:$2,0),0)</f>
        <v>1</v>
      </c>
      <c r="AC158" s="67">
        <f>VLOOKUP($B158&amp;AC$8,'Raw CDR data'!$A:$K,MATCH(MID(AC$10,13,100)*1,'Raw CDR data'!$2:$2,0),0)</f>
        <v>0</v>
      </c>
      <c r="AD158" s="67">
        <f>VLOOKUP($B158&amp;AC$8,'Raw CDR data'!$A:$K,MATCH(MID(AD$10,13,100)*1,'Raw CDR data'!$2:$2,0),0)</f>
        <v>0</v>
      </c>
      <c r="AE158" s="67">
        <f>VLOOKUP($B158&amp;AE$8,'Raw CDR data'!$A:$K,MATCH(MID(AE$10,13,100)*1,'Raw CDR data'!$2:$2,0),0)</f>
        <v>2</v>
      </c>
      <c r="AF158" s="67">
        <f>VLOOKUP($B158&amp;AE$8,'Raw CDR data'!$A:$K,MATCH(MID(AF$10,13,100)*1,'Raw CDR data'!$2:$2,0),0)</f>
        <v>2</v>
      </c>
      <c r="AG158" s="67">
        <f>VLOOKUP($B158&amp;"Local Authority Adoption Agency",'Raw CDR data'!$A:$K,MATCH(MID(AG$10,13,100)*1,'Raw CDR data'!$2:$2,0),0)</f>
        <v>1</v>
      </c>
      <c r="AH158" s="67">
        <f>VLOOKUP($B158&amp;"Local Authority Adoption Agency",'Raw CDR data'!$A:$K,MATCH(MID(AH$10,13,100)*1,'Raw CDR data'!$2:$2,0),0)</f>
        <v>1</v>
      </c>
      <c r="AI158" s="67">
        <f>VLOOKUP($B158&amp;AI$8,'Raw CDR data'!$A:$K,MATCH(MID(AI$10,13,100)*1,'Raw CDR data'!$2:$2,0),0)</f>
        <v>2</v>
      </c>
      <c r="AJ158" s="67">
        <f>VLOOKUP($B158&amp;AI$8,'Raw CDR data'!$A:$K,MATCH(MID(AJ$10,13,100)*1,'Raw CDR data'!$2:$2,0),0)</f>
        <v>2</v>
      </c>
      <c r="AK158" s="67">
        <f>VLOOKUP($B158&amp;"Local Authority Fostering Agency",'Raw CDR data'!$A:$K,MATCH(MID(AK$10,13,100)*1,'Raw CDR data'!$2:$2,0),0)</f>
        <v>1</v>
      </c>
      <c r="AL158" s="67">
        <f>VLOOKUP($B158&amp;"Local Authority Fostering Agency",'Raw CDR data'!$A:$K,MATCH(MID(AL$10,13,100)*1,'Raw CDR data'!$2:$2,0),0)</f>
        <v>1</v>
      </c>
      <c r="AM158" s="67">
        <f>VLOOKUP($B158&amp;AM$8,'Raw CDR data'!$A:$K,MATCH(MID(AM$10,13,100)*1,'Raw CDR data'!$2:$2,0),0)</f>
        <v>16</v>
      </c>
      <c r="AN158" s="67">
        <f>VLOOKUP($B158&amp;AM$8,'Raw CDR data'!$A:$K,MATCH(MID(AN$10,13,100)*1,'Raw CDR data'!$2:$2,0),0)</f>
        <v>16</v>
      </c>
      <c r="AO158" s="160"/>
      <c r="AP158" s="160"/>
    </row>
    <row r="159" spans="2:42" s="62" customFormat="1" ht="11.25">
      <c r="B159" s="71" t="s">
        <v>1580</v>
      </c>
      <c r="C159" s="67">
        <f>VLOOKUP($B159&amp;C$8,'Raw CDR data'!$A:$K,MATCH(MID(C$10,13,100)*1,'Raw CDR data'!$2:$2,0),0)</f>
        <v>10</v>
      </c>
      <c r="D159" s="67">
        <f>VLOOKUP($B159&amp;C$8,'Raw CDR data'!$A:$K,MATCH(MID(D$10,13,100)*1,'Raw CDR data'!$2:$2,0),0)</f>
        <v>11</v>
      </c>
      <c r="E159" s="68">
        <f>VLOOKUP($B159&amp;C$8,'Raw CDR data'!$A:$K,MATCH(MID(E$10,13,100)*1,'Raw CDR data'!$2:$2,0)+1,0)</f>
        <v>78</v>
      </c>
      <c r="F159" s="68">
        <f>VLOOKUP($B159&amp;C$8,'Raw CDR data'!$A:$K,MATCH(MID(F$10,13,100)*1,'Raw CDR data'!$2:$2,0)+1,0)</f>
        <v>86</v>
      </c>
      <c r="G159" s="67">
        <f>VLOOKUP($B159&amp;G$8,'Raw CDR data'!$A:$K,MATCH(MID(G$10,13,100)*1,'Raw CDR data'!$2:$2,0),0)</f>
        <v>0</v>
      </c>
      <c r="H159" s="67">
        <f>VLOOKUP($B159&amp;G$8,'Raw CDR data'!$A:$K,MATCH(MID(H$10,13,100)*1,'Raw CDR data'!$2:$2,0),0)</f>
        <v>0</v>
      </c>
      <c r="I159" s="68">
        <f>VLOOKUP($B159&amp;G$8,'Raw CDR data'!$A:$K,MATCH(MID(I$10,13,100)*1,'Raw CDR data'!$2:$2,0)+1,0)</f>
        <v>0</v>
      </c>
      <c r="J159" s="68">
        <f>VLOOKUP($B159&amp;G$8,'Raw CDR data'!$A:$K,MATCH(MID(J$10,13,100)*1,'Raw CDR data'!$2:$2,0)+1,0)</f>
        <v>0</v>
      </c>
      <c r="K159" s="67">
        <f>VLOOKUP($B159&amp;K$8,'Raw CDR data'!$A:$K,MATCH(MID(K$10,13,100)*1,'Raw CDR data'!$2:$2,0),0)</f>
        <v>4</v>
      </c>
      <c r="L159" s="67">
        <f>VLOOKUP($B159&amp;K$8,'Raw CDR data'!$A:$K,MATCH(MID(L$10,13,100)*1,'Raw CDR data'!$2:$2,0),0)</f>
        <v>4</v>
      </c>
      <c r="M159" s="68">
        <f>VLOOKUP($B159&amp;K$8,'Raw CDR data'!$A:$K,MATCH(MID(M$10,13,100)*1,'Raw CDR data'!$2:$2,0)+1,0)</f>
        <v>92</v>
      </c>
      <c r="N159" s="68">
        <f>VLOOKUP($B159&amp;K$8,'Raw CDR data'!$A:$K,MATCH(MID(N$10,13,100)*1,'Raw CDR data'!$2:$2,0)+1,0)</f>
        <v>92</v>
      </c>
      <c r="O159" s="67">
        <f>VLOOKUP($B159&amp;O$8,'Raw CDR data'!$A:$K,MATCH(MID(O$10,13,100)*1,'Raw CDR data'!$2:$2,0),0)</f>
        <v>0</v>
      </c>
      <c r="P159" s="67">
        <f>VLOOKUP($B159&amp;O$8,'Raw CDR data'!$A:$K,MATCH(MID(P$10,13,100)*1,'Raw CDR data'!$2:$2,0),0)</f>
        <v>0</v>
      </c>
      <c r="Q159" s="68">
        <f>VLOOKUP($B159&amp;O$8,'Raw CDR data'!$A:$K,MATCH(MID(Q$10,13,100)*1,'Raw CDR data'!$2:$2,0)+1,0)</f>
        <v>0</v>
      </c>
      <c r="R159" s="68">
        <f>VLOOKUP($B159&amp;O$8,'Raw CDR data'!$A:$K,MATCH(MID(R$10,13,100)*1,'Raw CDR data'!$2:$2,0)+1,0)</f>
        <v>0</v>
      </c>
      <c r="S159" s="67">
        <f>VLOOKUP($B159&amp;S$8,'Raw CDR data'!$A:$K,MATCH(MID(S$10,13,100)*1,'Raw CDR data'!$2:$2,0),0)</f>
        <v>26</v>
      </c>
      <c r="T159" s="67">
        <f>VLOOKUP($B159&amp;S$8,'Raw CDR data'!$A:$K,MATCH(MID(T$10,13,100)*1,'Raw CDR data'!$2:$2,0),0)</f>
        <v>26</v>
      </c>
      <c r="U159" s="68">
        <f>VLOOKUP($B159&amp;S$8,'Raw CDR data'!$A:$K,MATCH(MID(U$10,13,100)*1,'Raw CDR data'!$2:$2,0)+1,0)</f>
        <v>4236</v>
      </c>
      <c r="V159" s="68">
        <f>VLOOKUP($B159&amp;S$8,'Raw CDR data'!$A:$K,MATCH(MID(V$10,13,100)*1,'Raw CDR data'!$2:$2,0)+1,0)</f>
        <v>4236</v>
      </c>
      <c r="W159" s="67">
        <f>VLOOKUP($B159&amp;"Further Education College",'Raw CDR data'!$A:$K,MATCH(MID(W$10,13,100)*1,'Raw CDR data'!$2:$2,0),0)</f>
        <v>0</v>
      </c>
      <c r="X159" s="67">
        <f>VLOOKUP($B159&amp;"Further Education College",'Raw CDR data'!$A:$K,MATCH(MID(X$10,13,100)*1,'Raw CDR data'!$2:$2,0),0)</f>
        <v>0</v>
      </c>
      <c r="Y159" s="68">
        <f>VLOOKUP($B159&amp;"Further Education College",'Raw CDR data'!$A:$K,MATCH(MID(Y$10,13,100)*1,'Raw CDR data'!$2:$2,0)+1,0)</f>
        <v>0</v>
      </c>
      <c r="Z159" s="68">
        <f>VLOOKUP($B159&amp;"Further Education College",'Raw CDR data'!$A:$K,MATCH(MID(Z$10,13,100)*1,'Raw CDR data'!$2:$2,0)+1,0)</f>
        <v>0</v>
      </c>
      <c r="AA159" s="67">
        <f>VLOOKUP($B159&amp;AA$8,'Raw CDR data'!$A:$K,MATCH(MID(AA$10,13,100)*1,'Raw CDR data'!$2:$2,0),0)</f>
        <v>0</v>
      </c>
      <c r="AB159" s="67">
        <f>VLOOKUP($B159&amp;AA$8,'Raw CDR data'!$A:$K,MATCH(MID(AB$10,13,100)*1,'Raw CDR data'!$2:$2,0),0)</f>
        <v>0</v>
      </c>
      <c r="AC159" s="67">
        <f>VLOOKUP($B159&amp;AC$8,'Raw CDR data'!$A:$K,MATCH(MID(AC$10,13,100)*1,'Raw CDR data'!$2:$2,0),0)</f>
        <v>2</v>
      </c>
      <c r="AD159" s="67">
        <f>VLOOKUP($B159&amp;AC$8,'Raw CDR data'!$A:$K,MATCH(MID(AD$10,13,100)*1,'Raw CDR data'!$2:$2,0),0)</f>
        <v>2</v>
      </c>
      <c r="AE159" s="67">
        <f>VLOOKUP($B159&amp;AE$8,'Raw CDR data'!$A:$K,MATCH(MID(AE$10,13,100)*1,'Raw CDR data'!$2:$2,0),0)</f>
        <v>0</v>
      </c>
      <c r="AF159" s="67">
        <f>VLOOKUP($B159&amp;AE$8,'Raw CDR data'!$A:$K,MATCH(MID(AF$10,13,100)*1,'Raw CDR data'!$2:$2,0),0)</f>
        <v>0</v>
      </c>
      <c r="AG159" s="67">
        <f>VLOOKUP($B159&amp;"Local Authority Adoption Agency",'Raw CDR data'!$A:$K,MATCH(MID(AG$10,13,100)*1,'Raw CDR data'!$2:$2,0),0)</f>
        <v>1</v>
      </c>
      <c r="AH159" s="67">
        <f>VLOOKUP($B159&amp;"Local Authority Adoption Agency",'Raw CDR data'!$A:$K,MATCH(MID(AH$10,13,100)*1,'Raw CDR data'!$2:$2,0),0)</f>
        <v>1</v>
      </c>
      <c r="AI159" s="67">
        <f>VLOOKUP($B159&amp;AI$8,'Raw CDR data'!$A:$K,MATCH(MID(AI$10,13,100)*1,'Raw CDR data'!$2:$2,0),0)</f>
        <v>2</v>
      </c>
      <c r="AJ159" s="67">
        <f>VLOOKUP($B159&amp;AI$8,'Raw CDR data'!$A:$K,MATCH(MID(AJ$10,13,100)*1,'Raw CDR data'!$2:$2,0),0)</f>
        <v>2</v>
      </c>
      <c r="AK159" s="67">
        <f>VLOOKUP($B159&amp;"Local Authority Fostering Agency",'Raw CDR data'!$A:$K,MATCH(MID(AK$10,13,100)*1,'Raw CDR data'!$2:$2,0),0)</f>
        <v>1</v>
      </c>
      <c r="AL159" s="67">
        <f>VLOOKUP($B159&amp;"Local Authority Fostering Agency",'Raw CDR data'!$A:$K,MATCH(MID(AL$10,13,100)*1,'Raw CDR data'!$2:$2,0),0)</f>
        <v>1</v>
      </c>
      <c r="AM159" s="67">
        <f>VLOOKUP($B159&amp;AM$8,'Raw CDR data'!$A:$K,MATCH(MID(AM$10,13,100)*1,'Raw CDR data'!$2:$2,0),0)</f>
        <v>46</v>
      </c>
      <c r="AN159" s="67">
        <f>VLOOKUP($B159&amp;AM$8,'Raw CDR data'!$A:$K,MATCH(MID(AN$10,13,100)*1,'Raw CDR data'!$2:$2,0),0)</f>
        <v>47</v>
      </c>
      <c r="AO159" s="160"/>
      <c r="AP159" s="160"/>
    </row>
    <row r="160" spans="2:42" s="62" customFormat="1" ht="11.25">
      <c r="B160" s="71" t="s">
        <v>1583</v>
      </c>
      <c r="C160" s="67">
        <f>VLOOKUP($B160&amp;C$8,'Raw CDR data'!$A:$K,MATCH(MID(C$10,13,100)*1,'Raw CDR data'!$2:$2,0),0)</f>
        <v>5</v>
      </c>
      <c r="D160" s="67">
        <f>VLOOKUP($B160&amp;C$8,'Raw CDR data'!$A:$K,MATCH(MID(D$10,13,100)*1,'Raw CDR data'!$2:$2,0),0)</f>
        <v>5</v>
      </c>
      <c r="E160" s="68">
        <f>VLOOKUP($B160&amp;C$8,'Raw CDR data'!$A:$K,MATCH(MID(E$10,13,100)*1,'Raw CDR data'!$2:$2,0)+1,0)</f>
        <v>28</v>
      </c>
      <c r="F160" s="68">
        <f>VLOOKUP($B160&amp;C$8,'Raw CDR data'!$A:$K,MATCH(MID(F$10,13,100)*1,'Raw CDR data'!$2:$2,0)+1,0)</f>
        <v>28</v>
      </c>
      <c r="G160" s="67">
        <f>VLOOKUP($B160&amp;G$8,'Raw CDR data'!$A:$K,MATCH(MID(G$10,13,100)*1,'Raw CDR data'!$2:$2,0),0)</f>
        <v>0</v>
      </c>
      <c r="H160" s="67">
        <f>VLOOKUP($B160&amp;G$8,'Raw CDR data'!$A:$K,MATCH(MID(H$10,13,100)*1,'Raw CDR data'!$2:$2,0),0)</f>
        <v>0</v>
      </c>
      <c r="I160" s="68">
        <f>VLOOKUP($B160&amp;G$8,'Raw CDR data'!$A:$K,MATCH(MID(I$10,13,100)*1,'Raw CDR data'!$2:$2,0)+1,0)</f>
        <v>0</v>
      </c>
      <c r="J160" s="68">
        <f>VLOOKUP($B160&amp;G$8,'Raw CDR data'!$A:$K,MATCH(MID(J$10,13,100)*1,'Raw CDR data'!$2:$2,0)+1,0)</f>
        <v>0</v>
      </c>
      <c r="K160" s="67">
        <f>VLOOKUP($B160&amp;K$8,'Raw CDR data'!$A:$K,MATCH(MID(K$10,13,100)*1,'Raw CDR data'!$2:$2,0),0)</f>
        <v>1</v>
      </c>
      <c r="L160" s="67">
        <f>VLOOKUP($B160&amp;K$8,'Raw CDR data'!$A:$K,MATCH(MID(L$10,13,100)*1,'Raw CDR data'!$2:$2,0),0)</f>
        <v>1</v>
      </c>
      <c r="M160" s="68">
        <f>VLOOKUP($B160&amp;K$8,'Raw CDR data'!$A:$K,MATCH(MID(M$10,13,100)*1,'Raw CDR data'!$2:$2,0)+1,0)</f>
        <v>7</v>
      </c>
      <c r="N160" s="68">
        <f>VLOOKUP($B160&amp;K$8,'Raw CDR data'!$A:$K,MATCH(MID(N$10,13,100)*1,'Raw CDR data'!$2:$2,0)+1,0)</f>
        <v>7</v>
      </c>
      <c r="O160" s="67">
        <f>VLOOKUP($B160&amp;O$8,'Raw CDR data'!$A:$K,MATCH(MID(O$10,13,100)*1,'Raw CDR data'!$2:$2,0),0)</f>
        <v>0</v>
      </c>
      <c r="P160" s="67">
        <f>VLOOKUP($B160&amp;O$8,'Raw CDR data'!$A:$K,MATCH(MID(P$10,13,100)*1,'Raw CDR data'!$2:$2,0),0)</f>
        <v>0</v>
      </c>
      <c r="Q160" s="68">
        <f>VLOOKUP($B160&amp;O$8,'Raw CDR data'!$A:$K,MATCH(MID(Q$10,13,100)*1,'Raw CDR data'!$2:$2,0)+1,0)</f>
        <v>0</v>
      </c>
      <c r="R160" s="68">
        <f>VLOOKUP($B160&amp;O$8,'Raw CDR data'!$A:$K,MATCH(MID(R$10,13,100)*1,'Raw CDR data'!$2:$2,0)+1,0)</f>
        <v>0</v>
      </c>
      <c r="S160" s="67">
        <f>VLOOKUP($B160&amp;S$8,'Raw CDR data'!$A:$K,MATCH(MID(S$10,13,100)*1,'Raw CDR data'!$2:$2,0),0)</f>
        <v>1</v>
      </c>
      <c r="T160" s="67">
        <f>VLOOKUP($B160&amp;S$8,'Raw CDR data'!$A:$K,MATCH(MID(T$10,13,100)*1,'Raw CDR data'!$2:$2,0),0)</f>
        <v>1</v>
      </c>
      <c r="U160" s="68">
        <f>VLOOKUP($B160&amp;S$8,'Raw CDR data'!$A:$K,MATCH(MID(U$10,13,100)*1,'Raw CDR data'!$2:$2,0)+1,0)</f>
        <v>127</v>
      </c>
      <c r="V160" s="68">
        <f>VLOOKUP($B160&amp;S$8,'Raw CDR data'!$A:$K,MATCH(MID(V$10,13,100)*1,'Raw CDR data'!$2:$2,0)+1,0)</f>
        <v>127</v>
      </c>
      <c r="W160" s="67">
        <f>VLOOKUP($B160&amp;"Further Education College",'Raw CDR data'!$A:$K,MATCH(MID(W$10,13,100)*1,'Raw CDR data'!$2:$2,0),0)</f>
        <v>0</v>
      </c>
      <c r="X160" s="67">
        <f>VLOOKUP($B160&amp;"Further Education College",'Raw CDR data'!$A:$K,MATCH(MID(X$10,13,100)*1,'Raw CDR data'!$2:$2,0),0)</f>
        <v>0</v>
      </c>
      <c r="Y160" s="68">
        <f>VLOOKUP($B160&amp;"Further Education College",'Raw CDR data'!$A:$K,MATCH(MID(Y$10,13,100)*1,'Raw CDR data'!$2:$2,0)+1,0)</f>
        <v>0</v>
      </c>
      <c r="Z160" s="68">
        <f>VLOOKUP($B160&amp;"Further Education College",'Raw CDR data'!$A:$K,MATCH(MID(Z$10,13,100)*1,'Raw CDR data'!$2:$2,0)+1,0)</f>
        <v>0</v>
      </c>
      <c r="AA160" s="67">
        <f>VLOOKUP($B160&amp;AA$8,'Raw CDR data'!$A:$K,MATCH(MID(AA$10,13,100)*1,'Raw CDR data'!$2:$2,0),0)</f>
        <v>0</v>
      </c>
      <c r="AB160" s="67">
        <f>VLOOKUP($B160&amp;AA$8,'Raw CDR data'!$A:$K,MATCH(MID(AB$10,13,100)*1,'Raw CDR data'!$2:$2,0),0)</f>
        <v>0</v>
      </c>
      <c r="AC160" s="67">
        <f>VLOOKUP($B160&amp;AC$8,'Raw CDR data'!$A:$K,MATCH(MID(AC$10,13,100)*1,'Raw CDR data'!$2:$2,0),0)</f>
        <v>0</v>
      </c>
      <c r="AD160" s="67">
        <f>VLOOKUP($B160&amp;AC$8,'Raw CDR data'!$A:$K,MATCH(MID(AD$10,13,100)*1,'Raw CDR data'!$2:$2,0),0)</f>
        <v>0</v>
      </c>
      <c r="AE160" s="67">
        <f>VLOOKUP($B160&amp;AE$8,'Raw CDR data'!$A:$K,MATCH(MID(AE$10,13,100)*1,'Raw CDR data'!$2:$2,0),0)</f>
        <v>0</v>
      </c>
      <c r="AF160" s="67">
        <f>VLOOKUP($B160&amp;AE$8,'Raw CDR data'!$A:$K,MATCH(MID(AF$10,13,100)*1,'Raw CDR data'!$2:$2,0),0)</f>
        <v>0</v>
      </c>
      <c r="AG160" s="67">
        <f>VLOOKUP($B160&amp;"Local Authority Adoption Agency",'Raw CDR data'!$A:$K,MATCH(MID(AG$10,13,100)*1,'Raw CDR data'!$2:$2,0),0)</f>
        <v>1</v>
      </c>
      <c r="AH160" s="67">
        <f>VLOOKUP($B160&amp;"Local Authority Adoption Agency",'Raw CDR data'!$A:$K,MATCH(MID(AH$10,13,100)*1,'Raw CDR data'!$2:$2,0),0)</f>
        <v>1</v>
      </c>
      <c r="AI160" s="67">
        <f>VLOOKUP($B160&amp;AI$8,'Raw CDR data'!$A:$K,MATCH(MID(AI$10,13,100)*1,'Raw CDR data'!$2:$2,0),0)</f>
        <v>0</v>
      </c>
      <c r="AJ160" s="67">
        <f>VLOOKUP($B160&amp;AI$8,'Raw CDR data'!$A:$K,MATCH(MID(AJ$10,13,100)*1,'Raw CDR data'!$2:$2,0),0)</f>
        <v>0</v>
      </c>
      <c r="AK160" s="67">
        <f>VLOOKUP($B160&amp;"Local Authority Fostering Agency",'Raw CDR data'!$A:$K,MATCH(MID(AK$10,13,100)*1,'Raw CDR data'!$2:$2,0),0)</f>
        <v>1</v>
      </c>
      <c r="AL160" s="67">
        <f>VLOOKUP($B160&amp;"Local Authority Fostering Agency",'Raw CDR data'!$A:$K,MATCH(MID(AL$10,13,100)*1,'Raw CDR data'!$2:$2,0),0)</f>
        <v>1</v>
      </c>
      <c r="AM160" s="67">
        <f>VLOOKUP($B160&amp;AM$8,'Raw CDR data'!$A:$K,MATCH(MID(AM$10,13,100)*1,'Raw CDR data'!$2:$2,0),0)</f>
        <v>9</v>
      </c>
      <c r="AN160" s="67">
        <f>VLOOKUP($B160&amp;AM$8,'Raw CDR data'!$A:$K,MATCH(MID(AN$10,13,100)*1,'Raw CDR data'!$2:$2,0),0)</f>
        <v>9</v>
      </c>
      <c r="AO160" s="160"/>
      <c r="AP160" s="160"/>
    </row>
    <row r="161" spans="2:42" s="62" customFormat="1" ht="11.25">
      <c r="B161" s="71" t="s">
        <v>1584</v>
      </c>
      <c r="C161" s="67">
        <f>VLOOKUP($B161&amp;C$8,'Raw CDR data'!$A:$K,MATCH(MID(C$10,13,100)*1,'Raw CDR data'!$2:$2,0),0)</f>
        <v>5</v>
      </c>
      <c r="D161" s="67">
        <f>VLOOKUP($B161&amp;C$8,'Raw CDR data'!$A:$K,MATCH(MID(D$10,13,100)*1,'Raw CDR data'!$2:$2,0),0)</f>
        <v>5</v>
      </c>
      <c r="E161" s="68">
        <f>VLOOKUP($B161&amp;C$8,'Raw CDR data'!$A:$K,MATCH(MID(E$10,13,100)*1,'Raw CDR data'!$2:$2,0)+1,0)</f>
        <v>22</v>
      </c>
      <c r="F161" s="68">
        <f>VLOOKUP($B161&amp;C$8,'Raw CDR data'!$A:$K,MATCH(MID(F$10,13,100)*1,'Raw CDR data'!$2:$2,0)+1,0)</f>
        <v>22</v>
      </c>
      <c r="G161" s="67">
        <f>VLOOKUP($B161&amp;G$8,'Raw CDR data'!$A:$K,MATCH(MID(G$10,13,100)*1,'Raw CDR data'!$2:$2,0),0)</f>
        <v>0</v>
      </c>
      <c r="H161" s="67">
        <f>VLOOKUP($B161&amp;G$8,'Raw CDR data'!$A:$K,MATCH(MID(H$10,13,100)*1,'Raw CDR data'!$2:$2,0),0)</f>
        <v>0</v>
      </c>
      <c r="I161" s="68">
        <f>VLOOKUP($B161&amp;G$8,'Raw CDR data'!$A:$K,MATCH(MID(I$10,13,100)*1,'Raw CDR data'!$2:$2,0)+1,0)</f>
        <v>0</v>
      </c>
      <c r="J161" s="68">
        <f>VLOOKUP($B161&amp;G$8,'Raw CDR data'!$A:$K,MATCH(MID(J$10,13,100)*1,'Raw CDR data'!$2:$2,0)+1,0)</f>
        <v>0</v>
      </c>
      <c r="K161" s="67">
        <f>VLOOKUP($B161&amp;K$8,'Raw CDR data'!$A:$K,MATCH(MID(K$10,13,100)*1,'Raw CDR data'!$2:$2,0),0)</f>
        <v>0</v>
      </c>
      <c r="L161" s="67">
        <f>VLOOKUP($B161&amp;K$8,'Raw CDR data'!$A:$K,MATCH(MID(L$10,13,100)*1,'Raw CDR data'!$2:$2,0),0)</f>
        <v>0</v>
      </c>
      <c r="M161" s="68">
        <f>VLOOKUP($B161&amp;K$8,'Raw CDR data'!$A:$K,MATCH(MID(M$10,13,100)*1,'Raw CDR data'!$2:$2,0)+1,0)</f>
        <v>0</v>
      </c>
      <c r="N161" s="68">
        <f>VLOOKUP($B161&amp;K$8,'Raw CDR data'!$A:$K,MATCH(MID(N$10,13,100)*1,'Raw CDR data'!$2:$2,0)+1,0)</f>
        <v>0</v>
      </c>
      <c r="O161" s="67">
        <f>VLOOKUP($B161&amp;O$8,'Raw CDR data'!$A:$K,MATCH(MID(O$10,13,100)*1,'Raw CDR data'!$2:$2,0),0)</f>
        <v>1</v>
      </c>
      <c r="P161" s="67">
        <f>VLOOKUP($B161&amp;O$8,'Raw CDR data'!$A:$K,MATCH(MID(P$10,13,100)*1,'Raw CDR data'!$2:$2,0),0)</f>
        <v>1</v>
      </c>
      <c r="Q161" s="68">
        <f>VLOOKUP($B161&amp;O$8,'Raw CDR data'!$A:$K,MATCH(MID(Q$10,13,100)*1,'Raw CDR data'!$2:$2,0)+1,0)</f>
        <v>6</v>
      </c>
      <c r="R161" s="68">
        <f>VLOOKUP($B161&amp;O$8,'Raw CDR data'!$A:$K,MATCH(MID(R$10,13,100)*1,'Raw CDR data'!$2:$2,0)+1,0)</f>
        <v>6</v>
      </c>
      <c r="S161" s="67">
        <f>VLOOKUP($B161&amp;S$8,'Raw CDR data'!$A:$K,MATCH(MID(S$10,13,100)*1,'Raw CDR data'!$2:$2,0),0)</f>
        <v>3</v>
      </c>
      <c r="T161" s="67">
        <f>VLOOKUP($B161&amp;S$8,'Raw CDR data'!$A:$K,MATCH(MID(T$10,13,100)*1,'Raw CDR data'!$2:$2,0),0)</f>
        <v>3</v>
      </c>
      <c r="U161" s="68">
        <f>VLOOKUP($B161&amp;S$8,'Raw CDR data'!$A:$K,MATCH(MID(U$10,13,100)*1,'Raw CDR data'!$2:$2,0)+1,0)</f>
        <v>327</v>
      </c>
      <c r="V161" s="68">
        <f>VLOOKUP($B161&amp;S$8,'Raw CDR data'!$A:$K,MATCH(MID(V$10,13,100)*1,'Raw CDR data'!$2:$2,0)+1,0)</f>
        <v>327</v>
      </c>
      <c r="W161" s="67">
        <f>VLOOKUP($B161&amp;"Further Education College",'Raw CDR data'!$A:$K,MATCH(MID(W$10,13,100)*1,'Raw CDR data'!$2:$2,0),0)</f>
        <v>0</v>
      </c>
      <c r="X161" s="67">
        <f>VLOOKUP($B161&amp;"Further Education College",'Raw CDR data'!$A:$K,MATCH(MID(X$10,13,100)*1,'Raw CDR data'!$2:$2,0),0)</f>
        <v>0</v>
      </c>
      <c r="Y161" s="68">
        <f>VLOOKUP($B161&amp;"Further Education College",'Raw CDR data'!$A:$K,MATCH(MID(Y$10,13,100)*1,'Raw CDR data'!$2:$2,0)+1,0)</f>
        <v>0</v>
      </c>
      <c r="Z161" s="68">
        <f>VLOOKUP($B161&amp;"Further Education College",'Raw CDR data'!$A:$K,MATCH(MID(Z$10,13,100)*1,'Raw CDR data'!$2:$2,0)+1,0)</f>
        <v>0</v>
      </c>
      <c r="AA161" s="67">
        <f>VLOOKUP($B161&amp;AA$8,'Raw CDR data'!$A:$K,MATCH(MID(AA$10,13,100)*1,'Raw CDR data'!$2:$2,0),0)</f>
        <v>0</v>
      </c>
      <c r="AB161" s="67">
        <f>VLOOKUP($B161&amp;AA$8,'Raw CDR data'!$A:$K,MATCH(MID(AB$10,13,100)*1,'Raw CDR data'!$2:$2,0),0)</f>
        <v>0</v>
      </c>
      <c r="AC161" s="67">
        <f>VLOOKUP($B161&amp;AC$8,'Raw CDR data'!$A:$K,MATCH(MID(AC$10,13,100)*1,'Raw CDR data'!$2:$2,0),0)</f>
        <v>0</v>
      </c>
      <c r="AD161" s="67">
        <f>VLOOKUP($B161&amp;AC$8,'Raw CDR data'!$A:$K,MATCH(MID(AD$10,13,100)*1,'Raw CDR data'!$2:$2,0),0)</f>
        <v>0</v>
      </c>
      <c r="AE161" s="67">
        <f>VLOOKUP($B161&amp;AE$8,'Raw CDR data'!$A:$K,MATCH(MID(AE$10,13,100)*1,'Raw CDR data'!$2:$2,0),0)</f>
        <v>2</v>
      </c>
      <c r="AF161" s="67">
        <f>VLOOKUP($B161&amp;AE$8,'Raw CDR data'!$A:$K,MATCH(MID(AF$10,13,100)*1,'Raw CDR data'!$2:$2,0),0)</f>
        <v>2</v>
      </c>
      <c r="AG161" s="67">
        <f>VLOOKUP($B161&amp;"Local Authority Adoption Agency",'Raw CDR data'!$A:$K,MATCH(MID(AG$10,13,100)*1,'Raw CDR data'!$2:$2,0),0)</f>
        <v>1</v>
      </c>
      <c r="AH161" s="67">
        <f>VLOOKUP($B161&amp;"Local Authority Adoption Agency",'Raw CDR data'!$A:$K,MATCH(MID(AH$10,13,100)*1,'Raw CDR data'!$2:$2,0),0)</f>
        <v>1</v>
      </c>
      <c r="AI161" s="67">
        <f>VLOOKUP($B161&amp;AI$8,'Raw CDR data'!$A:$K,MATCH(MID(AI$10,13,100)*1,'Raw CDR data'!$2:$2,0),0)</f>
        <v>2</v>
      </c>
      <c r="AJ161" s="67">
        <f>VLOOKUP($B161&amp;AI$8,'Raw CDR data'!$A:$K,MATCH(MID(AJ$10,13,100)*1,'Raw CDR data'!$2:$2,0),0)</f>
        <v>2</v>
      </c>
      <c r="AK161" s="67">
        <f>VLOOKUP($B161&amp;"Local Authority Fostering Agency",'Raw CDR data'!$A:$K,MATCH(MID(AK$10,13,100)*1,'Raw CDR data'!$2:$2,0),0)</f>
        <v>1</v>
      </c>
      <c r="AL161" s="67">
        <f>VLOOKUP($B161&amp;"Local Authority Fostering Agency",'Raw CDR data'!$A:$K,MATCH(MID(AL$10,13,100)*1,'Raw CDR data'!$2:$2,0),0)</f>
        <v>1</v>
      </c>
      <c r="AM161" s="67">
        <f>VLOOKUP($B161&amp;AM$8,'Raw CDR data'!$A:$K,MATCH(MID(AM$10,13,100)*1,'Raw CDR data'!$2:$2,0),0)</f>
        <v>15</v>
      </c>
      <c r="AN161" s="67">
        <f>VLOOKUP($B161&amp;AM$8,'Raw CDR data'!$A:$K,MATCH(MID(AN$10,13,100)*1,'Raw CDR data'!$2:$2,0),0)</f>
        <v>15</v>
      </c>
      <c r="AO161" s="160"/>
      <c r="AP161" s="160"/>
    </row>
    <row r="162" spans="2:42" s="62" customFormat="1" ht="11.25">
      <c r="B162" s="71" t="s">
        <v>1595</v>
      </c>
      <c r="C162" s="67">
        <f>VLOOKUP($B162&amp;C$8,'Raw CDR data'!$A:$K,MATCH(MID(C$10,13,100)*1,'Raw CDR data'!$2:$2,0),0)</f>
        <v>3</v>
      </c>
      <c r="D162" s="67">
        <f>VLOOKUP($B162&amp;C$8,'Raw CDR data'!$A:$K,MATCH(MID(D$10,13,100)*1,'Raw CDR data'!$2:$2,0),0)</f>
        <v>3</v>
      </c>
      <c r="E162" s="68">
        <f>VLOOKUP($B162&amp;C$8,'Raw CDR data'!$A:$K,MATCH(MID(E$10,13,100)*1,'Raw CDR data'!$2:$2,0)+1,0)</f>
        <v>20</v>
      </c>
      <c r="F162" s="68">
        <f>VLOOKUP($B162&amp;C$8,'Raw CDR data'!$A:$K,MATCH(MID(F$10,13,100)*1,'Raw CDR data'!$2:$2,0)+1,0)</f>
        <v>20</v>
      </c>
      <c r="G162" s="67">
        <f>VLOOKUP($B162&amp;G$8,'Raw CDR data'!$A:$K,MATCH(MID(G$10,13,100)*1,'Raw CDR data'!$2:$2,0),0)</f>
        <v>0</v>
      </c>
      <c r="H162" s="67">
        <f>VLOOKUP($B162&amp;G$8,'Raw CDR data'!$A:$K,MATCH(MID(H$10,13,100)*1,'Raw CDR data'!$2:$2,0),0)</f>
        <v>0</v>
      </c>
      <c r="I162" s="68">
        <f>VLOOKUP($B162&amp;G$8,'Raw CDR data'!$A:$K,MATCH(MID(I$10,13,100)*1,'Raw CDR data'!$2:$2,0)+1,0)</f>
        <v>0</v>
      </c>
      <c r="J162" s="68">
        <f>VLOOKUP($B162&amp;G$8,'Raw CDR data'!$A:$K,MATCH(MID(J$10,13,100)*1,'Raw CDR data'!$2:$2,0)+1,0)</f>
        <v>0</v>
      </c>
      <c r="K162" s="67">
        <f>VLOOKUP($B162&amp;K$8,'Raw CDR data'!$A:$K,MATCH(MID(K$10,13,100)*1,'Raw CDR data'!$2:$2,0),0)</f>
        <v>0</v>
      </c>
      <c r="L162" s="67">
        <f>VLOOKUP($B162&amp;K$8,'Raw CDR data'!$A:$K,MATCH(MID(L$10,13,100)*1,'Raw CDR data'!$2:$2,0),0)</f>
        <v>0</v>
      </c>
      <c r="M162" s="68">
        <f>VLOOKUP($B162&amp;K$8,'Raw CDR data'!$A:$K,MATCH(MID(M$10,13,100)*1,'Raw CDR data'!$2:$2,0)+1,0)</f>
        <v>0</v>
      </c>
      <c r="N162" s="68">
        <f>VLOOKUP($B162&amp;K$8,'Raw CDR data'!$A:$K,MATCH(MID(N$10,13,100)*1,'Raw CDR data'!$2:$2,0)+1,0)</f>
        <v>0</v>
      </c>
      <c r="O162" s="67">
        <f>VLOOKUP($B162&amp;O$8,'Raw CDR data'!$A:$K,MATCH(MID(O$10,13,100)*1,'Raw CDR data'!$2:$2,0),0)</f>
        <v>0</v>
      </c>
      <c r="P162" s="67">
        <f>VLOOKUP($B162&amp;O$8,'Raw CDR data'!$A:$K,MATCH(MID(P$10,13,100)*1,'Raw CDR data'!$2:$2,0),0)</f>
        <v>0</v>
      </c>
      <c r="Q162" s="68">
        <f>VLOOKUP($B162&amp;O$8,'Raw CDR data'!$A:$K,MATCH(MID(Q$10,13,100)*1,'Raw CDR data'!$2:$2,0)+1,0)</f>
        <v>0</v>
      </c>
      <c r="R162" s="68">
        <f>VLOOKUP($B162&amp;O$8,'Raw CDR data'!$A:$K,MATCH(MID(R$10,13,100)*1,'Raw CDR data'!$2:$2,0)+1,0)</f>
        <v>0</v>
      </c>
      <c r="S162" s="67">
        <f>VLOOKUP($B162&amp;S$8,'Raw CDR data'!$A:$K,MATCH(MID(S$10,13,100)*1,'Raw CDR data'!$2:$2,0),0)</f>
        <v>0</v>
      </c>
      <c r="T162" s="67">
        <f>VLOOKUP($B162&amp;S$8,'Raw CDR data'!$A:$K,MATCH(MID(T$10,13,100)*1,'Raw CDR data'!$2:$2,0),0)</f>
        <v>0</v>
      </c>
      <c r="U162" s="68">
        <f>VLOOKUP($B162&amp;S$8,'Raw CDR data'!$A:$K,MATCH(MID(U$10,13,100)*1,'Raw CDR data'!$2:$2,0)+1,0)</f>
        <v>0</v>
      </c>
      <c r="V162" s="68">
        <f>VLOOKUP($B162&amp;S$8,'Raw CDR data'!$A:$K,MATCH(MID(V$10,13,100)*1,'Raw CDR data'!$2:$2,0)+1,0)</f>
        <v>0</v>
      </c>
      <c r="W162" s="67">
        <f>VLOOKUP($B162&amp;"Further Education College",'Raw CDR data'!$A:$K,MATCH(MID(W$10,13,100)*1,'Raw CDR data'!$2:$2,0),0)</f>
        <v>0</v>
      </c>
      <c r="X162" s="67">
        <f>VLOOKUP($B162&amp;"Further Education College",'Raw CDR data'!$A:$K,MATCH(MID(X$10,13,100)*1,'Raw CDR data'!$2:$2,0),0)</f>
        <v>0</v>
      </c>
      <c r="Y162" s="68">
        <f>VLOOKUP($B162&amp;"Further Education College",'Raw CDR data'!$A:$K,MATCH(MID(Y$10,13,100)*1,'Raw CDR data'!$2:$2,0)+1,0)</f>
        <v>0</v>
      </c>
      <c r="Z162" s="68">
        <f>VLOOKUP($B162&amp;"Further Education College",'Raw CDR data'!$A:$K,MATCH(MID(Z$10,13,100)*1,'Raw CDR data'!$2:$2,0)+1,0)</f>
        <v>0</v>
      </c>
      <c r="AA162" s="67">
        <f>VLOOKUP($B162&amp;AA$8,'Raw CDR data'!$A:$K,MATCH(MID(AA$10,13,100)*1,'Raw CDR data'!$2:$2,0),0)</f>
        <v>0</v>
      </c>
      <c r="AB162" s="67">
        <f>VLOOKUP($B162&amp;AA$8,'Raw CDR data'!$A:$K,MATCH(MID(AB$10,13,100)*1,'Raw CDR data'!$2:$2,0),0)</f>
        <v>0</v>
      </c>
      <c r="AC162" s="67">
        <f>VLOOKUP($B162&amp;AC$8,'Raw CDR data'!$A:$K,MATCH(MID(AC$10,13,100)*1,'Raw CDR data'!$2:$2,0),0)</f>
        <v>0</v>
      </c>
      <c r="AD162" s="67">
        <f>VLOOKUP($B162&amp;AC$8,'Raw CDR data'!$A:$K,MATCH(MID(AD$10,13,100)*1,'Raw CDR data'!$2:$2,0),0)</f>
        <v>0</v>
      </c>
      <c r="AE162" s="67">
        <f>VLOOKUP($B162&amp;AE$8,'Raw CDR data'!$A:$K,MATCH(MID(AE$10,13,100)*1,'Raw CDR data'!$2:$2,0),0)</f>
        <v>0</v>
      </c>
      <c r="AF162" s="67">
        <f>VLOOKUP($B162&amp;AE$8,'Raw CDR data'!$A:$K,MATCH(MID(AF$10,13,100)*1,'Raw CDR data'!$2:$2,0),0)</f>
        <v>0</v>
      </c>
      <c r="AG162" s="67">
        <f>VLOOKUP($B162&amp;"Local Authority Adoption Agency",'Raw CDR data'!$A:$K,MATCH(MID(AG$10,13,100)*1,'Raw CDR data'!$2:$2,0),0)</f>
        <v>1</v>
      </c>
      <c r="AH162" s="67">
        <f>VLOOKUP($B162&amp;"Local Authority Adoption Agency",'Raw CDR data'!$A:$K,MATCH(MID(AH$10,13,100)*1,'Raw CDR data'!$2:$2,0),0)</f>
        <v>1</v>
      </c>
      <c r="AI162" s="67">
        <f>VLOOKUP($B162&amp;AI$8,'Raw CDR data'!$A:$K,MATCH(MID(AI$10,13,100)*1,'Raw CDR data'!$2:$2,0),0)</f>
        <v>0</v>
      </c>
      <c r="AJ162" s="67">
        <f>VLOOKUP($B162&amp;AI$8,'Raw CDR data'!$A:$K,MATCH(MID(AJ$10,13,100)*1,'Raw CDR data'!$2:$2,0),0)</f>
        <v>0</v>
      </c>
      <c r="AK162" s="67">
        <f>VLOOKUP($B162&amp;"Local Authority Fostering Agency",'Raw CDR data'!$A:$K,MATCH(MID(AK$10,13,100)*1,'Raw CDR data'!$2:$2,0),0)</f>
        <v>1</v>
      </c>
      <c r="AL162" s="67">
        <f>VLOOKUP($B162&amp;"Local Authority Fostering Agency",'Raw CDR data'!$A:$K,MATCH(MID(AL$10,13,100)*1,'Raw CDR data'!$2:$2,0),0)</f>
        <v>1</v>
      </c>
      <c r="AM162" s="67">
        <f>VLOOKUP($B162&amp;AM$8,'Raw CDR data'!$A:$K,MATCH(MID(AM$10,13,100)*1,'Raw CDR data'!$2:$2,0),0)</f>
        <v>5</v>
      </c>
      <c r="AN162" s="67">
        <f>VLOOKUP($B162&amp;AM$8,'Raw CDR data'!$A:$K,MATCH(MID(AN$10,13,100)*1,'Raw CDR data'!$2:$2,0),0)</f>
        <v>5</v>
      </c>
      <c r="AO162" s="160"/>
      <c r="AP162" s="160"/>
    </row>
    <row r="163" spans="2:42" s="62" customFormat="1" ht="11.25">
      <c r="B163" s="71" t="s">
        <v>1599</v>
      </c>
      <c r="C163" s="67">
        <f>VLOOKUP($B163&amp;C$8,'Raw CDR data'!$A:$K,MATCH(MID(C$10,13,100)*1,'Raw CDR data'!$2:$2,0),0)</f>
        <v>15</v>
      </c>
      <c r="D163" s="67">
        <f>VLOOKUP($B163&amp;C$8,'Raw CDR data'!$A:$K,MATCH(MID(D$10,13,100)*1,'Raw CDR data'!$2:$2,0),0)</f>
        <v>15</v>
      </c>
      <c r="E163" s="68">
        <f>VLOOKUP($B163&amp;C$8,'Raw CDR data'!$A:$K,MATCH(MID(E$10,13,100)*1,'Raw CDR data'!$2:$2,0)+1,0)</f>
        <v>97</v>
      </c>
      <c r="F163" s="68">
        <f>VLOOKUP($B163&amp;C$8,'Raw CDR data'!$A:$K,MATCH(MID(F$10,13,100)*1,'Raw CDR data'!$2:$2,0)+1,0)</f>
        <v>97</v>
      </c>
      <c r="G163" s="67">
        <f>VLOOKUP($B163&amp;G$8,'Raw CDR data'!$A:$K,MATCH(MID(G$10,13,100)*1,'Raw CDR data'!$2:$2,0),0)</f>
        <v>0</v>
      </c>
      <c r="H163" s="67">
        <f>VLOOKUP($B163&amp;G$8,'Raw CDR data'!$A:$K,MATCH(MID(H$10,13,100)*1,'Raw CDR data'!$2:$2,0),0)</f>
        <v>0</v>
      </c>
      <c r="I163" s="68">
        <f>VLOOKUP($B163&amp;G$8,'Raw CDR data'!$A:$K,MATCH(MID(I$10,13,100)*1,'Raw CDR data'!$2:$2,0)+1,0)</f>
        <v>0</v>
      </c>
      <c r="J163" s="68">
        <f>VLOOKUP($B163&amp;G$8,'Raw CDR data'!$A:$K,MATCH(MID(J$10,13,100)*1,'Raw CDR data'!$2:$2,0)+1,0)</f>
        <v>0</v>
      </c>
      <c r="K163" s="67">
        <f>VLOOKUP($B163&amp;K$8,'Raw CDR data'!$A:$K,MATCH(MID(K$10,13,100)*1,'Raw CDR data'!$2:$2,0),0)</f>
        <v>0</v>
      </c>
      <c r="L163" s="67">
        <f>VLOOKUP($B163&amp;K$8,'Raw CDR data'!$A:$K,MATCH(MID(L$10,13,100)*1,'Raw CDR data'!$2:$2,0),0)</f>
        <v>0</v>
      </c>
      <c r="M163" s="68">
        <f>VLOOKUP($B163&amp;K$8,'Raw CDR data'!$A:$K,MATCH(MID(M$10,13,100)*1,'Raw CDR data'!$2:$2,0)+1,0)</f>
        <v>0</v>
      </c>
      <c r="N163" s="68">
        <f>VLOOKUP($B163&amp;K$8,'Raw CDR data'!$A:$K,MATCH(MID(N$10,13,100)*1,'Raw CDR data'!$2:$2,0)+1,0)</f>
        <v>0</v>
      </c>
      <c r="O163" s="67">
        <f>VLOOKUP($B163&amp;O$8,'Raw CDR data'!$A:$K,MATCH(MID(O$10,13,100)*1,'Raw CDR data'!$2:$2,0),0)</f>
        <v>0</v>
      </c>
      <c r="P163" s="67">
        <f>VLOOKUP($B163&amp;O$8,'Raw CDR data'!$A:$K,MATCH(MID(P$10,13,100)*1,'Raw CDR data'!$2:$2,0),0)</f>
        <v>0</v>
      </c>
      <c r="Q163" s="68">
        <f>VLOOKUP($B163&amp;O$8,'Raw CDR data'!$A:$K,MATCH(MID(Q$10,13,100)*1,'Raw CDR data'!$2:$2,0)+1,0)</f>
        <v>0</v>
      </c>
      <c r="R163" s="68">
        <f>VLOOKUP($B163&amp;O$8,'Raw CDR data'!$A:$K,MATCH(MID(R$10,13,100)*1,'Raw CDR data'!$2:$2,0)+1,0)</f>
        <v>0</v>
      </c>
      <c r="S163" s="67">
        <f>VLOOKUP($B163&amp;S$8,'Raw CDR data'!$A:$K,MATCH(MID(S$10,13,100)*1,'Raw CDR data'!$2:$2,0),0)</f>
        <v>0</v>
      </c>
      <c r="T163" s="67">
        <f>VLOOKUP($B163&amp;S$8,'Raw CDR data'!$A:$K,MATCH(MID(T$10,13,100)*1,'Raw CDR data'!$2:$2,0),0)</f>
        <v>0</v>
      </c>
      <c r="U163" s="68">
        <f>VLOOKUP($B163&amp;S$8,'Raw CDR data'!$A:$K,MATCH(MID(U$10,13,100)*1,'Raw CDR data'!$2:$2,0)+1,0)</f>
        <v>0</v>
      </c>
      <c r="V163" s="68">
        <f>VLOOKUP($B163&amp;S$8,'Raw CDR data'!$A:$K,MATCH(MID(V$10,13,100)*1,'Raw CDR data'!$2:$2,0)+1,0)</f>
        <v>0</v>
      </c>
      <c r="W163" s="67">
        <f>VLOOKUP($B163&amp;"Further Education College",'Raw CDR data'!$A:$K,MATCH(MID(W$10,13,100)*1,'Raw CDR data'!$2:$2,0),0)</f>
        <v>0</v>
      </c>
      <c r="X163" s="67">
        <f>VLOOKUP($B163&amp;"Further Education College",'Raw CDR data'!$A:$K,MATCH(MID(X$10,13,100)*1,'Raw CDR data'!$2:$2,0),0)</f>
        <v>0</v>
      </c>
      <c r="Y163" s="68">
        <f>VLOOKUP($B163&amp;"Further Education College",'Raw CDR data'!$A:$K,MATCH(MID(Y$10,13,100)*1,'Raw CDR data'!$2:$2,0)+1,0)</f>
        <v>0</v>
      </c>
      <c r="Z163" s="68">
        <f>VLOOKUP($B163&amp;"Further Education College",'Raw CDR data'!$A:$K,MATCH(MID(Z$10,13,100)*1,'Raw CDR data'!$2:$2,0)+1,0)</f>
        <v>0</v>
      </c>
      <c r="AA163" s="67">
        <f>VLOOKUP($B163&amp;AA$8,'Raw CDR data'!$A:$K,MATCH(MID(AA$10,13,100)*1,'Raw CDR data'!$2:$2,0),0)</f>
        <v>0</v>
      </c>
      <c r="AB163" s="67">
        <f>VLOOKUP($B163&amp;AA$8,'Raw CDR data'!$A:$K,MATCH(MID(AB$10,13,100)*1,'Raw CDR data'!$2:$2,0),0)</f>
        <v>0</v>
      </c>
      <c r="AC163" s="67">
        <f>VLOOKUP($B163&amp;AC$8,'Raw CDR data'!$A:$K,MATCH(MID(AC$10,13,100)*1,'Raw CDR data'!$2:$2,0),0)</f>
        <v>0</v>
      </c>
      <c r="AD163" s="67">
        <f>VLOOKUP($B163&amp;AC$8,'Raw CDR data'!$A:$K,MATCH(MID(AD$10,13,100)*1,'Raw CDR data'!$2:$2,0),0)</f>
        <v>0</v>
      </c>
      <c r="AE163" s="67">
        <f>VLOOKUP($B163&amp;AE$8,'Raw CDR data'!$A:$K,MATCH(MID(AE$10,13,100)*1,'Raw CDR data'!$2:$2,0),0)</f>
        <v>0</v>
      </c>
      <c r="AF163" s="67">
        <f>VLOOKUP($B163&amp;AE$8,'Raw CDR data'!$A:$K,MATCH(MID(AF$10,13,100)*1,'Raw CDR data'!$2:$2,0),0)</f>
        <v>0</v>
      </c>
      <c r="AG163" s="67">
        <f>VLOOKUP($B163&amp;"Local Authority Adoption Agency",'Raw CDR data'!$A:$K,MATCH(MID(AG$10,13,100)*1,'Raw CDR data'!$2:$2,0),0)</f>
        <v>1</v>
      </c>
      <c r="AH163" s="67">
        <f>VLOOKUP($B163&amp;"Local Authority Adoption Agency",'Raw CDR data'!$A:$K,MATCH(MID(AH$10,13,100)*1,'Raw CDR data'!$2:$2,0),0)</f>
        <v>1</v>
      </c>
      <c r="AI163" s="67">
        <f>VLOOKUP($B163&amp;AI$8,'Raw CDR data'!$A:$K,MATCH(MID(AI$10,13,100)*1,'Raw CDR data'!$2:$2,0),0)</f>
        <v>2</v>
      </c>
      <c r="AJ163" s="67">
        <f>VLOOKUP($B163&amp;AI$8,'Raw CDR data'!$A:$K,MATCH(MID(AJ$10,13,100)*1,'Raw CDR data'!$2:$2,0),0)</f>
        <v>2</v>
      </c>
      <c r="AK163" s="67">
        <f>VLOOKUP($B163&amp;"Local Authority Fostering Agency",'Raw CDR data'!$A:$K,MATCH(MID(AK$10,13,100)*1,'Raw CDR data'!$2:$2,0),0)</f>
        <v>1</v>
      </c>
      <c r="AL163" s="67">
        <f>VLOOKUP($B163&amp;"Local Authority Fostering Agency",'Raw CDR data'!$A:$K,MATCH(MID(AL$10,13,100)*1,'Raw CDR data'!$2:$2,0),0)</f>
        <v>1</v>
      </c>
      <c r="AM163" s="67">
        <f>VLOOKUP($B163&amp;AM$8,'Raw CDR data'!$A:$K,MATCH(MID(AM$10,13,100)*1,'Raw CDR data'!$2:$2,0),0)</f>
        <v>19</v>
      </c>
      <c r="AN163" s="67">
        <f>VLOOKUP($B163&amp;AM$8,'Raw CDR data'!$A:$K,MATCH(MID(AN$10,13,100)*1,'Raw CDR data'!$2:$2,0),0)</f>
        <v>19</v>
      </c>
      <c r="AO163" s="160"/>
      <c r="AP163" s="160"/>
    </row>
    <row r="164" spans="2:42" s="62" customFormat="1" ht="11.25">
      <c r="B164" s="71" t="s">
        <v>1604</v>
      </c>
      <c r="C164" s="67">
        <f>VLOOKUP($B164&amp;C$8,'Raw CDR data'!$A:$K,MATCH(MID(C$10,13,100)*1,'Raw CDR data'!$2:$2,0),0)</f>
        <v>22</v>
      </c>
      <c r="D164" s="67">
        <f>VLOOKUP($B164&amp;C$8,'Raw CDR data'!$A:$K,MATCH(MID(D$10,13,100)*1,'Raw CDR data'!$2:$2,0),0)</f>
        <v>21</v>
      </c>
      <c r="E164" s="68">
        <f>VLOOKUP($B164&amp;C$8,'Raw CDR data'!$A:$K,MATCH(MID(E$10,13,100)*1,'Raw CDR data'!$2:$2,0)+1,0)</f>
        <v>264</v>
      </c>
      <c r="F164" s="68">
        <f>VLOOKUP($B164&amp;C$8,'Raw CDR data'!$A:$K,MATCH(MID(F$10,13,100)*1,'Raw CDR data'!$2:$2,0)+1,0)</f>
        <v>255</v>
      </c>
      <c r="G164" s="67">
        <f>VLOOKUP($B164&amp;G$8,'Raw CDR data'!$A:$K,MATCH(MID(G$10,13,100)*1,'Raw CDR data'!$2:$2,0),0)</f>
        <v>1</v>
      </c>
      <c r="H164" s="67">
        <f>VLOOKUP($B164&amp;G$8,'Raw CDR data'!$A:$K,MATCH(MID(H$10,13,100)*1,'Raw CDR data'!$2:$2,0),0)</f>
        <v>0</v>
      </c>
      <c r="I164" s="68">
        <f>VLOOKUP($B164&amp;G$8,'Raw CDR data'!$A:$K,MATCH(MID(I$10,13,100)*1,'Raw CDR data'!$2:$2,0)+1,0)</f>
        <v>7</v>
      </c>
      <c r="J164" s="68">
        <f>VLOOKUP($B164&amp;G$8,'Raw CDR data'!$A:$K,MATCH(MID(J$10,13,100)*1,'Raw CDR data'!$2:$2,0)+1,0)</f>
        <v>0</v>
      </c>
      <c r="K164" s="67">
        <f>VLOOKUP($B164&amp;K$8,'Raw CDR data'!$A:$K,MATCH(MID(K$10,13,100)*1,'Raw CDR data'!$2:$2,0),0)</f>
        <v>16</v>
      </c>
      <c r="L164" s="67">
        <f>VLOOKUP($B164&amp;K$8,'Raw CDR data'!$A:$K,MATCH(MID(L$10,13,100)*1,'Raw CDR data'!$2:$2,0),0)</f>
        <v>16</v>
      </c>
      <c r="M164" s="68">
        <f>VLOOKUP($B164&amp;K$8,'Raw CDR data'!$A:$K,MATCH(MID(M$10,13,100)*1,'Raw CDR data'!$2:$2,0)+1,0)</f>
        <v>483.38947200000001</v>
      </c>
      <c r="N164" s="68">
        <f>VLOOKUP($B164&amp;K$8,'Raw CDR data'!$A:$K,MATCH(MID(N$10,13,100)*1,'Raw CDR data'!$2:$2,0)+1,0)</f>
        <v>492.41237000000001</v>
      </c>
      <c r="O164" s="67">
        <f>VLOOKUP($B164&amp;O$8,'Raw CDR data'!$A:$K,MATCH(MID(O$10,13,100)*1,'Raw CDR data'!$2:$2,0),0)</f>
        <v>0</v>
      </c>
      <c r="P164" s="67">
        <f>VLOOKUP($B164&amp;O$8,'Raw CDR data'!$A:$K,MATCH(MID(P$10,13,100)*1,'Raw CDR data'!$2:$2,0),0)</f>
        <v>0</v>
      </c>
      <c r="Q164" s="68">
        <f>VLOOKUP($B164&amp;O$8,'Raw CDR data'!$A:$K,MATCH(MID(Q$10,13,100)*1,'Raw CDR data'!$2:$2,0)+1,0)</f>
        <v>0</v>
      </c>
      <c r="R164" s="68">
        <f>VLOOKUP($B164&amp;O$8,'Raw CDR data'!$A:$K,MATCH(MID(R$10,13,100)*1,'Raw CDR data'!$2:$2,0)+1,0)</f>
        <v>0</v>
      </c>
      <c r="S164" s="67">
        <f>VLOOKUP($B164&amp;S$8,'Raw CDR data'!$A:$K,MATCH(MID(S$10,13,100)*1,'Raw CDR data'!$2:$2,0),0)</f>
        <v>34</v>
      </c>
      <c r="T164" s="67">
        <f>VLOOKUP($B164&amp;S$8,'Raw CDR data'!$A:$K,MATCH(MID(T$10,13,100)*1,'Raw CDR data'!$2:$2,0),0)</f>
        <v>34</v>
      </c>
      <c r="U164" s="68">
        <f>VLOOKUP($B164&amp;S$8,'Raw CDR data'!$A:$K,MATCH(MID(U$10,13,100)*1,'Raw CDR data'!$2:$2,0)+1,0)</f>
        <v>4789.2028959999998</v>
      </c>
      <c r="V164" s="68">
        <f>VLOOKUP($B164&amp;S$8,'Raw CDR data'!$A:$K,MATCH(MID(V$10,13,100)*1,'Raw CDR data'!$2:$2,0)+1,0)</f>
        <v>4790.0761780000003</v>
      </c>
      <c r="W164" s="67">
        <f>VLOOKUP($B164&amp;"Further Education College",'Raw CDR data'!$A:$K,MATCH(MID(W$10,13,100)*1,'Raw CDR data'!$2:$2,0),0)</f>
        <v>1</v>
      </c>
      <c r="X164" s="67">
        <f>VLOOKUP($B164&amp;"Further Education College",'Raw CDR data'!$A:$K,MATCH(MID(X$10,13,100)*1,'Raw CDR data'!$2:$2,0),0)</f>
        <v>1</v>
      </c>
      <c r="Y164" s="68">
        <f>VLOOKUP($B164&amp;"Further Education College",'Raw CDR data'!$A:$K,MATCH(MID(Y$10,13,100)*1,'Raw CDR data'!$2:$2,0)+1,0)</f>
        <v>93</v>
      </c>
      <c r="Z164" s="68">
        <f>VLOOKUP($B164&amp;"Further Education College",'Raw CDR data'!$A:$K,MATCH(MID(Z$10,13,100)*1,'Raw CDR data'!$2:$2,0)+1,0)</f>
        <v>100</v>
      </c>
      <c r="AA164" s="67">
        <f>VLOOKUP($B164&amp;AA$8,'Raw CDR data'!$A:$K,MATCH(MID(AA$10,13,100)*1,'Raw CDR data'!$2:$2,0),0)</f>
        <v>0</v>
      </c>
      <c r="AB164" s="67">
        <f>VLOOKUP($B164&amp;AA$8,'Raw CDR data'!$A:$K,MATCH(MID(AB$10,13,100)*1,'Raw CDR data'!$2:$2,0),0)</f>
        <v>0</v>
      </c>
      <c r="AC164" s="67">
        <f>VLOOKUP($B164&amp;AC$8,'Raw CDR data'!$A:$K,MATCH(MID(AC$10,13,100)*1,'Raw CDR data'!$2:$2,0),0)</f>
        <v>2</v>
      </c>
      <c r="AD164" s="67">
        <f>VLOOKUP($B164&amp;AC$8,'Raw CDR data'!$A:$K,MATCH(MID(AD$10,13,100)*1,'Raw CDR data'!$2:$2,0),0)</f>
        <v>2</v>
      </c>
      <c r="AE164" s="67">
        <f>VLOOKUP($B164&amp;AE$8,'Raw CDR data'!$A:$K,MATCH(MID(AE$10,13,100)*1,'Raw CDR data'!$2:$2,0),0)</f>
        <v>0</v>
      </c>
      <c r="AF164" s="67">
        <f>VLOOKUP($B164&amp;AE$8,'Raw CDR data'!$A:$K,MATCH(MID(AF$10,13,100)*1,'Raw CDR data'!$2:$2,0),0)</f>
        <v>0</v>
      </c>
      <c r="AG164" s="67">
        <f>VLOOKUP($B164&amp;"Local Authority Adoption Agency",'Raw CDR data'!$A:$K,MATCH(MID(AG$10,13,100)*1,'Raw CDR data'!$2:$2,0),0)</f>
        <v>1</v>
      </c>
      <c r="AH164" s="67">
        <f>VLOOKUP($B164&amp;"Local Authority Adoption Agency",'Raw CDR data'!$A:$K,MATCH(MID(AH$10,13,100)*1,'Raw CDR data'!$2:$2,0),0)</f>
        <v>1</v>
      </c>
      <c r="AI164" s="67">
        <f>VLOOKUP($B164&amp;AI$8,'Raw CDR data'!$A:$K,MATCH(MID(AI$10,13,100)*1,'Raw CDR data'!$2:$2,0),0)</f>
        <v>3</v>
      </c>
      <c r="AJ164" s="67">
        <f>VLOOKUP($B164&amp;AI$8,'Raw CDR data'!$A:$K,MATCH(MID(AJ$10,13,100)*1,'Raw CDR data'!$2:$2,0),0)</f>
        <v>3</v>
      </c>
      <c r="AK164" s="67">
        <f>VLOOKUP($B164&amp;"Local Authority Fostering Agency",'Raw CDR data'!$A:$K,MATCH(MID(AK$10,13,100)*1,'Raw CDR data'!$2:$2,0),0)</f>
        <v>1</v>
      </c>
      <c r="AL164" s="67">
        <f>VLOOKUP($B164&amp;"Local Authority Fostering Agency",'Raw CDR data'!$A:$K,MATCH(MID(AL$10,13,100)*1,'Raw CDR data'!$2:$2,0),0)</f>
        <v>1</v>
      </c>
      <c r="AM164" s="67">
        <f>VLOOKUP($B164&amp;AM$8,'Raw CDR data'!$A:$K,MATCH(MID(AM$10,13,100)*1,'Raw CDR data'!$2:$2,0),0)</f>
        <v>81</v>
      </c>
      <c r="AN164" s="67">
        <f>VLOOKUP($B164&amp;AM$8,'Raw CDR data'!$A:$K,MATCH(MID(AN$10,13,100)*1,'Raw CDR data'!$2:$2,0),0)</f>
        <v>79</v>
      </c>
      <c r="AO164" s="160"/>
      <c r="AP164" s="160"/>
    </row>
    <row r="165" spans="2:42" s="62" customFormat="1" ht="11.25">
      <c r="B165" s="71" t="s">
        <v>819</v>
      </c>
      <c r="C165" s="67">
        <f>VLOOKUP($B165&amp;C$8,'Raw CDR data'!$A:$K,MATCH(MID(C$10,13,100)*1,'Raw CDR data'!$2:$2,0),0)</f>
        <v>7</v>
      </c>
      <c r="D165" s="67">
        <f>VLOOKUP($B165&amp;C$8,'Raw CDR data'!$A:$K,MATCH(MID(D$10,13,100)*1,'Raw CDR data'!$2:$2,0),0)</f>
        <v>6</v>
      </c>
      <c r="E165" s="68">
        <f>VLOOKUP($B165&amp;C$8,'Raw CDR data'!$A:$K,MATCH(MID(E$10,13,100)*1,'Raw CDR data'!$2:$2,0)+1,0)</f>
        <v>105</v>
      </c>
      <c r="F165" s="68">
        <f>VLOOKUP($B165&amp;C$8,'Raw CDR data'!$A:$K,MATCH(MID(F$10,13,100)*1,'Raw CDR data'!$2:$2,0)+1,0)</f>
        <v>101</v>
      </c>
      <c r="G165" s="67">
        <f>VLOOKUP($B165&amp;G$8,'Raw CDR data'!$A:$K,MATCH(MID(G$10,13,100)*1,'Raw CDR data'!$2:$2,0),0)</f>
        <v>0</v>
      </c>
      <c r="H165" s="67">
        <f>VLOOKUP($B165&amp;G$8,'Raw CDR data'!$A:$K,MATCH(MID(H$10,13,100)*1,'Raw CDR data'!$2:$2,0),0)</f>
        <v>0</v>
      </c>
      <c r="I165" s="68">
        <f>VLOOKUP($B165&amp;G$8,'Raw CDR data'!$A:$K,MATCH(MID(I$10,13,100)*1,'Raw CDR data'!$2:$2,0)+1,0)</f>
        <v>0</v>
      </c>
      <c r="J165" s="68">
        <f>VLOOKUP($B165&amp;G$8,'Raw CDR data'!$A:$K,MATCH(MID(J$10,13,100)*1,'Raw CDR data'!$2:$2,0)+1,0)</f>
        <v>0</v>
      </c>
      <c r="K165" s="67">
        <f>VLOOKUP($B165&amp;K$8,'Raw CDR data'!$A:$K,MATCH(MID(K$10,13,100)*1,'Raw CDR data'!$2:$2,0),0)</f>
        <v>1</v>
      </c>
      <c r="L165" s="67">
        <f>VLOOKUP($B165&amp;K$8,'Raw CDR data'!$A:$K,MATCH(MID(L$10,13,100)*1,'Raw CDR data'!$2:$2,0),0)</f>
        <v>1</v>
      </c>
      <c r="M165" s="68">
        <f>VLOOKUP($B165&amp;K$8,'Raw CDR data'!$A:$K,MATCH(MID(M$10,13,100)*1,'Raw CDR data'!$2:$2,0)+1,0)</f>
        <v>203</v>
      </c>
      <c r="N165" s="68">
        <f>VLOOKUP($B165&amp;K$8,'Raw CDR data'!$A:$K,MATCH(MID(N$10,13,100)*1,'Raw CDR data'!$2:$2,0)+1,0)</f>
        <v>203</v>
      </c>
      <c r="O165" s="67">
        <f>VLOOKUP($B165&amp;O$8,'Raw CDR data'!$A:$K,MATCH(MID(O$10,13,100)*1,'Raw CDR data'!$2:$2,0),0)</f>
        <v>0</v>
      </c>
      <c r="P165" s="67">
        <f>VLOOKUP($B165&amp;O$8,'Raw CDR data'!$A:$K,MATCH(MID(P$10,13,100)*1,'Raw CDR data'!$2:$2,0),0)</f>
        <v>0</v>
      </c>
      <c r="Q165" s="68">
        <f>VLOOKUP($B165&amp;O$8,'Raw CDR data'!$A:$K,MATCH(MID(Q$10,13,100)*1,'Raw CDR data'!$2:$2,0)+1,0)</f>
        <v>0</v>
      </c>
      <c r="R165" s="68">
        <f>VLOOKUP($B165&amp;O$8,'Raw CDR data'!$A:$K,MATCH(MID(R$10,13,100)*1,'Raw CDR data'!$2:$2,0)+1,0)</f>
        <v>0</v>
      </c>
      <c r="S165" s="67">
        <f>VLOOKUP($B165&amp;S$8,'Raw CDR data'!$A:$K,MATCH(MID(S$10,13,100)*1,'Raw CDR data'!$2:$2,0),0)</f>
        <v>8</v>
      </c>
      <c r="T165" s="67">
        <f>VLOOKUP($B165&amp;S$8,'Raw CDR data'!$A:$K,MATCH(MID(T$10,13,100)*1,'Raw CDR data'!$2:$2,0),0)</f>
        <v>8</v>
      </c>
      <c r="U165" s="68">
        <f>VLOOKUP($B165&amp;S$8,'Raw CDR data'!$A:$K,MATCH(MID(U$10,13,100)*1,'Raw CDR data'!$2:$2,0)+1,0)</f>
        <v>1568</v>
      </c>
      <c r="V165" s="68">
        <f>VLOOKUP($B165&amp;S$8,'Raw CDR data'!$A:$K,MATCH(MID(V$10,13,100)*1,'Raw CDR data'!$2:$2,0)+1,0)</f>
        <v>1568</v>
      </c>
      <c r="W165" s="67">
        <f>VLOOKUP($B165&amp;"Further Education College",'Raw CDR data'!$A:$K,MATCH(MID(W$10,13,100)*1,'Raw CDR data'!$2:$2,0),0)</f>
        <v>0</v>
      </c>
      <c r="X165" s="67">
        <f>VLOOKUP($B165&amp;"Further Education College",'Raw CDR data'!$A:$K,MATCH(MID(X$10,13,100)*1,'Raw CDR data'!$2:$2,0),0)</f>
        <v>0</v>
      </c>
      <c r="Y165" s="68">
        <f>VLOOKUP($B165&amp;"Further Education College",'Raw CDR data'!$A:$K,MATCH(MID(Y$10,13,100)*1,'Raw CDR data'!$2:$2,0)+1,0)</f>
        <v>0</v>
      </c>
      <c r="Z165" s="68">
        <f>VLOOKUP($B165&amp;"Further Education College",'Raw CDR data'!$A:$K,MATCH(MID(Z$10,13,100)*1,'Raw CDR data'!$2:$2,0)+1,0)</f>
        <v>0</v>
      </c>
      <c r="AA165" s="67">
        <f>VLOOKUP($B165&amp;AA$8,'Raw CDR data'!$A:$K,MATCH(MID(AA$10,13,100)*1,'Raw CDR data'!$2:$2,0),0)</f>
        <v>0</v>
      </c>
      <c r="AB165" s="67">
        <f>VLOOKUP($B165&amp;AA$8,'Raw CDR data'!$A:$K,MATCH(MID(AB$10,13,100)*1,'Raw CDR data'!$2:$2,0),0)</f>
        <v>0</v>
      </c>
      <c r="AC165" s="67">
        <f>VLOOKUP($B165&amp;AC$8,'Raw CDR data'!$A:$K,MATCH(MID(AC$10,13,100)*1,'Raw CDR data'!$2:$2,0),0)</f>
        <v>0</v>
      </c>
      <c r="AD165" s="67">
        <f>VLOOKUP($B165&amp;AC$8,'Raw CDR data'!$A:$K,MATCH(MID(AD$10,13,100)*1,'Raw CDR data'!$2:$2,0),0)</f>
        <v>0</v>
      </c>
      <c r="AE165" s="67">
        <f>VLOOKUP($B165&amp;AE$8,'Raw CDR data'!$A:$K,MATCH(MID(AE$10,13,100)*1,'Raw CDR data'!$2:$2,0),0)</f>
        <v>0</v>
      </c>
      <c r="AF165" s="67">
        <f>VLOOKUP($B165&amp;AE$8,'Raw CDR data'!$A:$K,MATCH(MID(AF$10,13,100)*1,'Raw CDR data'!$2:$2,0),0)</f>
        <v>0</v>
      </c>
      <c r="AG165" s="67">
        <f>VLOOKUP($B165&amp;"Local Authority Adoption Agency",'Raw CDR data'!$A:$K,MATCH(MID(AG$10,13,100)*1,'Raw CDR data'!$2:$2,0),0)</f>
        <v>1</v>
      </c>
      <c r="AH165" s="67">
        <f>VLOOKUP($B165&amp;"Local Authority Adoption Agency",'Raw CDR data'!$A:$K,MATCH(MID(AH$10,13,100)*1,'Raw CDR data'!$2:$2,0),0)</f>
        <v>1</v>
      </c>
      <c r="AI165" s="67">
        <f>VLOOKUP($B165&amp;AI$8,'Raw CDR data'!$A:$K,MATCH(MID(AI$10,13,100)*1,'Raw CDR data'!$2:$2,0),0)</f>
        <v>0</v>
      </c>
      <c r="AJ165" s="67">
        <f>VLOOKUP($B165&amp;AI$8,'Raw CDR data'!$A:$K,MATCH(MID(AJ$10,13,100)*1,'Raw CDR data'!$2:$2,0),0)</f>
        <v>0</v>
      </c>
      <c r="AK165" s="67">
        <f>VLOOKUP($B165&amp;"Local Authority Fostering Agency",'Raw CDR data'!$A:$K,MATCH(MID(AK$10,13,100)*1,'Raw CDR data'!$2:$2,0),0)</f>
        <v>1</v>
      </c>
      <c r="AL165" s="67">
        <f>VLOOKUP($B165&amp;"Local Authority Fostering Agency",'Raw CDR data'!$A:$K,MATCH(MID(AL$10,13,100)*1,'Raw CDR data'!$2:$2,0),0)</f>
        <v>1</v>
      </c>
      <c r="AM165" s="67">
        <f>VLOOKUP($B165&amp;AM$8,'Raw CDR data'!$A:$K,MATCH(MID(AM$10,13,100)*1,'Raw CDR data'!$2:$2,0),0)</f>
        <v>18</v>
      </c>
      <c r="AN165" s="67">
        <f>VLOOKUP($B165&amp;AM$8,'Raw CDR data'!$A:$K,MATCH(MID(AN$10,13,100)*1,'Raw CDR data'!$2:$2,0),0)</f>
        <v>17</v>
      </c>
      <c r="AO165" s="160"/>
      <c r="AP165" s="160"/>
    </row>
    <row r="166" spans="2:42" s="62" customFormat="1" ht="11.25">
      <c r="B166" s="71" t="s">
        <v>97</v>
      </c>
      <c r="C166" s="67">
        <f>VLOOKUP($B166&amp;C$8,'Raw CDR data'!$A:$K,MATCH(MID(C$10,13,100)*1,'Raw CDR data'!$2:$2,0),0)</f>
        <v>39</v>
      </c>
      <c r="D166" s="67">
        <f>VLOOKUP($B166&amp;C$8,'Raw CDR data'!$A:$K,MATCH(MID(D$10,13,100)*1,'Raw CDR data'!$2:$2,0),0)</f>
        <v>36</v>
      </c>
      <c r="E166" s="68">
        <f>VLOOKUP($B166&amp;C$8,'Raw CDR data'!$A:$K,MATCH(MID(E$10,13,100)*1,'Raw CDR data'!$2:$2,0)+1,0)</f>
        <v>241</v>
      </c>
      <c r="F166" s="68">
        <f>VLOOKUP($B166&amp;C$8,'Raw CDR data'!$A:$K,MATCH(MID(F$10,13,100)*1,'Raw CDR data'!$2:$2,0)+1,0)</f>
        <v>201</v>
      </c>
      <c r="G166" s="67">
        <f>VLOOKUP($B166&amp;G$8,'Raw CDR data'!$A:$K,MATCH(MID(G$10,13,100)*1,'Raw CDR data'!$2:$2,0),0)</f>
        <v>0</v>
      </c>
      <c r="H166" s="67">
        <f>VLOOKUP($B166&amp;G$8,'Raw CDR data'!$A:$K,MATCH(MID(H$10,13,100)*1,'Raw CDR data'!$2:$2,0),0)</f>
        <v>1</v>
      </c>
      <c r="I166" s="68">
        <f>VLOOKUP($B166&amp;G$8,'Raw CDR data'!$A:$K,MATCH(MID(I$10,13,100)*1,'Raw CDR data'!$2:$2,0)+1,0)</f>
        <v>0</v>
      </c>
      <c r="J166" s="68">
        <f>VLOOKUP($B166&amp;G$8,'Raw CDR data'!$A:$K,MATCH(MID(J$10,13,100)*1,'Raw CDR data'!$2:$2,0)+1,0)</f>
        <v>7</v>
      </c>
      <c r="K166" s="67">
        <f>VLOOKUP($B166&amp;K$8,'Raw CDR data'!$A:$K,MATCH(MID(K$10,13,100)*1,'Raw CDR data'!$2:$2,0),0)</f>
        <v>7</v>
      </c>
      <c r="L166" s="67">
        <f>VLOOKUP($B166&amp;K$8,'Raw CDR data'!$A:$K,MATCH(MID(L$10,13,100)*1,'Raw CDR data'!$2:$2,0),0)</f>
        <v>7</v>
      </c>
      <c r="M166" s="68">
        <f>VLOOKUP($B166&amp;K$8,'Raw CDR data'!$A:$K,MATCH(MID(M$10,13,100)*1,'Raw CDR data'!$2:$2,0)+1,0)</f>
        <v>217.69473600000001</v>
      </c>
      <c r="N166" s="68">
        <f>VLOOKUP($B166&amp;K$8,'Raw CDR data'!$A:$K,MATCH(MID(N$10,13,100)*1,'Raw CDR data'!$2:$2,0)+1,0)</f>
        <v>211</v>
      </c>
      <c r="O166" s="67">
        <f>VLOOKUP($B166&amp;O$8,'Raw CDR data'!$A:$K,MATCH(MID(O$10,13,100)*1,'Raw CDR data'!$2:$2,0),0)</f>
        <v>1</v>
      </c>
      <c r="P166" s="67">
        <f>VLOOKUP($B166&amp;O$8,'Raw CDR data'!$A:$K,MATCH(MID(P$10,13,100)*1,'Raw CDR data'!$2:$2,0),0)</f>
        <v>1</v>
      </c>
      <c r="Q166" s="68">
        <f>VLOOKUP($B166&amp;O$8,'Raw CDR data'!$A:$K,MATCH(MID(Q$10,13,100)*1,'Raw CDR data'!$2:$2,0)+1,0)</f>
        <v>6.625</v>
      </c>
      <c r="R166" s="68">
        <f>VLOOKUP($B166&amp;O$8,'Raw CDR data'!$A:$K,MATCH(MID(R$10,13,100)*1,'Raw CDR data'!$2:$2,0)+1,0)</f>
        <v>6.733333</v>
      </c>
      <c r="S166" s="67">
        <f>VLOOKUP($B166&amp;S$8,'Raw CDR data'!$A:$K,MATCH(MID(S$10,13,100)*1,'Raw CDR data'!$2:$2,0),0)</f>
        <v>24</v>
      </c>
      <c r="T166" s="67">
        <f>VLOOKUP($B166&amp;S$8,'Raw CDR data'!$A:$K,MATCH(MID(T$10,13,100)*1,'Raw CDR data'!$2:$2,0),0)</f>
        <v>24</v>
      </c>
      <c r="U166" s="68">
        <f>VLOOKUP($B166&amp;S$8,'Raw CDR data'!$A:$K,MATCH(MID(U$10,13,100)*1,'Raw CDR data'!$2:$2,0)+1,0)</f>
        <v>2958.226107</v>
      </c>
      <c r="V166" s="68">
        <f>VLOOKUP($B166&amp;S$8,'Raw CDR data'!$A:$K,MATCH(MID(V$10,13,100)*1,'Raw CDR data'!$2:$2,0)+1,0)</f>
        <v>2959.6293700000001</v>
      </c>
      <c r="W166" s="67">
        <f>VLOOKUP($B166&amp;"Further Education College",'Raw CDR data'!$A:$K,MATCH(MID(W$10,13,100)*1,'Raw CDR data'!$2:$2,0),0)</f>
        <v>1</v>
      </c>
      <c r="X166" s="67">
        <f>VLOOKUP($B166&amp;"Further Education College",'Raw CDR data'!$A:$K,MATCH(MID(X$10,13,100)*1,'Raw CDR data'!$2:$2,0),0)</f>
        <v>1</v>
      </c>
      <c r="Y166" s="68">
        <f>VLOOKUP($B166&amp;"Further Education College",'Raw CDR data'!$A:$K,MATCH(MID(Y$10,13,100)*1,'Raw CDR data'!$2:$2,0)+1,0)</f>
        <v>106</v>
      </c>
      <c r="Z166" s="68">
        <f>VLOOKUP($B166&amp;"Further Education College",'Raw CDR data'!$A:$K,MATCH(MID(Z$10,13,100)*1,'Raw CDR data'!$2:$2,0)+1,0)</f>
        <v>106</v>
      </c>
      <c r="AA166" s="67">
        <f>VLOOKUP($B166&amp;AA$8,'Raw CDR data'!$A:$K,MATCH(MID(AA$10,13,100)*1,'Raw CDR data'!$2:$2,0),0)</f>
        <v>0</v>
      </c>
      <c r="AB166" s="67">
        <f>VLOOKUP($B166&amp;AA$8,'Raw CDR data'!$A:$K,MATCH(MID(AB$10,13,100)*1,'Raw CDR data'!$2:$2,0),0)</f>
        <v>0</v>
      </c>
      <c r="AC166" s="67">
        <f>VLOOKUP($B166&amp;AC$8,'Raw CDR data'!$A:$K,MATCH(MID(AC$10,13,100)*1,'Raw CDR data'!$2:$2,0),0)</f>
        <v>1</v>
      </c>
      <c r="AD166" s="67">
        <f>VLOOKUP($B166&amp;AC$8,'Raw CDR data'!$A:$K,MATCH(MID(AD$10,13,100)*1,'Raw CDR data'!$2:$2,0),0)</f>
        <v>1</v>
      </c>
      <c r="AE166" s="67">
        <f>VLOOKUP($B166&amp;AE$8,'Raw CDR data'!$A:$K,MATCH(MID(AE$10,13,100)*1,'Raw CDR data'!$2:$2,0),0)</f>
        <v>0</v>
      </c>
      <c r="AF166" s="67">
        <f>VLOOKUP($B166&amp;AE$8,'Raw CDR data'!$A:$K,MATCH(MID(AF$10,13,100)*1,'Raw CDR data'!$2:$2,0),0)</f>
        <v>0</v>
      </c>
      <c r="AG166" s="67">
        <f>VLOOKUP($B166&amp;"Local Authority Adoption Agency",'Raw CDR data'!$A:$K,MATCH(MID(AG$10,13,100)*1,'Raw CDR data'!$2:$2,0),0)</f>
        <v>1</v>
      </c>
      <c r="AH166" s="67">
        <f>VLOOKUP($B166&amp;"Local Authority Adoption Agency",'Raw CDR data'!$A:$K,MATCH(MID(AH$10,13,100)*1,'Raw CDR data'!$2:$2,0),0)</f>
        <v>1</v>
      </c>
      <c r="AI166" s="67">
        <f>VLOOKUP($B166&amp;AI$8,'Raw CDR data'!$A:$K,MATCH(MID(AI$10,13,100)*1,'Raw CDR data'!$2:$2,0),0)</f>
        <v>7</v>
      </c>
      <c r="AJ166" s="67">
        <f>VLOOKUP($B166&amp;AI$8,'Raw CDR data'!$A:$K,MATCH(MID(AJ$10,13,100)*1,'Raw CDR data'!$2:$2,0),0)</f>
        <v>6</v>
      </c>
      <c r="AK166" s="67">
        <f>VLOOKUP($B166&amp;"Local Authority Fostering Agency",'Raw CDR data'!$A:$K,MATCH(MID(AK$10,13,100)*1,'Raw CDR data'!$2:$2,0),0)</f>
        <v>1</v>
      </c>
      <c r="AL166" s="67">
        <f>VLOOKUP($B166&amp;"Local Authority Fostering Agency",'Raw CDR data'!$A:$K,MATCH(MID(AL$10,13,100)*1,'Raw CDR data'!$2:$2,0),0)</f>
        <v>1</v>
      </c>
      <c r="AM166" s="67">
        <f>VLOOKUP($B166&amp;AM$8,'Raw CDR data'!$A:$K,MATCH(MID(AM$10,13,100)*1,'Raw CDR data'!$2:$2,0),0)</f>
        <v>82</v>
      </c>
      <c r="AN166" s="67">
        <f>VLOOKUP($B166&amp;AM$8,'Raw CDR data'!$A:$K,MATCH(MID(AN$10,13,100)*1,'Raw CDR data'!$2:$2,0),0)</f>
        <v>79</v>
      </c>
      <c r="AO166" s="160"/>
      <c r="AP166" s="160"/>
    </row>
    <row r="167" spans="2:42" s="62" customFormat="1" ht="11.25">
      <c r="B167" s="71" t="s">
        <v>820</v>
      </c>
      <c r="C167" s="67">
        <f>VLOOKUP($B167&amp;C$8,'Raw CDR data'!$A:$K,MATCH(MID(C$10,13,100)*1,'Raw CDR data'!$2:$2,0),0)</f>
        <v>0</v>
      </c>
      <c r="D167" s="67">
        <f>VLOOKUP($B167&amp;C$8,'Raw CDR data'!$A:$K,MATCH(MID(D$10,13,100)*1,'Raw CDR data'!$2:$2,0),0)</f>
        <v>0</v>
      </c>
      <c r="E167" s="68">
        <f>VLOOKUP($B167&amp;C$8,'Raw CDR data'!$A:$K,MATCH(MID(E$10,13,100)*1,'Raw CDR data'!$2:$2,0)+1,0)</f>
        <v>0</v>
      </c>
      <c r="F167" s="68">
        <f>VLOOKUP($B167&amp;C$8,'Raw CDR data'!$A:$K,MATCH(MID(F$10,13,100)*1,'Raw CDR data'!$2:$2,0)+1,0)</f>
        <v>0</v>
      </c>
      <c r="G167" s="67">
        <f>VLOOKUP($B167&amp;G$8,'Raw CDR data'!$A:$K,MATCH(MID(G$10,13,100)*1,'Raw CDR data'!$2:$2,0),0)</f>
        <v>0</v>
      </c>
      <c r="H167" s="67">
        <f>VLOOKUP($B167&amp;G$8,'Raw CDR data'!$A:$K,MATCH(MID(H$10,13,100)*1,'Raw CDR data'!$2:$2,0),0)</f>
        <v>0</v>
      </c>
      <c r="I167" s="68">
        <f>VLOOKUP($B167&amp;G$8,'Raw CDR data'!$A:$K,MATCH(MID(I$10,13,100)*1,'Raw CDR data'!$2:$2,0)+1,0)</f>
        <v>0</v>
      </c>
      <c r="J167" s="68">
        <f>VLOOKUP($B167&amp;G$8,'Raw CDR data'!$A:$K,MATCH(MID(J$10,13,100)*1,'Raw CDR data'!$2:$2,0)+1,0)</f>
        <v>0</v>
      </c>
      <c r="K167" s="67">
        <f>VLOOKUP($B167&amp;K$8,'Raw CDR data'!$A:$K,MATCH(MID(K$10,13,100)*1,'Raw CDR data'!$2:$2,0),0)</f>
        <v>2</v>
      </c>
      <c r="L167" s="67">
        <f>VLOOKUP($B167&amp;K$8,'Raw CDR data'!$A:$K,MATCH(MID(L$10,13,100)*1,'Raw CDR data'!$2:$2,0),0)</f>
        <v>2</v>
      </c>
      <c r="M167" s="68">
        <f>VLOOKUP($B167&amp;K$8,'Raw CDR data'!$A:$K,MATCH(MID(M$10,13,100)*1,'Raw CDR data'!$2:$2,0)+1,0)</f>
        <v>21</v>
      </c>
      <c r="N167" s="68">
        <f>VLOOKUP($B167&amp;K$8,'Raw CDR data'!$A:$K,MATCH(MID(N$10,13,100)*1,'Raw CDR data'!$2:$2,0)+1,0)</f>
        <v>21</v>
      </c>
      <c r="O167" s="67">
        <f>VLOOKUP($B167&amp;O$8,'Raw CDR data'!$A:$K,MATCH(MID(O$10,13,100)*1,'Raw CDR data'!$2:$2,0),0)</f>
        <v>0</v>
      </c>
      <c r="P167" s="67">
        <f>VLOOKUP($B167&amp;O$8,'Raw CDR data'!$A:$K,MATCH(MID(P$10,13,100)*1,'Raw CDR data'!$2:$2,0),0)</f>
        <v>0</v>
      </c>
      <c r="Q167" s="68">
        <f>VLOOKUP($B167&amp;O$8,'Raw CDR data'!$A:$K,MATCH(MID(Q$10,13,100)*1,'Raw CDR data'!$2:$2,0)+1,0)</f>
        <v>0</v>
      </c>
      <c r="R167" s="68">
        <f>VLOOKUP($B167&amp;O$8,'Raw CDR data'!$A:$K,MATCH(MID(R$10,13,100)*1,'Raw CDR data'!$2:$2,0)+1,0)</f>
        <v>0</v>
      </c>
      <c r="S167" s="67">
        <f>VLOOKUP($B167&amp;S$8,'Raw CDR data'!$A:$K,MATCH(MID(S$10,13,100)*1,'Raw CDR data'!$2:$2,0),0)</f>
        <v>7</v>
      </c>
      <c r="T167" s="67">
        <f>VLOOKUP($B167&amp;S$8,'Raw CDR data'!$A:$K,MATCH(MID(T$10,13,100)*1,'Raw CDR data'!$2:$2,0),0)</f>
        <v>7</v>
      </c>
      <c r="U167" s="68">
        <f>VLOOKUP($B167&amp;S$8,'Raw CDR data'!$A:$K,MATCH(MID(U$10,13,100)*1,'Raw CDR data'!$2:$2,0)+1,0)</f>
        <v>2018</v>
      </c>
      <c r="V167" s="68">
        <f>VLOOKUP($B167&amp;S$8,'Raw CDR data'!$A:$K,MATCH(MID(V$10,13,100)*1,'Raw CDR data'!$2:$2,0)+1,0)</f>
        <v>2018</v>
      </c>
      <c r="W167" s="67">
        <f>VLOOKUP($B167&amp;"Further Education College",'Raw CDR data'!$A:$K,MATCH(MID(W$10,13,100)*1,'Raw CDR data'!$2:$2,0),0)</f>
        <v>0</v>
      </c>
      <c r="X167" s="67">
        <f>VLOOKUP($B167&amp;"Further Education College",'Raw CDR data'!$A:$K,MATCH(MID(X$10,13,100)*1,'Raw CDR data'!$2:$2,0),0)</f>
        <v>0</v>
      </c>
      <c r="Y167" s="68">
        <f>VLOOKUP($B167&amp;"Further Education College",'Raw CDR data'!$A:$K,MATCH(MID(Y$10,13,100)*1,'Raw CDR data'!$2:$2,0)+1,0)</f>
        <v>0</v>
      </c>
      <c r="Z167" s="68">
        <f>VLOOKUP($B167&amp;"Further Education College",'Raw CDR data'!$A:$K,MATCH(MID(Z$10,13,100)*1,'Raw CDR data'!$2:$2,0)+1,0)</f>
        <v>0</v>
      </c>
      <c r="AA167" s="67">
        <f>VLOOKUP($B167&amp;AA$8,'Raw CDR data'!$A:$K,MATCH(MID(AA$10,13,100)*1,'Raw CDR data'!$2:$2,0),0)</f>
        <v>0</v>
      </c>
      <c r="AB167" s="67">
        <f>VLOOKUP($B167&amp;AA$8,'Raw CDR data'!$A:$K,MATCH(MID(AB$10,13,100)*1,'Raw CDR data'!$2:$2,0),0)</f>
        <v>0</v>
      </c>
      <c r="AC167" s="67">
        <f>VLOOKUP($B167&amp;AC$8,'Raw CDR data'!$A:$K,MATCH(MID(AC$10,13,100)*1,'Raw CDR data'!$2:$2,0),0)</f>
        <v>0</v>
      </c>
      <c r="AD167" s="67">
        <f>VLOOKUP($B167&amp;AC$8,'Raw CDR data'!$A:$K,MATCH(MID(AD$10,13,100)*1,'Raw CDR data'!$2:$2,0),0)</f>
        <v>0</v>
      </c>
      <c r="AE167" s="67">
        <f>VLOOKUP($B167&amp;AE$8,'Raw CDR data'!$A:$K,MATCH(MID(AE$10,13,100)*1,'Raw CDR data'!$2:$2,0),0)</f>
        <v>0</v>
      </c>
      <c r="AF167" s="67">
        <f>VLOOKUP($B167&amp;AE$8,'Raw CDR data'!$A:$K,MATCH(MID(AF$10,13,100)*1,'Raw CDR data'!$2:$2,0),0)</f>
        <v>0</v>
      </c>
      <c r="AG167" s="67">
        <f>VLOOKUP($B167&amp;"Local Authority Adoption Agency",'Raw CDR data'!$A:$K,MATCH(MID(AG$10,13,100)*1,'Raw CDR data'!$2:$2,0),0)</f>
        <v>1</v>
      </c>
      <c r="AH167" s="67">
        <f>VLOOKUP($B167&amp;"Local Authority Adoption Agency",'Raw CDR data'!$A:$K,MATCH(MID(AH$10,13,100)*1,'Raw CDR data'!$2:$2,0),0)</f>
        <v>1</v>
      </c>
      <c r="AI167" s="67">
        <f>VLOOKUP($B167&amp;AI$8,'Raw CDR data'!$A:$K,MATCH(MID(AI$10,13,100)*1,'Raw CDR data'!$2:$2,0),0)</f>
        <v>0</v>
      </c>
      <c r="AJ167" s="67">
        <f>VLOOKUP($B167&amp;AI$8,'Raw CDR data'!$A:$K,MATCH(MID(AJ$10,13,100)*1,'Raw CDR data'!$2:$2,0),0)</f>
        <v>0</v>
      </c>
      <c r="AK167" s="67">
        <f>VLOOKUP($B167&amp;"Local Authority Fostering Agency",'Raw CDR data'!$A:$K,MATCH(MID(AK$10,13,100)*1,'Raw CDR data'!$2:$2,0),0)</f>
        <v>1</v>
      </c>
      <c r="AL167" s="67">
        <f>VLOOKUP($B167&amp;"Local Authority Fostering Agency",'Raw CDR data'!$A:$K,MATCH(MID(AL$10,13,100)*1,'Raw CDR data'!$2:$2,0),0)</f>
        <v>1</v>
      </c>
      <c r="AM167" s="67">
        <f>VLOOKUP($B167&amp;AM$8,'Raw CDR data'!$A:$K,MATCH(MID(AM$10,13,100)*1,'Raw CDR data'!$2:$2,0),0)</f>
        <v>11</v>
      </c>
      <c r="AN167" s="67">
        <f>VLOOKUP($B167&amp;AM$8,'Raw CDR data'!$A:$K,MATCH(MID(AN$10,13,100)*1,'Raw CDR data'!$2:$2,0),0)</f>
        <v>11</v>
      </c>
      <c r="AO167" s="160"/>
      <c r="AP167" s="160"/>
    </row>
    <row r="168" spans="2:42" s="62" customFormat="1" ht="11.25">
      <c r="B168" s="71" t="s">
        <v>102</v>
      </c>
      <c r="C168" s="67">
        <f>VLOOKUP($B168&amp;C$8,'Raw CDR data'!$A:$K,MATCH(MID(C$10,13,100)*1,'Raw CDR data'!$2:$2,0),0)</f>
        <v>3</v>
      </c>
      <c r="D168" s="67">
        <f>VLOOKUP($B168&amp;C$8,'Raw CDR data'!$A:$K,MATCH(MID(D$10,13,100)*1,'Raw CDR data'!$2:$2,0),0)</f>
        <v>3</v>
      </c>
      <c r="E168" s="68">
        <f>VLOOKUP($B168&amp;C$8,'Raw CDR data'!$A:$K,MATCH(MID(E$10,13,100)*1,'Raw CDR data'!$2:$2,0)+1,0)</f>
        <v>12</v>
      </c>
      <c r="F168" s="68">
        <f>VLOOKUP($B168&amp;C$8,'Raw CDR data'!$A:$K,MATCH(MID(F$10,13,100)*1,'Raw CDR data'!$2:$2,0)+1,0)</f>
        <v>12</v>
      </c>
      <c r="G168" s="67">
        <f>VLOOKUP($B168&amp;G$8,'Raw CDR data'!$A:$K,MATCH(MID(G$10,13,100)*1,'Raw CDR data'!$2:$2,0),0)</f>
        <v>0</v>
      </c>
      <c r="H168" s="67">
        <f>VLOOKUP($B168&amp;G$8,'Raw CDR data'!$A:$K,MATCH(MID(H$10,13,100)*1,'Raw CDR data'!$2:$2,0),0)</f>
        <v>0</v>
      </c>
      <c r="I168" s="68">
        <f>VLOOKUP($B168&amp;G$8,'Raw CDR data'!$A:$K,MATCH(MID(I$10,13,100)*1,'Raw CDR data'!$2:$2,0)+1,0)</f>
        <v>0</v>
      </c>
      <c r="J168" s="68">
        <f>VLOOKUP($B168&amp;G$8,'Raw CDR data'!$A:$K,MATCH(MID(J$10,13,100)*1,'Raw CDR data'!$2:$2,0)+1,0)</f>
        <v>0</v>
      </c>
      <c r="K168" s="67">
        <f>VLOOKUP($B168&amp;K$8,'Raw CDR data'!$A:$K,MATCH(MID(K$10,13,100)*1,'Raw CDR data'!$2:$2,0),0)</f>
        <v>2</v>
      </c>
      <c r="L168" s="67">
        <f>VLOOKUP($B168&amp;K$8,'Raw CDR data'!$A:$K,MATCH(MID(L$10,13,100)*1,'Raw CDR data'!$2:$2,0),0)</f>
        <v>2</v>
      </c>
      <c r="M168" s="68">
        <f>VLOOKUP($B168&amp;K$8,'Raw CDR data'!$A:$K,MATCH(MID(M$10,13,100)*1,'Raw CDR data'!$2:$2,0)+1,0)</f>
        <v>49</v>
      </c>
      <c r="N168" s="68">
        <f>VLOOKUP($B168&amp;K$8,'Raw CDR data'!$A:$K,MATCH(MID(N$10,13,100)*1,'Raw CDR data'!$2:$2,0)+1,0)</f>
        <v>49</v>
      </c>
      <c r="O168" s="67">
        <f>VLOOKUP($B168&amp;O$8,'Raw CDR data'!$A:$K,MATCH(MID(O$10,13,100)*1,'Raw CDR data'!$2:$2,0),0)</f>
        <v>0</v>
      </c>
      <c r="P168" s="67">
        <f>VLOOKUP($B168&amp;O$8,'Raw CDR data'!$A:$K,MATCH(MID(P$10,13,100)*1,'Raw CDR data'!$2:$2,0),0)</f>
        <v>0</v>
      </c>
      <c r="Q168" s="68">
        <f>VLOOKUP($B168&amp;O$8,'Raw CDR data'!$A:$K,MATCH(MID(Q$10,13,100)*1,'Raw CDR data'!$2:$2,0)+1,0)</f>
        <v>0</v>
      </c>
      <c r="R168" s="68">
        <f>VLOOKUP($B168&amp;O$8,'Raw CDR data'!$A:$K,MATCH(MID(R$10,13,100)*1,'Raw CDR data'!$2:$2,0)+1,0)</f>
        <v>0</v>
      </c>
      <c r="S168" s="67">
        <f>VLOOKUP($B168&amp;S$8,'Raw CDR data'!$A:$K,MATCH(MID(S$10,13,100)*1,'Raw CDR data'!$2:$2,0),0)</f>
        <v>3</v>
      </c>
      <c r="T168" s="67">
        <f>VLOOKUP($B168&amp;S$8,'Raw CDR data'!$A:$K,MATCH(MID(T$10,13,100)*1,'Raw CDR data'!$2:$2,0),0)</f>
        <v>3</v>
      </c>
      <c r="U168" s="68">
        <f>VLOOKUP($B168&amp;S$8,'Raw CDR data'!$A:$K,MATCH(MID(U$10,13,100)*1,'Raw CDR data'!$2:$2,0)+1,0)</f>
        <v>312</v>
      </c>
      <c r="V168" s="68">
        <f>VLOOKUP($B168&amp;S$8,'Raw CDR data'!$A:$K,MATCH(MID(V$10,13,100)*1,'Raw CDR data'!$2:$2,0)+1,0)</f>
        <v>312</v>
      </c>
      <c r="W168" s="67">
        <f>VLOOKUP($B168&amp;"Further Education College",'Raw CDR data'!$A:$K,MATCH(MID(W$10,13,100)*1,'Raw CDR data'!$2:$2,0),0)</f>
        <v>0</v>
      </c>
      <c r="X168" s="67">
        <f>VLOOKUP($B168&amp;"Further Education College",'Raw CDR data'!$A:$K,MATCH(MID(X$10,13,100)*1,'Raw CDR data'!$2:$2,0),0)</f>
        <v>0</v>
      </c>
      <c r="Y168" s="68">
        <f>VLOOKUP($B168&amp;"Further Education College",'Raw CDR data'!$A:$K,MATCH(MID(Y$10,13,100)*1,'Raw CDR data'!$2:$2,0)+1,0)</f>
        <v>0</v>
      </c>
      <c r="Z168" s="68">
        <f>VLOOKUP($B168&amp;"Further Education College",'Raw CDR data'!$A:$K,MATCH(MID(Z$10,13,100)*1,'Raw CDR data'!$2:$2,0)+1,0)</f>
        <v>0</v>
      </c>
      <c r="AA168" s="67">
        <f>VLOOKUP($B168&amp;AA$8,'Raw CDR data'!$A:$K,MATCH(MID(AA$10,13,100)*1,'Raw CDR data'!$2:$2,0),0)</f>
        <v>0</v>
      </c>
      <c r="AB168" s="67">
        <f>VLOOKUP($B168&amp;AA$8,'Raw CDR data'!$A:$K,MATCH(MID(AB$10,13,100)*1,'Raw CDR data'!$2:$2,0),0)</f>
        <v>0</v>
      </c>
      <c r="AC168" s="67">
        <f>VLOOKUP($B168&amp;AC$8,'Raw CDR data'!$A:$K,MATCH(MID(AC$10,13,100)*1,'Raw CDR data'!$2:$2,0),0)</f>
        <v>0</v>
      </c>
      <c r="AD168" s="67">
        <f>VLOOKUP($B168&amp;AC$8,'Raw CDR data'!$A:$K,MATCH(MID(AD$10,13,100)*1,'Raw CDR data'!$2:$2,0),0)</f>
        <v>0</v>
      </c>
      <c r="AE168" s="67">
        <f>VLOOKUP($B168&amp;AE$8,'Raw CDR data'!$A:$K,MATCH(MID(AE$10,13,100)*1,'Raw CDR data'!$2:$2,0),0)</f>
        <v>0</v>
      </c>
      <c r="AF168" s="67">
        <f>VLOOKUP($B168&amp;AE$8,'Raw CDR data'!$A:$K,MATCH(MID(AF$10,13,100)*1,'Raw CDR data'!$2:$2,0),0)</f>
        <v>0</v>
      </c>
      <c r="AG168" s="67">
        <f>VLOOKUP($B168&amp;"Local Authority Adoption Agency",'Raw CDR data'!$A:$K,MATCH(MID(AG$10,13,100)*1,'Raw CDR data'!$2:$2,0),0)</f>
        <v>1</v>
      </c>
      <c r="AH168" s="67">
        <f>VLOOKUP($B168&amp;"Local Authority Adoption Agency",'Raw CDR data'!$A:$K,MATCH(MID(AH$10,13,100)*1,'Raw CDR data'!$2:$2,0),0)</f>
        <v>1</v>
      </c>
      <c r="AI168" s="67">
        <f>VLOOKUP($B168&amp;AI$8,'Raw CDR data'!$A:$K,MATCH(MID(AI$10,13,100)*1,'Raw CDR data'!$2:$2,0),0)</f>
        <v>0</v>
      </c>
      <c r="AJ168" s="67">
        <f>VLOOKUP($B168&amp;AI$8,'Raw CDR data'!$A:$K,MATCH(MID(AJ$10,13,100)*1,'Raw CDR data'!$2:$2,0),0)</f>
        <v>0</v>
      </c>
      <c r="AK168" s="67">
        <f>VLOOKUP($B168&amp;"Local Authority Fostering Agency",'Raw CDR data'!$A:$K,MATCH(MID(AK$10,13,100)*1,'Raw CDR data'!$2:$2,0),0)</f>
        <v>1</v>
      </c>
      <c r="AL168" s="67">
        <f>VLOOKUP($B168&amp;"Local Authority Fostering Agency",'Raw CDR data'!$A:$K,MATCH(MID(AL$10,13,100)*1,'Raw CDR data'!$2:$2,0),0)</f>
        <v>1</v>
      </c>
      <c r="AM168" s="67">
        <f>VLOOKUP($B168&amp;AM$8,'Raw CDR data'!$A:$K,MATCH(MID(AM$10,13,100)*1,'Raw CDR data'!$2:$2,0),0)</f>
        <v>10</v>
      </c>
      <c r="AN168" s="67">
        <f>VLOOKUP($B168&amp;AM$8,'Raw CDR data'!$A:$K,MATCH(MID(AN$10,13,100)*1,'Raw CDR data'!$2:$2,0),0)</f>
        <v>10</v>
      </c>
      <c r="AO168" s="160"/>
      <c r="AP168" s="160"/>
    </row>
    <row r="169" spans="2:42" s="62" customFormat="1" ht="11.25">
      <c r="B169" s="69"/>
      <c r="C169" s="67"/>
      <c r="D169" s="67"/>
      <c r="E169" s="68"/>
      <c r="F169" s="68"/>
      <c r="G169" s="67"/>
      <c r="H169" s="67"/>
      <c r="I169" s="68"/>
      <c r="J169" s="68"/>
      <c r="K169" s="67"/>
      <c r="L169" s="67"/>
      <c r="M169" s="68"/>
      <c r="N169" s="68"/>
      <c r="O169" s="67"/>
      <c r="P169" s="67"/>
      <c r="Q169" s="68"/>
      <c r="R169" s="68"/>
      <c r="S169" s="67"/>
      <c r="T169" s="67"/>
      <c r="U169" s="68"/>
      <c r="V169" s="68"/>
      <c r="W169" s="67"/>
      <c r="X169" s="67"/>
      <c r="Y169" s="68"/>
      <c r="Z169" s="68"/>
      <c r="AA169" s="67"/>
      <c r="AB169" s="67"/>
      <c r="AC169" s="67"/>
      <c r="AD169" s="67"/>
      <c r="AE169" s="67"/>
      <c r="AF169" s="67"/>
      <c r="AG169" s="67"/>
      <c r="AH169" s="67"/>
      <c r="AI169" s="67"/>
      <c r="AJ169" s="67"/>
      <c r="AK169" s="67"/>
      <c r="AL169" s="67"/>
      <c r="AM169" s="67"/>
      <c r="AN169" s="67"/>
      <c r="AO169" s="160"/>
      <c r="AP169" s="160"/>
    </row>
    <row r="170" spans="2:42" s="62" customFormat="1" ht="11.25">
      <c r="B170" s="70" t="s">
        <v>681</v>
      </c>
      <c r="C170" s="67">
        <f>VLOOKUP($B170&amp;C$8,'Raw CDR data'!$A:$K,MATCH(MID(C$10,13,100)*1,'Raw CDR data'!$2:$2,0),0)</f>
        <v>210</v>
      </c>
      <c r="D170" s="67">
        <f>VLOOKUP($B170&amp;C$8,'Raw CDR data'!$A:$K,MATCH(MID(D$10,13,100)*1,'Raw CDR data'!$2:$2,0),0)</f>
        <v>213</v>
      </c>
      <c r="E170" s="68">
        <f>VLOOKUP($B170&amp;C$8,'Raw CDR data'!$A:$K,MATCH(MID(E$10,13,100)*1,'Raw CDR data'!$2:$2,0)+1,0)</f>
        <v>1349</v>
      </c>
      <c r="F170" s="68">
        <f>VLOOKUP($B170&amp;C$8,'Raw CDR data'!$A:$K,MATCH(MID(F$10,13,100)*1,'Raw CDR data'!$2:$2,0)+1,0)</f>
        <v>1372</v>
      </c>
      <c r="G170" s="67">
        <f>VLOOKUP($B170&amp;G$8,'Raw CDR data'!$A:$K,MATCH(MID(G$10,13,100)*1,'Raw CDR data'!$2:$2,0),0)</f>
        <v>2</v>
      </c>
      <c r="H170" s="67">
        <f>VLOOKUP($B170&amp;G$8,'Raw CDR data'!$A:$K,MATCH(MID(H$10,13,100)*1,'Raw CDR data'!$2:$2,0),0)</f>
        <v>2</v>
      </c>
      <c r="I170" s="68">
        <f>VLOOKUP($B170&amp;G$8,'Raw CDR data'!$A:$K,MATCH(MID(I$10,13,100)*1,'Raw CDR data'!$2:$2,0)+1,0)</f>
        <v>40</v>
      </c>
      <c r="J170" s="68">
        <f>VLOOKUP($B170&amp;G$8,'Raw CDR data'!$A:$K,MATCH(MID(J$10,13,100)*1,'Raw CDR data'!$2:$2,0)+1,0)</f>
        <v>40</v>
      </c>
      <c r="K170" s="67">
        <f>VLOOKUP($B170&amp;K$8,'Raw CDR data'!$A:$K,MATCH(MID(K$10,13,100)*1,'Raw CDR data'!$2:$2,0),0)</f>
        <v>29</v>
      </c>
      <c r="L170" s="67">
        <f>VLOOKUP($B170&amp;K$8,'Raw CDR data'!$A:$K,MATCH(MID(L$10,13,100)*1,'Raw CDR data'!$2:$2,0),0)</f>
        <v>28</v>
      </c>
      <c r="M170" s="68">
        <f>VLOOKUP($B170&amp;K$8,'Raw CDR data'!$A:$K,MATCH(MID(M$10,13,100)*1,'Raw CDR data'!$2:$2,0)+1,0)</f>
        <v>811.361985</v>
      </c>
      <c r="N170" s="68">
        <f>VLOOKUP($B170&amp;K$8,'Raw CDR data'!$A:$K,MATCH(MID(N$10,13,100)*1,'Raw CDR data'!$2:$2,0)+1,0)</f>
        <v>816.80587200000002</v>
      </c>
      <c r="O170" s="67">
        <f>VLOOKUP($B170&amp;O$8,'Raw CDR data'!$A:$K,MATCH(MID(O$10,13,100)*1,'Raw CDR data'!$2:$2,0),0)</f>
        <v>6</v>
      </c>
      <c r="P170" s="67">
        <f>VLOOKUP($B170&amp;O$8,'Raw CDR data'!$A:$K,MATCH(MID(P$10,13,100)*1,'Raw CDR data'!$2:$2,0),0)</f>
        <v>6</v>
      </c>
      <c r="Q170" s="68">
        <f>VLOOKUP($B170&amp;O$8,'Raw CDR data'!$A:$K,MATCH(MID(Q$10,13,100)*1,'Raw CDR data'!$2:$2,0)+1,0)</f>
        <v>36.024999999999999</v>
      </c>
      <c r="R170" s="68">
        <f>VLOOKUP($B170&amp;O$8,'Raw CDR data'!$A:$K,MATCH(MID(R$10,13,100)*1,'Raw CDR data'!$2:$2,0)+1,0)</f>
        <v>36.358333000000002</v>
      </c>
      <c r="S170" s="67">
        <f>VLOOKUP($B170&amp;S$8,'Raw CDR data'!$A:$K,MATCH(MID(S$10,13,100)*1,'Raw CDR data'!$2:$2,0),0)</f>
        <v>91</v>
      </c>
      <c r="T170" s="67">
        <f>VLOOKUP($B170&amp;S$8,'Raw CDR data'!$A:$K,MATCH(MID(T$10,13,100)*1,'Raw CDR data'!$2:$2,0),0)</f>
        <v>91</v>
      </c>
      <c r="U170" s="68">
        <f>VLOOKUP($B170&amp;S$8,'Raw CDR data'!$A:$K,MATCH(MID(U$10,13,100)*1,'Raw CDR data'!$2:$2,0)+1,0)</f>
        <v>14072.226107</v>
      </c>
      <c r="V170" s="68">
        <f>VLOOKUP($B170&amp;S$8,'Raw CDR data'!$A:$K,MATCH(MID(V$10,13,100)*1,'Raw CDR data'!$2:$2,0)+1,0)</f>
        <v>14071.629370000001</v>
      </c>
      <c r="W170" s="67">
        <f>VLOOKUP($B170&amp;"Further Education College",'Raw CDR data'!$A:$K,MATCH(MID(W$10,13,100)*1,'Raw CDR data'!$2:$2,0),0)</f>
        <v>11</v>
      </c>
      <c r="X170" s="67">
        <f>VLOOKUP($B170&amp;"Further Education College",'Raw CDR data'!$A:$K,MATCH(MID(X$10,13,100)*1,'Raw CDR data'!$2:$2,0),0)</f>
        <v>11</v>
      </c>
      <c r="Y170" s="68">
        <f>VLOOKUP($B170&amp;"Further Education College",'Raw CDR data'!$A:$K,MATCH(MID(Y$10,13,100)*1,'Raw CDR data'!$2:$2,0)+1,0)</f>
        <v>1036</v>
      </c>
      <c r="Z170" s="68">
        <f>VLOOKUP($B170&amp;"Further Education College",'Raw CDR data'!$A:$K,MATCH(MID(Z$10,13,100)*1,'Raw CDR data'!$2:$2,0)+1,0)</f>
        <v>1141</v>
      </c>
      <c r="AA170" s="67">
        <f>VLOOKUP($B170&amp;AA$8,'Raw CDR data'!$A:$K,MATCH(MID(AA$10,13,100)*1,'Raw CDR data'!$2:$2,0),0)</f>
        <v>0</v>
      </c>
      <c r="AB170" s="67">
        <f>VLOOKUP($B170&amp;AA$8,'Raw CDR data'!$A:$K,MATCH(MID(AB$10,13,100)*1,'Raw CDR data'!$2:$2,0),0)</f>
        <v>0</v>
      </c>
      <c r="AC170" s="67">
        <f>VLOOKUP($B170&amp;AC$8,'Raw CDR data'!$A:$K,MATCH(MID(AC$10,13,100)*1,'Raw CDR data'!$2:$2,0),0)</f>
        <v>6</v>
      </c>
      <c r="AD170" s="67">
        <f>VLOOKUP($B170&amp;AC$8,'Raw CDR data'!$A:$K,MATCH(MID(AD$10,13,100)*1,'Raw CDR data'!$2:$2,0),0)</f>
        <v>6</v>
      </c>
      <c r="AE170" s="67">
        <f>VLOOKUP($B170&amp;AE$8,'Raw CDR data'!$A:$K,MATCH(MID(AE$10,13,100)*1,'Raw CDR data'!$2:$2,0),0)</f>
        <v>3</v>
      </c>
      <c r="AF170" s="67">
        <f>VLOOKUP($B170&amp;AE$8,'Raw CDR data'!$A:$K,MATCH(MID(AF$10,13,100)*1,'Raw CDR data'!$2:$2,0),0)</f>
        <v>3</v>
      </c>
      <c r="AG170" s="67">
        <f>VLOOKUP($B170&amp;"Local Authority Adoption Agency",'Raw CDR data'!$A:$K,MATCH(MID(AG$10,13,100)*1,'Raw CDR data'!$2:$2,0),0)</f>
        <v>15</v>
      </c>
      <c r="AH170" s="67">
        <f>VLOOKUP($B170&amp;"Local Authority Adoption Agency",'Raw CDR data'!$A:$K,MATCH(MID(AH$10,13,100)*1,'Raw CDR data'!$2:$2,0),0)</f>
        <v>16</v>
      </c>
      <c r="AI170" s="67">
        <f>VLOOKUP($B170&amp;AI$8,'Raw CDR data'!$A:$K,MATCH(MID(AI$10,13,100)*1,'Raw CDR data'!$2:$2,0),0)</f>
        <v>26</v>
      </c>
      <c r="AJ170" s="67">
        <f>VLOOKUP($B170&amp;AI$8,'Raw CDR data'!$A:$K,MATCH(MID(AJ$10,13,100)*1,'Raw CDR data'!$2:$2,0),0)</f>
        <v>26</v>
      </c>
      <c r="AK170" s="67">
        <f>VLOOKUP($B170&amp;"Local Authority Fostering Agency",'Raw CDR data'!$A:$K,MATCH(MID(AK$10,13,100)*1,'Raw CDR data'!$2:$2,0),0)</f>
        <v>15</v>
      </c>
      <c r="AL170" s="67">
        <f>VLOOKUP($B170&amp;"Local Authority Fostering Agency",'Raw CDR data'!$A:$K,MATCH(MID(AL$10,13,100)*1,'Raw CDR data'!$2:$2,0),0)</f>
        <v>15</v>
      </c>
      <c r="AM170" s="67">
        <f>VLOOKUP($B170&amp;AM$8,'Raw CDR data'!$A:$K,MATCH(MID(AM$10,13,100)*1,'Raw CDR data'!$2:$2,0),0)</f>
        <v>414</v>
      </c>
      <c r="AN170" s="67">
        <f>VLOOKUP($B170&amp;AM$8,'Raw CDR data'!$A:$K,MATCH(MID(AN$10,13,100)*1,'Raw CDR data'!$2:$2,0),0)</f>
        <v>417</v>
      </c>
      <c r="AO170" s="160"/>
      <c r="AP170" s="160"/>
    </row>
    <row r="171" spans="2:42" s="62" customFormat="1" ht="11.25">
      <c r="B171" s="71" t="s">
        <v>821</v>
      </c>
      <c r="C171" s="67">
        <f>VLOOKUP($B171&amp;C$8,'Raw CDR data'!$A:$K,MATCH(MID(C$10,13,100)*1,'Raw CDR data'!$2:$2,0),0)</f>
        <v>1</v>
      </c>
      <c r="D171" s="67">
        <f>VLOOKUP($B171&amp;C$8,'Raw CDR data'!$A:$K,MATCH(MID(D$10,13,100)*1,'Raw CDR data'!$2:$2,0),0)</f>
        <v>1</v>
      </c>
      <c r="E171" s="68">
        <f>VLOOKUP($B171&amp;C$8,'Raw CDR data'!$A:$K,MATCH(MID(E$10,13,100)*1,'Raw CDR data'!$2:$2,0)+1,0)</f>
        <v>5</v>
      </c>
      <c r="F171" s="68">
        <f>VLOOKUP($B171&amp;C$8,'Raw CDR data'!$A:$K,MATCH(MID(F$10,13,100)*1,'Raw CDR data'!$2:$2,0)+1,0)</f>
        <v>5</v>
      </c>
      <c r="G171" s="67">
        <f>VLOOKUP($B171&amp;G$8,'Raw CDR data'!$A:$K,MATCH(MID(G$10,13,100)*1,'Raw CDR data'!$2:$2,0),0)</f>
        <v>0</v>
      </c>
      <c r="H171" s="67">
        <f>VLOOKUP($B171&amp;G$8,'Raw CDR data'!$A:$K,MATCH(MID(H$10,13,100)*1,'Raw CDR data'!$2:$2,0),0)</f>
        <v>0</v>
      </c>
      <c r="I171" s="68">
        <f>VLOOKUP($B171&amp;G$8,'Raw CDR data'!$A:$K,MATCH(MID(I$10,13,100)*1,'Raw CDR data'!$2:$2,0)+1,0)</f>
        <v>0</v>
      </c>
      <c r="J171" s="68">
        <f>VLOOKUP($B171&amp;G$8,'Raw CDR data'!$A:$K,MATCH(MID(J$10,13,100)*1,'Raw CDR data'!$2:$2,0)+1,0)</f>
        <v>0</v>
      </c>
      <c r="K171" s="67">
        <f>VLOOKUP($B171&amp;K$8,'Raw CDR data'!$A:$K,MATCH(MID(K$10,13,100)*1,'Raw CDR data'!$2:$2,0),0)</f>
        <v>1</v>
      </c>
      <c r="L171" s="67">
        <f>VLOOKUP($B171&amp;K$8,'Raw CDR data'!$A:$K,MATCH(MID(L$10,13,100)*1,'Raw CDR data'!$2:$2,0),0)</f>
        <v>1</v>
      </c>
      <c r="M171" s="68">
        <f>VLOOKUP($B171&amp;K$8,'Raw CDR data'!$A:$K,MATCH(MID(M$10,13,100)*1,'Raw CDR data'!$2:$2,0)+1,0)</f>
        <v>11</v>
      </c>
      <c r="N171" s="68">
        <f>VLOOKUP($B171&amp;K$8,'Raw CDR data'!$A:$K,MATCH(MID(N$10,13,100)*1,'Raw CDR data'!$2:$2,0)+1,0)</f>
        <v>11</v>
      </c>
      <c r="O171" s="67">
        <f>VLOOKUP($B171&amp;O$8,'Raw CDR data'!$A:$K,MATCH(MID(O$10,13,100)*1,'Raw CDR data'!$2:$2,0),0)</f>
        <v>0</v>
      </c>
      <c r="P171" s="67">
        <f>VLOOKUP($B171&amp;O$8,'Raw CDR data'!$A:$K,MATCH(MID(P$10,13,100)*1,'Raw CDR data'!$2:$2,0),0)</f>
        <v>0</v>
      </c>
      <c r="Q171" s="68">
        <f>VLOOKUP($B171&amp;O$8,'Raw CDR data'!$A:$K,MATCH(MID(Q$10,13,100)*1,'Raw CDR data'!$2:$2,0)+1,0)</f>
        <v>0</v>
      </c>
      <c r="R171" s="68">
        <f>VLOOKUP($B171&amp;O$8,'Raw CDR data'!$A:$K,MATCH(MID(R$10,13,100)*1,'Raw CDR data'!$2:$2,0)+1,0)</f>
        <v>0</v>
      </c>
      <c r="S171" s="67">
        <f>VLOOKUP($B171&amp;S$8,'Raw CDR data'!$A:$K,MATCH(MID(S$10,13,100)*1,'Raw CDR data'!$2:$2,0),0)</f>
        <v>5</v>
      </c>
      <c r="T171" s="67">
        <f>VLOOKUP($B171&amp;S$8,'Raw CDR data'!$A:$K,MATCH(MID(T$10,13,100)*1,'Raw CDR data'!$2:$2,0),0)</f>
        <v>5</v>
      </c>
      <c r="U171" s="68">
        <f>VLOOKUP($B171&amp;S$8,'Raw CDR data'!$A:$K,MATCH(MID(U$10,13,100)*1,'Raw CDR data'!$2:$2,0)+1,0)</f>
        <v>658</v>
      </c>
      <c r="V171" s="68">
        <f>VLOOKUP($B171&amp;S$8,'Raw CDR data'!$A:$K,MATCH(MID(V$10,13,100)*1,'Raw CDR data'!$2:$2,0)+1,0)</f>
        <v>658</v>
      </c>
      <c r="W171" s="67">
        <f>VLOOKUP($B171&amp;"Further Education College",'Raw CDR data'!$A:$K,MATCH(MID(W$10,13,100)*1,'Raw CDR data'!$2:$2,0),0)</f>
        <v>0</v>
      </c>
      <c r="X171" s="67">
        <f>VLOOKUP($B171&amp;"Further Education College",'Raw CDR data'!$A:$K,MATCH(MID(X$10,13,100)*1,'Raw CDR data'!$2:$2,0),0)</f>
        <v>0</v>
      </c>
      <c r="Y171" s="68">
        <f>VLOOKUP($B171&amp;"Further Education College",'Raw CDR data'!$A:$K,MATCH(MID(Y$10,13,100)*1,'Raw CDR data'!$2:$2,0)+1,0)</f>
        <v>0</v>
      </c>
      <c r="Z171" s="68">
        <f>VLOOKUP($B171&amp;"Further Education College",'Raw CDR data'!$A:$K,MATCH(MID(Z$10,13,100)*1,'Raw CDR data'!$2:$2,0)+1,0)</f>
        <v>0</v>
      </c>
      <c r="AA171" s="67">
        <f>VLOOKUP($B171&amp;AA$8,'Raw CDR data'!$A:$K,MATCH(MID(AA$10,13,100)*1,'Raw CDR data'!$2:$2,0),0)</f>
        <v>0</v>
      </c>
      <c r="AB171" s="67">
        <f>VLOOKUP($B171&amp;AA$8,'Raw CDR data'!$A:$K,MATCH(MID(AB$10,13,100)*1,'Raw CDR data'!$2:$2,0),0)</f>
        <v>0</v>
      </c>
      <c r="AC171" s="67">
        <f>VLOOKUP($B171&amp;AC$8,'Raw CDR data'!$A:$K,MATCH(MID(AC$10,13,100)*1,'Raw CDR data'!$2:$2,0),0)</f>
        <v>0</v>
      </c>
      <c r="AD171" s="67">
        <f>VLOOKUP($B171&amp;AC$8,'Raw CDR data'!$A:$K,MATCH(MID(AD$10,13,100)*1,'Raw CDR data'!$2:$2,0),0)</f>
        <v>0</v>
      </c>
      <c r="AE171" s="67">
        <f>VLOOKUP($B171&amp;AE$8,'Raw CDR data'!$A:$K,MATCH(MID(AE$10,13,100)*1,'Raw CDR data'!$2:$2,0),0)</f>
        <v>0</v>
      </c>
      <c r="AF171" s="67">
        <f>VLOOKUP($B171&amp;AE$8,'Raw CDR data'!$A:$K,MATCH(MID(AF$10,13,100)*1,'Raw CDR data'!$2:$2,0),0)</f>
        <v>0</v>
      </c>
      <c r="AG171" s="67">
        <f>VLOOKUP($B171&amp;"Local Authority Adoption Agency",'Raw CDR data'!$A:$K,MATCH(MID(AG$10,13,100)*1,'Raw CDR data'!$2:$2,0),0)</f>
        <v>1</v>
      </c>
      <c r="AH171" s="67">
        <f>VLOOKUP($B171&amp;"Local Authority Adoption Agency",'Raw CDR data'!$A:$K,MATCH(MID(AH$10,13,100)*1,'Raw CDR data'!$2:$2,0),0)</f>
        <v>1</v>
      </c>
      <c r="AI171" s="67">
        <f>VLOOKUP($B171&amp;AI$8,'Raw CDR data'!$A:$K,MATCH(MID(AI$10,13,100)*1,'Raw CDR data'!$2:$2,0),0)</f>
        <v>0</v>
      </c>
      <c r="AJ171" s="67">
        <f>VLOOKUP($B171&amp;AI$8,'Raw CDR data'!$A:$K,MATCH(MID(AJ$10,13,100)*1,'Raw CDR data'!$2:$2,0),0)</f>
        <v>0</v>
      </c>
      <c r="AK171" s="67">
        <f>VLOOKUP($B171&amp;"Local Authority Fostering Agency",'Raw CDR data'!$A:$K,MATCH(MID(AK$10,13,100)*1,'Raw CDR data'!$2:$2,0),0)</f>
        <v>1</v>
      </c>
      <c r="AL171" s="67">
        <f>VLOOKUP($B171&amp;"Local Authority Fostering Agency",'Raw CDR data'!$A:$K,MATCH(MID(AL$10,13,100)*1,'Raw CDR data'!$2:$2,0),0)</f>
        <v>1</v>
      </c>
      <c r="AM171" s="67">
        <f>VLOOKUP($B171&amp;AM$8,'Raw CDR data'!$A:$K,MATCH(MID(AM$10,13,100)*1,'Raw CDR data'!$2:$2,0),0)</f>
        <v>9</v>
      </c>
      <c r="AN171" s="67">
        <f>VLOOKUP($B171&amp;AM$8,'Raw CDR data'!$A:$K,MATCH(MID(AN$10,13,100)*1,'Raw CDR data'!$2:$2,0),0)</f>
        <v>9</v>
      </c>
      <c r="AO171" s="160"/>
      <c r="AP171" s="160"/>
    </row>
    <row r="172" spans="2:42" s="62" customFormat="1" ht="11.25">
      <c r="B172" s="71" t="s">
        <v>954</v>
      </c>
      <c r="C172" s="67">
        <f>VLOOKUP($B172&amp;C$8,'Raw CDR data'!$A:$K,MATCH(MID(C$10,13,100)*1,'Raw CDR data'!$2:$2,0),0)</f>
        <v>7</v>
      </c>
      <c r="D172" s="67">
        <f>VLOOKUP($B172&amp;C$8,'Raw CDR data'!$A:$K,MATCH(MID(D$10,13,100)*1,'Raw CDR data'!$2:$2,0),0)</f>
        <v>7</v>
      </c>
      <c r="E172" s="68">
        <f>VLOOKUP($B172&amp;C$8,'Raw CDR data'!$A:$K,MATCH(MID(E$10,13,100)*1,'Raw CDR data'!$2:$2,0)+1,0)</f>
        <v>26</v>
      </c>
      <c r="F172" s="68">
        <f>VLOOKUP($B172&amp;C$8,'Raw CDR data'!$A:$K,MATCH(MID(F$10,13,100)*1,'Raw CDR data'!$2:$2,0)+1,0)</f>
        <v>26</v>
      </c>
      <c r="G172" s="67">
        <f>VLOOKUP($B172&amp;G$8,'Raw CDR data'!$A:$K,MATCH(MID(G$10,13,100)*1,'Raw CDR data'!$2:$2,0),0)</f>
        <v>0</v>
      </c>
      <c r="H172" s="67">
        <f>VLOOKUP($B172&amp;G$8,'Raw CDR data'!$A:$K,MATCH(MID(H$10,13,100)*1,'Raw CDR data'!$2:$2,0),0)</f>
        <v>0</v>
      </c>
      <c r="I172" s="68">
        <f>VLOOKUP($B172&amp;G$8,'Raw CDR data'!$A:$K,MATCH(MID(I$10,13,100)*1,'Raw CDR data'!$2:$2,0)+1,0)</f>
        <v>0</v>
      </c>
      <c r="J172" s="68">
        <f>VLOOKUP($B172&amp;G$8,'Raw CDR data'!$A:$K,MATCH(MID(J$10,13,100)*1,'Raw CDR data'!$2:$2,0)+1,0)</f>
        <v>0</v>
      </c>
      <c r="K172" s="67">
        <f>VLOOKUP($B172&amp;K$8,'Raw CDR data'!$A:$K,MATCH(MID(K$10,13,100)*1,'Raw CDR data'!$2:$2,0),0)</f>
        <v>0</v>
      </c>
      <c r="L172" s="67">
        <f>VLOOKUP($B172&amp;K$8,'Raw CDR data'!$A:$K,MATCH(MID(L$10,13,100)*1,'Raw CDR data'!$2:$2,0),0)</f>
        <v>0</v>
      </c>
      <c r="M172" s="68">
        <f>VLOOKUP($B172&amp;K$8,'Raw CDR data'!$A:$K,MATCH(MID(M$10,13,100)*1,'Raw CDR data'!$2:$2,0)+1,0)</f>
        <v>0</v>
      </c>
      <c r="N172" s="68">
        <f>VLOOKUP($B172&amp;K$8,'Raw CDR data'!$A:$K,MATCH(MID(N$10,13,100)*1,'Raw CDR data'!$2:$2,0)+1,0)</f>
        <v>0</v>
      </c>
      <c r="O172" s="67">
        <f>VLOOKUP($B172&amp;O$8,'Raw CDR data'!$A:$K,MATCH(MID(O$10,13,100)*1,'Raw CDR data'!$2:$2,0),0)</f>
        <v>0</v>
      </c>
      <c r="P172" s="67">
        <f>VLOOKUP($B172&amp;O$8,'Raw CDR data'!$A:$K,MATCH(MID(P$10,13,100)*1,'Raw CDR data'!$2:$2,0),0)</f>
        <v>0</v>
      </c>
      <c r="Q172" s="68">
        <f>VLOOKUP($B172&amp;O$8,'Raw CDR data'!$A:$K,MATCH(MID(Q$10,13,100)*1,'Raw CDR data'!$2:$2,0)+1,0)</f>
        <v>0</v>
      </c>
      <c r="R172" s="68">
        <f>VLOOKUP($B172&amp;O$8,'Raw CDR data'!$A:$K,MATCH(MID(R$10,13,100)*1,'Raw CDR data'!$2:$2,0)+1,0)</f>
        <v>0</v>
      </c>
      <c r="S172" s="67">
        <f>VLOOKUP($B172&amp;S$8,'Raw CDR data'!$A:$K,MATCH(MID(S$10,13,100)*1,'Raw CDR data'!$2:$2,0),0)</f>
        <v>2</v>
      </c>
      <c r="T172" s="67">
        <f>VLOOKUP($B172&amp;S$8,'Raw CDR data'!$A:$K,MATCH(MID(T$10,13,100)*1,'Raw CDR data'!$2:$2,0),0)</f>
        <v>2</v>
      </c>
      <c r="U172" s="68">
        <f>VLOOKUP($B172&amp;S$8,'Raw CDR data'!$A:$K,MATCH(MID(U$10,13,100)*1,'Raw CDR data'!$2:$2,0)+1,0)</f>
        <v>69</v>
      </c>
      <c r="V172" s="68">
        <f>VLOOKUP($B172&amp;S$8,'Raw CDR data'!$A:$K,MATCH(MID(V$10,13,100)*1,'Raw CDR data'!$2:$2,0)+1,0)</f>
        <v>69</v>
      </c>
      <c r="W172" s="67">
        <f>VLOOKUP($B172&amp;"Further Education College",'Raw CDR data'!$A:$K,MATCH(MID(W$10,13,100)*1,'Raw CDR data'!$2:$2,0),0)</f>
        <v>0</v>
      </c>
      <c r="X172" s="67">
        <f>VLOOKUP($B172&amp;"Further Education College",'Raw CDR data'!$A:$K,MATCH(MID(X$10,13,100)*1,'Raw CDR data'!$2:$2,0),0)</f>
        <v>0</v>
      </c>
      <c r="Y172" s="68">
        <f>VLOOKUP($B172&amp;"Further Education College",'Raw CDR data'!$A:$K,MATCH(MID(Y$10,13,100)*1,'Raw CDR data'!$2:$2,0)+1,0)</f>
        <v>0</v>
      </c>
      <c r="Z172" s="68">
        <f>VLOOKUP($B172&amp;"Further Education College",'Raw CDR data'!$A:$K,MATCH(MID(Z$10,13,100)*1,'Raw CDR data'!$2:$2,0)+1,0)</f>
        <v>0</v>
      </c>
      <c r="AA172" s="67">
        <f>VLOOKUP($B172&amp;AA$8,'Raw CDR data'!$A:$K,MATCH(MID(AA$10,13,100)*1,'Raw CDR data'!$2:$2,0),0)</f>
        <v>0</v>
      </c>
      <c r="AB172" s="67">
        <f>VLOOKUP($B172&amp;AA$8,'Raw CDR data'!$A:$K,MATCH(MID(AB$10,13,100)*1,'Raw CDR data'!$2:$2,0),0)</f>
        <v>0</v>
      </c>
      <c r="AC172" s="67">
        <f>VLOOKUP($B172&amp;AC$8,'Raw CDR data'!$A:$K,MATCH(MID(AC$10,13,100)*1,'Raw CDR data'!$2:$2,0),0)</f>
        <v>0</v>
      </c>
      <c r="AD172" s="67">
        <f>VLOOKUP($B172&amp;AC$8,'Raw CDR data'!$A:$K,MATCH(MID(AD$10,13,100)*1,'Raw CDR data'!$2:$2,0),0)</f>
        <v>0</v>
      </c>
      <c r="AE172" s="67">
        <f>VLOOKUP($B172&amp;AE$8,'Raw CDR data'!$A:$K,MATCH(MID(AE$10,13,100)*1,'Raw CDR data'!$2:$2,0),0)</f>
        <v>0</v>
      </c>
      <c r="AF172" s="67">
        <f>VLOOKUP($B172&amp;AE$8,'Raw CDR data'!$A:$K,MATCH(MID(AF$10,13,100)*1,'Raw CDR data'!$2:$2,0),0)</f>
        <v>0</v>
      </c>
      <c r="AG172" s="67">
        <f>VLOOKUP($B172&amp;"Local Authority Adoption Agency",'Raw CDR data'!$A:$K,MATCH(MID(AG$10,13,100)*1,'Raw CDR data'!$2:$2,0),0)</f>
        <v>1</v>
      </c>
      <c r="AH172" s="67">
        <f>VLOOKUP($B172&amp;"Local Authority Adoption Agency",'Raw CDR data'!$A:$K,MATCH(MID(AH$10,13,100)*1,'Raw CDR data'!$2:$2,0),0)</f>
        <v>1</v>
      </c>
      <c r="AI172" s="67">
        <f>VLOOKUP($B172&amp;AI$8,'Raw CDR data'!$A:$K,MATCH(MID(AI$10,13,100)*1,'Raw CDR data'!$2:$2,0),0)</f>
        <v>0</v>
      </c>
      <c r="AJ172" s="67">
        <f>VLOOKUP($B172&amp;AI$8,'Raw CDR data'!$A:$K,MATCH(MID(AJ$10,13,100)*1,'Raw CDR data'!$2:$2,0),0)</f>
        <v>0</v>
      </c>
      <c r="AK172" s="67">
        <f>VLOOKUP($B172&amp;"Local Authority Fostering Agency",'Raw CDR data'!$A:$K,MATCH(MID(AK$10,13,100)*1,'Raw CDR data'!$2:$2,0),0)</f>
        <v>1</v>
      </c>
      <c r="AL172" s="67">
        <f>VLOOKUP($B172&amp;"Local Authority Fostering Agency",'Raw CDR data'!$A:$K,MATCH(MID(AL$10,13,100)*1,'Raw CDR data'!$2:$2,0),0)</f>
        <v>1</v>
      </c>
      <c r="AM172" s="67">
        <f>VLOOKUP($B172&amp;AM$8,'Raw CDR data'!$A:$K,MATCH(MID(AM$10,13,100)*1,'Raw CDR data'!$2:$2,0),0)</f>
        <v>11</v>
      </c>
      <c r="AN172" s="67">
        <f>VLOOKUP($B172&amp;AM$8,'Raw CDR data'!$A:$K,MATCH(MID(AN$10,13,100)*1,'Raw CDR data'!$2:$2,0),0)</f>
        <v>11</v>
      </c>
      <c r="AO172" s="160"/>
      <c r="AP172" s="160"/>
    </row>
    <row r="173" spans="2:42" s="62" customFormat="1" ht="11.25">
      <c r="B173" s="71" t="s">
        <v>978</v>
      </c>
      <c r="C173" s="67">
        <f>VLOOKUP($B173&amp;C$8,'Raw CDR data'!$A:$K,MATCH(MID(C$10,13,100)*1,'Raw CDR data'!$2:$2,0),0)</f>
        <v>16</v>
      </c>
      <c r="D173" s="67">
        <f>VLOOKUP($B173&amp;C$8,'Raw CDR data'!$A:$K,MATCH(MID(D$10,13,100)*1,'Raw CDR data'!$2:$2,0),0)</f>
        <v>16</v>
      </c>
      <c r="E173" s="68">
        <f>VLOOKUP($B173&amp;C$8,'Raw CDR data'!$A:$K,MATCH(MID(E$10,13,100)*1,'Raw CDR data'!$2:$2,0)+1,0)</f>
        <v>126</v>
      </c>
      <c r="F173" s="68">
        <f>VLOOKUP($B173&amp;C$8,'Raw CDR data'!$A:$K,MATCH(MID(F$10,13,100)*1,'Raw CDR data'!$2:$2,0)+1,0)</f>
        <v>126</v>
      </c>
      <c r="G173" s="67">
        <f>VLOOKUP($B173&amp;G$8,'Raw CDR data'!$A:$K,MATCH(MID(G$10,13,100)*1,'Raw CDR data'!$2:$2,0),0)</f>
        <v>0</v>
      </c>
      <c r="H173" s="67">
        <f>VLOOKUP($B173&amp;G$8,'Raw CDR data'!$A:$K,MATCH(MID(H$10,13,100)*1,'Raw CDR data'!$2:$2,0),0)</f>
        <v>0</v>
      </c>
      <c r="I173" s="68">
        <f>VLOOKUP($B173&amp;G$8,'Raw CDR data'!$A:$K,MATCH(MID(I$10,13,100)*1,'Raw CDR data'!$2:$2,0)+1,0)</f>
        <v>0</v>
      </c>
      <c r="J173" s="68">
        <f>VLOOKUP($B173&amp;G$8,'Raw CDR data'!$A:$K,MATCH(MID(J$10,13,100)*1,'Raw CDR data'!$2:$2,0)+1,0)</f>
        <v>0</v>
      </c>
      <c r="K173" s="67">
        <f>VLOOKUP($B173&amp;K$8,'Raw CDR data'!$A:$K,MATCH(MID(K$10,13,100)*1,'Raw CDR data'!$2:$2,0),0)</f>
        <v>0</v>
      </c>
      <c r="L173" s="67">
        <f>VLOOKUP($B173&amp;K$8,'Raw CDR data'!$A:$K,MATCH(MID(L$10,13,100)*1,'Raw CDR data'!$2:$2,0),0)</f>
        <v>0</v>
      </c>
      <c r="M173" s="68">
        <f>VLOOKUP($B173&amp;K$8,'Raw CDR data'!$A:$K,MATCH(MID(M$10,13,100)*1,'Raw CDR data'!$2:$2,0)+1,0)</f>
        <v>0</v>
      </c>
      <c r="N173" s="68">
        <f>VLOOKUP($B173&amp;K$8,'Raw CDR data'!$A:$K,MATCH(MID(N$10,13,100)*1,'Raw CDR data'!$2:$2,0)+1,0)</f>
        <v>0</v>
      </c>
      <c r="O173" s="67">
        <f>VLOOKUP($B173&amp;O$8,'Raw CDR data'!$A:$K,MATCH(MID(O$10,13,100)*1,'Raw CDR data'!$2:$2,0),0)</f>
        <v>1</v>
      </c>
      <c r="P173" s="67">
        <f>VLOOKUP($B173&amp;O$8,'Raw CDR data'!$A:$K,MATCH(MID(P$10,13,100)*1,'Raw CDR data'!$2:$2,0),0)</f>
        <v>1</v>
      </c>
      <c r="Q173" s="68">
        <f>VLOOKUP($B173&amp;O$8,'Raw CDR data'!$A:$K,MATCH(MID(Q$10,13,100)*1,'Raw CDR data'!$2:$2,0)+1,0)</f>
        <v>6.625</v>
      </c>
      <c r="R173" s="68">
        <f>VLOOKUP($B173&amp;O$8,'Raw CDR data'!$A:$K,MATCH(MID(R$10,13,100)*1,'Raw CDR data'!$2:$2,0)+1,0)</f>
        <v>6.733333</v>
      </c>
      <c r="S173" s="67">
        <f>VLOOKUP($B173&amp;S$8,'Raw CDR data'!$A:$K,MATCH(MID(S$10,13,100)*1,'Raw CDR data'!$2:$2,0),0)</f>
        <v>5</v>
      </c>
      <c r="T173" s="67">
        <f>VLOOKUP($B173&amp;S$8,'Raw CDR data'!$A:$K,MATCH(MID(T$10,13,100)*1,'Raw CDR data'!$2:$2,0),0)</f>
        <v>5</v>
      </c>
      <c r="U173" s="68">
        <f>VLOOKUP($B173&amp;S$8,'Raw CDR data'!$A:$K,MATCH(MID(U$10,13,100)*1,'Raw CDR data'!$2:$2,0)+1,0)</f>
        <v>672.22610699999996</v>
      </c>
      <c r="V173" s="68">
        <f>VLOOKUP($B173&amp;S$8,'Raw CDR data'!$A:$K,MATCH(MID(V$10,13,100)*1,'Raw CDR data'!$2:$2,0)+1,0)</f>
        <v>673.62936999999999</v>
      </c>
      <c r="W173" s="67">
        <f>VLOOKUP($B173&amp;"Further Education College",'Raw CDR data'!$A:$K,MATCH(MID(W$10,13,100)*1,'Raw CDR data'!$2:$2,0),0)</f>
        <v>0</v>
      </c>
      <c r="X173" s="67">
        <f>VLOOKUP($B173&amp;"Further Education College",'Raw CDR data'!$A:$K,MATCH(MID(X$10,13,100)*1,'Raw CDR data'!$2:$2,0),0)</f>
        <v>0</v>
      </c>
      <c r="Y173" s="68">
        <f>VLOOKUP($B173&amp;"Further Education College",'Raw CDR data'!$A:$K,MATCH(MID(Y$10,13,100)*1,'Raw CDR data'!$2:$2,0)+1,0)</f>
        <v>0</v>
      </c>
      <c r="Z173" s="68">
        <f>VLOOKUP($B173&amp;"Further Education College",'Raw CDR data'!$A:$K,MATCH(MID(Z$10,13,100)*1,'Raw CDR data'!$2:$2,0)+1,0)</f>
        <v>0</v>
      </c>
      <c r="AA173" s="67">
        <f>VLOOKUP($B173&amp;AA$8,'Raw CDR data'!$A:$K,MATCH(MID(AA$10,13,100)*1,'Raw CDR data'!$2:$2,0),0)</f>
        <v>0</v>
      </c>
      <c r="AB173" s="67">
        <f>VLOOKUP($B173&amp;AA$8,'Raw CDR data'!$A:$K,MATCH(MID(AB$10,13,100)*1,'Raw CDR data'!$2:$2,0),0)</f>
        <v>0</v>
      </c>
      <c r="AC173" s="67">
        <f>VLOOKUP($B173&amp;AC$8,'Raw CDR data'!$A:$K,MATCH(MID(AC$10,13,100)*1,'Raw CDR data'!$2:$2,0),0)</f>
        <v>4</v>
      </c>
      <c r="AD173" s="67">
        <f>VLOOKUP($B173&amp;AC$8,'Raw CDR data'!$A:$K,MATCH(MID(AD$10,13,100)*1,'Raw CDR data'!$2:$2,0),0)</f>
        <v>4</v>
      </c>
      <c r="AE173" s="67">
        <f>VLOOKUP($B173&amp;AE$8,'Raw CDR data'!$A:$K,MATCH(MID(AE$10,13,100)*1,'Raw CDR data'!$2:$2,0),0)</f>
        <v>2</v>
      </c>
      <c r="AF173" s="67">
        <f>VLOOKUP($B173&amp;AE$8,'Raw CDR data'!$A:$K,MATCH(MID(AF$10,13,100)*1,'Raw CDR data'!$2:$2,0),0)</f>
        <v>2</v>
      </c>
      <c r="AG173" s="67">
        <f>VLOOKUP($B173&amp;"Local Authority Adoption Agency",'Raw CDR data'!$A:$K,MATCH(MID(AG$10,13,100)*1,'Raw CDR data'!$2:$2,0),0)</f>
        <v>1</v>
      </c>
      <c r="AH173" s="67">
        <f>VLOOKUP($B173&amp;"Local Authority Adoption Agency",'Raw CDR data'!$A:$K,MATCH(MID(AH$10,13,100)*1,'Raw CDR data'!$2:$2,0),0)</f>
        <v>1</v>
      </c>
      <c r="AI173" s="67">
        <f>VLOOKUP($B173&amp;AI$8,'Raw CDR data'!$A:$K,MATCH(MID(AI$10,13,100)*1,'Raw CDR data'!$2:$2,0),0)</f>
        <v>5</v>
      </c>
      <c r="AJ173" s="67">
        <f>VLOOKUP($B173&amp;AI$8,'Raw CDR data'!$A:$K,MATCH(MID(AJ$10,13,100)*1,'Raw CDR data'!$2:$2,0),0)</f>
        <v>5</v>
      </c>
      <c r="AK173" s="67">
        <f>VLOOKUP($B173&amp;"Local Authority Fostering Agency",'Raw CDR data'!$A:$K,MATCH(MID(AK$10,13,100)*1,'Raw CDR data'!$2:$2,0),0)</f>
        <v>1</v>
      </c>
      <c r="AL173" s="67">
        <f>VLOOKUP($B173&amp;"Local Authority Fostering Agency",'Raw CDR data'!$A:$K,MATCH(MID(AL$10,13,100)*1,'Raw CDR data'!$2:$2,0),0)</f>
        <v>1</v>
      </c>
      <c r="AM173" s="67">
        <f>VLOOKUP($B173&amp;AM$8,'Raw CDR data'!$A:$K,MATCH(MID(AM$10,13,100)*1,'Raw CDR data'!$2:$2,0),0)</f>
        <v>35</v>
      </c>
      <c r="AN173" s="67">
        <f>VLOOKUP($B173&amp;AM$8,'Raw CDR data'!$A:$K,MATCH(MID(AN$10,13,100)*1,'Raw CDR data'!$2:$2,0),0)</f>
        <v>35</v>
      </c>
      <c r="AO173" s="160"/>
      <c r="AP173" s="160"/>
    </row>
    <row r="174" spans="2:42" s="62" customFormat="1" ht="11.25">
      <c r="B174" s="71" t="s">
        <v>962</v>
      </c>
      <c r="C174" s="67">
        <f>VLOOKUP($B174&amp;C$8,'Raw CDR data'!$A:$K,MATCH(MID(C$10,13,100)*1,'Raw CDR data'!$2:$2,0),0)</f>
        <v>17</v>
      </c>
      <c r="D174" s="67">
        <f>VLOOKUP($B174&amp;C$8,'Raw CDR data'!$A:$K,MATCH(MID(D$10,13,100)*1,'Raw CDR data'!$2:$2,0),0)</f>
        <v>20</v>
      </c>
      <c r="E174" s="68">
        <f>VLOOKUP($B174&amp;C$8,'Raw CDR data'!$A:$K,MATCH(MID(E$10,13,100)*1,'Raw CDR data'!$2:$2,0)+1,0)</f>
        <v>95</v>
      </c>
      <c r="F174" s="68">
        <f>VLOOKUP($B174&amp;C$8,'Raw CDR data'!$A:$K,MATCH(MID(F$10,13,100)*1,'Raw CDR data'!$2:$2,0)+1,0)</f>
        <v>101</v>
      </c>
      <c r="G174" s="67">
        <f>VLOOKUP($B174&amp;G$8,'Raw CDR data'!$A:$K,MATCH(MID(G$10,13,100)*1,'Raw CDR data'!$2:$2,0),0)</f>
        <v>0</v>
      </c>
      <c r="H174" s="67">
        <f>VLOOKUP($B174&amp;G$8,'Raw CDR data'!$A:$K,MATCH(MID(H$10,13,100)*1,'Raw CDR data'!$2:$2,0),0)</f>
        <v>0</v>
      </c>
      <c r="I174" s="68">
        <f>VLOOKUP($B174&amp;G$8,'Raw CDR data'!$A:$K,MATCH(MID(I$10,13,100)*1,'Raw CDR data'!$2:$2,0)+1,0)</f>
        <v>0</v>
      </c>
      <c r="J174" s="68">
        <f>VLOOKUP($B174&amp;G$8,'Raw CDR data'!$A:$K,MATCH(MID(J$10,13,100)*1,'Raw CDR data'!$2:$2,0)+1,0)</f>
        <v>0</v>
      </c>
      <c r="K174" s="67">
        <f>VLOOKUP($B174&amp;K$8,'Raw CDR data'!$A:$K,MATCH(MID(K$10,13,100)*1,'Raw CDR data'!$2:$2,0),0)</f>
        <v>2</v>
      </c>
      <c r="L174" s="67">
        <f>VLOOKUP($B174&amp;K$8,'Raw CDR data'!$A:$K,MATCH(MID(L$10,13,100)*1,'Raw CDR data'!$2:$2,0),0)</f>
        <v>2</v>
      </c>
      <c r="M174" s="68">
        <f>VLOOKUP($B174&amp;K$8,'Raw CDR data'!$A:$K,MATCH(MID(M$10,13,100)*1,'Raw CDR data'!$2:$2,0)+1,0)</f>
        <v>37</v>
      </c>
      <c r="N174" s="68">
        <f>VLOOKUP($B174&amp;K$8,'Raw CDR data'!$A:$K,MATCH(MID(N$10,13,100)*1,'Raw CDR data'!$2:$2,0)+1,0)</f>
        <v>37</v>
      </c>
      <c r="O174" s="67">
        <f>VLOOKUP($B174&amp;O$8,'Raw CDR data'!$A:$K,MATCH(MID(O$10,13,100)*1,'Raw CDR data'!$2:$2,0),0)</f>
        <v>1</v>
      </c>
      <c r="P174" s="67">
        <f>VLOOKUP($B174&amp;O$8,'Raw CDR data'!$A:$K,MATCH(MID(P$10,13,100)*1,'Raw CDR data'!$2:$2,0),0)</f>
        <v>1</v>
      </c>
      <c r="Q174" s="68">
        <f>VLOOKUP($B174&amp;O$8,'Raw CDR data'!$A:$K,MATCH(MID(Q$10,13,100)*1,'Raw CDR data'!$2:$2,0)+1,0)</f>
        <v>6.8</v>
      </c>
      <c r="R174" s="68">
        <f>VLOOKUP($B174&amp;O$8,'Raw CDR data'!$A:$K,MATCH(MID(R$10,13,100)*1,'Raw CDR data'!$2:$2,0)+1,0)</f>
        <v>6.875</v>
      </c>
      <c r="S174" s="67">
        <f>VLOOKUP($B174&amp;S$8,'Raw CDR data'!$A:$K,MATCH(MID(S$10,13,100)*1,'Raw CDR data'!$2:$2,0),0)</f>
        <v>4</v>
      </c>
      <c r="T174" s="67">
        <f>VLOOKUP($B174&amp;S$8,'Raw CDR data'!$A:$K,MATCH(MID(T$10,13,100)*1,'Raw CDR data'!$2:$2,0),0)</f>
        <v>4</v>
      </c>
      <c r="U174" s="68">
        <f>VLOOKUP($B174&amp;S$8,'Raw CDR data'!$A:$K,MATCH(MID(U$10,13,100)*1,'Raw CDR data'!$2:$2,0)+1,0)</f>
        <v>173</v>
      </c>
      <c r="V174" s="68">
        <f>VLOOKUP($B174&amp;S$8,'Raw CDR data'!$A:$K,MATCH(MID(V$10,13,100)*1,'Raw CDR data'!$2:$2,0)+1,0)</f>
        <v>173</v>
      </c>
      <c r="W174" s="67">
        <f>VLOOKUP($B174&amp;"Further Education College",'Raw CDR data'!$A:$K,MATCH(MID(W$10,13,100)*1,'Raw CDR data'!$2:$2,0),0)</f>
        <v>2</v>
      </c>
      <c r="X174" s="67">
        <f>VLOOKUP($B174&amp;"Further Education College",'Raw CDR data'!$A:$K,MATCH(MID(X$10,13,100)*1,'Raw CDR data'!$2:$2,0),0)</f>
        <v>2</v>
      </c>
      <c r="Y174" s="68">
        <f>VLOOKUP($B174&amp;"Further Education College",'Raw CDR data'!$A:$K,MATCH(MID(Y$10,13,100)*1,'Raw CDR data'!$2:$2,0)+1,0)</f>
        <v>90</v>
      </c>
      <c r="Z174" s="68">
        <f>VLOOKUP($B174&amp;"Further Education College",'Raw CDR data'!$A:$K,MATCH(MID(Z$10,13,100)*1,'Raw CDR data'!$2:$2,0)+1,0)</f>
        <v>90</v>
      </c>
      <c r="AA174" s="67">
        <f>VLOOKUP($B174&amp;AA$8,'Raw CDR data'!$A:$K,MATCH(MID(AA$10,13,100)*1,'Raw CDR data'!$2:$2,0),0)</f>
        <v>0</v>
      </c>
      <c r="AB174" s="67">
        <f>VLOOKUP($B174&amp;AA$8,'Raw CDR data'!$A:$K,MATCH(MID(AB$10,13,100)*1,'Raw CDR data'!$2:$2,0),0)</f>
        <v>0</v>
      </c>
      <c r="AC174" s="67">
        <f>VLOOKUP($B174&amp;AC$8,'Raw CDR data'!$A:$K,MATCH(MID(AC$10,13,100)*1,'Raw CDR data'!$2:$2,0),0)</f>
        <v>0</v>
      </c>
      <c r="AD174" s="67">
        <f>VLOOKUP($B174&amp;AC$8,'Raw CDR data'!$A:$K,MATCH(MID(AD$10,13,100)*1,'Raw CDR data'!$2:$2,0),0)</f>
        <v>0</v>
      </c>
      <c r="AE174" s="67">
        <f>VLOOKUP($B174&amp;AE$8,'Raw CDR data'!$A:$K,MATCH(MID(AE$10,13,100)*1,'Raw CDR data'!$2:$2,0),0)</f>
        <v>0</v>
      </c>
      <c r="AF174" s="67">
        <f>VLOOKUP($B174&amp;AE$8,'Raw CDR data'!$A:$K,MATCH(MID(AF$10,13,100)*1,'Raw CDR data'!$2:$2,0),0)</f>
        <v>0</v>
      </c>
      <c r="AG174" s="67">
        <f>VLOOKUP($B174&amp;"Local Authority Adoption Agency",'Raw CDR data'!$A:$K,MATCH(MID(AG$10,13,100)*1,'Raw CDR data'!$2:$2,0),0)</f>
        <v>1</v>
      </c>
      <c r="AH174" s="67">
        <f>VLOOKUP($B174&amp;"Local Authority Adoption Agency",'Raw CDR data'!$A:$K,MATCH(MID(AH$10,13,100)*1,'Raw CDR data'!$2:$2,0),0)</f>
        <v>1</v>
      </c>
      <c r="AI174" s="67">
        <f>VLOOKUP($B174&amp;AI$8,'Raw CDR data'!$A:$K,MATCH(MID(AI$10,13,100)*1,'Raw CDR data'!$2:$2,0),0)</f>
        <v>0</v>
      </c>
      <c r="AJ174" s="67">
        <f>VLOOKUP($B174&amp;AI$8,'Raw CDR data'!$A:$K,MATCH(MID(AJ$10,13,100)*1,'Raw CDR data'!$2:$2,0),0)</f>
        <v>0</v>
      </c>
      <c r="AK174" s="67">
        <f>VLOOKUP($B174&amp;"Local Authority Fostering Agency",'Raw CDR data'!$A:$K,MATCH(MID(AK$10,13,100)*1,'Raw CDR data'!$2:$2,0),0)</f>
        <v>1</v>
      </c>
      <c r="AL174" s="67">
        <f>VLOOKUP($B174&amp;"Local Authority Fostering Agency",'Raw CDR data'!$A:$K,MATCH(MID(AL$10,13,100)*1,'Raw CDR data'!$2:$2,0),0)</f>
        <v>1</v>
      </c>
      <c r="AM174" s="67">
        <f>VLOOKUP($B174&amp;AM$8,'Raw CDR data'!$A:$K,MATCH(MID(AM$10,13,100)*1,'Raw CDR data'!$2:$2,0),0)</f>
        <v>28</v>
      </c>
      <c r="AN174" s="67">
        <f>VLOOKUP($B174&amp;AM$8,'Raw CDR data'!$A:$K,MATCH(MID(AN$10,13,100)*1,'Raw CDR data'!$2:$2,0),0)</f>
        <v>31</v>
      </c>
      <c r="AO174" s="160"/>
      <c r="AP174" s="160"/>
    </row>
    <row r="175" spans="2:42" s="62" customFormat="1" ht="11.25">
      <c r="B175" s="71" t="s">
        <v>968</v>
      </c>
      <c r="C175" s="67">
        <f>VLOOKUP($B175&amp;C$8,'Raw CDR data'!$A:$K,MATCH(MID(C$10,13,100)*1,'Raw CDR data'!$2:$2,0),0)</f>
        <v>52</v>
      </c>
      <c r="D175" s="67">
        <f>VLOOKUP($B175&amp;C$8,'Raw CDR data'!$A:$K,MATCH(MID(D$10,13,100)*1,'Raw CDR data'!$2:$2,0),0)</f>
        <v>53</v>
      </c>
      <c r="E175" s="68">
        <f>VLOOKUP($B175&amp;C$8,'Raw CDR data'!$A:$K,MATCH(MID(E$10,13,100)*1,'Raw CDR data'!$2:$2,0)+1,0)</f>
        <v>331</v>
      </c>
      <c r="F175" s="68">
        <f>VLOOKUP($B175&amp;C$8,'Raw CDR data'!$A:$K,MATCH(MID(F$10,13,100)*1,'Raw CDR data'!$2:$2,0)+1,0)</f>
        <v>355</v>
      </c>
      <c r="G175" s="67">
        <f>VLOOKUP($B175&amp;G$8,'Raw CDR data'!$A:$K,MATCH(MID(G$10,13,100)*1,'Raw CDR data'!$2:$2,0),0)</f>
        <v>1</v>
      </c>
      <c r="H175" s="67">
        <f>VLOOKUP($B175&amp;G$8,'Raw CDR data'!$A:$K,MATCH(MID(H$10,13,100)*1,'Raw CDR data'!$2:$2,0),0)</f>
        <v>1</v>
      </c>
      <c r="I175" s="68">
        <f>VLOOKUP($B175&amp;G$8,'Raw CDR data'!$A:$K,MATCH(MID(I$10,13,100)*1,'Raw CDR data'!$2:$2,0)+1,0)</f>
        <v>16</v>
      </c>
      <c r="J175" s="68">
        <f>VLOOKUP($B175&amp;G$8,'Raw CDR data'!$A:$K,MATCH(MID(J$10,13,100)*1,'Raw CDR data'!$2:$2,0)+1,0)</f>
        <v>16</v>
      </c>
      <c r="K175" s="67">
        <f>VLOOKUP($B175&amp;K$8,'Raw CDR data'!$A:$K,MATCH(MID(K$10,13,100)*1,'Raw CDR data'!$2:$2,0),0)</f>
        <v>6</v>
      </c>
      <c r="L175" s="67">
        <f>VLOOKUP($B175&amp;K$8,'Raw CDR data'!$A:$K,MATCH(MID(L$10,13,100)*1,'Raw CDR data'!$2:$2,0),0)</f>
        <v>5</v>
      </c>
      <c r="M175" s="68">
        <f>VLOOKUP($B175&amp;K$8,'Raw CDR data'!$A:$K,MATCH(MID(M$10,13,100)*1,'Raw CDR data'!$2:$2,0)+1,0)</f>
        <v>192</v>
      </c>
      <c r="N175" s="68">
        <f>VLOOKUP($B175&amp;K$8,'Raw CDR data'!$A:$K,MATCH(MID(N$10,13,100)*1,'Raw CDR data'!$2:$2,0)+1,0)</f>
        <v>167</v>
      </c>
      <c r="O175" s="67">
        <f>VLOOKUP($B175&amp;O$8,'Raw CDR data'!$A:$K,MATCH(MID(O$10,13,100)*1,'Raw CDR data'!$2:$2,0),0)</f>
        <v>1</v>
      </c>
      <c r="P175" s="67">
        <f>VLOOKUP($B175&amp;O$8,'Raw CDR data'!$A:$K,MATCH(MID(P$10,13,100)*1,'Raw CDR data'!$2:$2,0),0)</f>
        <v>1</v>
      </c>
      <c r="Q175" s="68">
        <f>VLOOKUP($B175&amp;O$8,'Raw CDR data'!$A:$K,MATCH(MID(Q$10,13,100)*1,'Raw CDR data'!$2:$2,0)+1,0)</f>
        <v>3</v>
      </c>
      <c r="R175" s="68">
        <f>VLOOKUP($B175&amp;O$8,'Raw CDR data'!$A:$K,MATCH(MID(R$10,13,100)*1,'Raw CDR data'!$2:$2,0)+1,0)</f>
        <v>3</v>
      </c>
      <c r="S175" s="67">
        <f>VLOOKUP($B175&amp;S$8,'Raw CDR data'!$A:$K,MATCH(MID(S$10,13,100)*1,'Raw CDR data'!$2:$2,0),0)</f>
        <v>12</v>
      </c>
      <c r="T175" s="67">
        <f>VLOOKUP($B175&amp;S$8,'Raw CDR data'!$A:$K,MATCH(MID(T$10,13,100)*1,'Raw CDR data'!$2:$2,0),0)</f>
        <v>12</v>
      </c>
      <c r="U175" s="68">
        <f>VLOOKUP($B175&amp;S$8,'Raw CDR data'!$A:$K,MATCH(MID(U$10,13,100)*1,'Raw CDR data'!$2:$2,0)+1,0)</f>
        <v>919</v>
      </c>
      <c r="V175" s="68">
        <f>VLOOKUP($B175&amp;S$8,'Raw CDR data'!$A:$K,MATCH(MID(V$10,13,100)*1,'Raw CDR data'!$2:$2,0)+1,0)</f>
        <v>919</v>
      </c>
      <c r="W175" s="67">
        <f>VLOOKUP($B175&amp;"Further Education College",'Raw CDR data'!$A:$K,MATCH(MID(W$10,13,100)*1,'Raw CDR data'!$2:$2,0),0)</f>
        <v>1</v>
      </c>
      <c r="X175" s="67">
        <f>VLOOKUP($B175&amp;"Further Education College",'Raw CDR data'!$A:$K,MATCH(MID(X$10,13,100)*1,'Raw CDR data'!$2:$2,0),0)</f>
        <v>1</v>
      </c>
      <c r="Y175" s="68">
        <f>VLOOKUP($B175&amp;"Further Education College",'Raw CDR data'!$A:$K,MATCH(MID(Y$10,13,100)*1,'Raw CDR data'!$2:$2,0)+1,0)</f>
        <v>201</v>
      </c>
      <c r="Z175" s="68">
        <f>VLOOKUP($B175&amp;"Further Education College",'Raw CDR data'!$A:$K,MATCH(MID(Z$10,13,100)*1,'Raw CDR data'!$2:$2,0)+1,0)</f>
        <v>210</v>
      </c>
      <c r="AA175" s="67">
        <f>VLOOKUP($B175&amp;AA$8,'Raw CDR data'!$A:$K,MATCH(MID(AA$10,13,100)*1,'Raw CDR data'!$2:$2,0),0)</f>
        <v>0</v>
      </c>
      <c r="AB175" s="67">
        <f>VLOOKUP($B175&amp;AA$8,'Raw CDR data'!$A:$K,MATCH(MID(AB$10,13,100)*1,'Raw CDR data'!$2:$2,0),0)</f>
        <v>0</v>
      </c>
      <c r="AC175" s="67">
        <f>VLOOKUP($B175&amp;AC$8,'Raw CDR data'!$A:$K,MATCH(MID(AC$10,13,100)*1,'Raw CDR data'!$2:$2,0),0)</f>
        <v>2</v>
      </c>
      <c r="AD175" s="67">
        <f>VLOOKUP($B175&amp;AC$8,'Raw CDR data'!$A:$K,MATCH(MID(AD$10,13,100)*1,'Raw CDR data'!$2:$2,0),0)</f>
        <v>2</v>
      </c>
      <c r="AE175" s="67">
        <f>VLOOKUP($B175&amp;AE$8,'Raw CDR data'!$A:$K,MATCH(MID(AE$10,13,100)*1,'Raw CDR data'!$2:$2,0),0)</f>
        <v>1</v>
      </c>
      <c r="AF175" s="67">
        <f>VLOOKUP($B175&amp;AE$8,'Raw CDR data'!$A:$K,MATCH(MID(AF$10,13,100)*1,'Raw CDR data'!$2:$2,0),0)</f>
        <v>1</v>
      </c>
      <c r="AG175" s="67">
        <f>VLOOKUP($B175&amp;"Local Authority Adoption Agency",'Raw CDR data'!$A:$K,MATCH(MID(AG$10,13,100)*1,'Raw CDR data'!$2:$2,0),0)</f>
        <v>1</v>
      </c>
      <c r="AH175" s="67">
        <f>VLOOKUP($B175&amp;"Local Authority Adoption Agency",'Raw CDR data'!$A:$K,MATCH(MID(AH$10,13,100)*1,'Raw CDR data'!$2:$2,0),0)</f>
        <v>1</v>
      </c>
      <c r="AI175" s="67">
        <f>VLOOKUP($B175&amp;AI$8,'Raw CDR data'!$A:$K,MATCH(MID(AI$10,13,100)*1,'Raw CDR data'!$2:$2,0),0)</f>
        <v>5</v>
      </c>
      <c r="AJ175" s="67">
        <f>VLOOKUP($B175&amp;AI$8,'Raw CDR data'!$A:$K,MATCH(MID(AJ$10,13,100)*1,'Raw CDR data'!$2:$2,0),0)</f>
        <v>5</v>
      </c>
      <c r="AK175" s="67">
        <f>VLOOKUP($B175&amp;"Local Authority Fostering Agency",'Raw CDR data'!$A:$K,MATCH(MID(AK$10,13,100)*1,'Raw CDR data'!$2:$2,0),0)</f>
        <v>1</v>
      </c>
      <c r="AL175" s="67">
        <f>VLOOKUP($B175&amp;"Local Authority Fostering Agency",'Raw CDR data'!$A:$K,MATCH(MID(AL$10,13,100)*1,'Raw CDR data'!$2:$2,0),0)</f>
        <v>1</v>
      </c>
      <c r="AM175" s="67">
        <f>VLOOKUP($B175&amp;AM$8,'Raw CDR data'!$A:$K,MATCH(MID(AM$10,13,100)*1,'Raw CDR data'!$2:$2,0),0)</f>
        <v>83</v>
      </c>
      <c r="AN175" s="67">
        <f>VLOOKUP($B175&amp;AM$8,'Raw CDR data'!$A:$K,MATCH(MID(AN$10,13,100)*1,'Raw CDR data'!$2:$2,0),0)</f>
        <v>83</v>
      </c>
      <c r="AO175" s="160"/>
      <c r="AP175" s="160"/>
    </row>
    <row r="176" spans="2:42" s="62" customFormat="1" ht="11.25">
      <c r="B176" s="71" t="s">
        <v>970</v>
      </c>
      <c r="C176" s="67">
        <f>VLOOKUP($B176&amp;C$8,'Raw CDR data'!$A:$K,MATCH(MID(C$10,13,100)*1,'Raw CDR data'!$2:$2,0),0)</f>
        <v>11</v>
      </c>
      <c r="D176" s="67">
        <f>VLOOKUP($B176&amp;C$8,'Raw CDR data'!$A:$K,MATCH(MID(D$10,13,100)*1,'Raw CDR data'!$2:$2,0),0)</f>
        <v>11</v>
      </c>
      <c r="E176" s="68">
        <f>VLOOKUP($B176&amp;C$8,'Raw CDR data'!$A:$K,MATCH(MID(E$10,13,100)*1,'Raw CDR data'!$2:$2,0)+1,0)</f>
        <v>253</v>
      </c>
      <c r="F176" s="68">
        <f>VLOOKUP($B176&amp;C$8,'Raw CDR data'!$A:$K,MATCH(MID(F$10,13,100)*1,'Raw CDR data'!$2:$2,0)+1,0)</f>
        <v>253</v>
      </c>
      <c r="G176" s="67">
        <f>VLOOKUP($B176&amp;G$8,'Raw CDR data'!$A:$K,MATCH(MID(G$10,13,100)*1,'Raw CDR data'!$2:$2,0),0)</f>
        <v>0</v>
      </c>
      <c r="H176" s="67">
        <f>VLOOKUP($B176&amp;G$8,'Raw CDR data'!$A:$K,MATCH(MID(H$10,13,100)*1,'Raw CDR data'!$2:$2,0),0)</f>
        <v>0</v>
      </c>
      <c r="I176" s="68">
        <f>VLOOKUP($B176&amp;G$8,'Raw CDR data'!$A:$K,MATCH(MID(I$10,13,100)*1,'Raw CDR data'!$2:$2,0)+1,0)</f>
        <v>0</v>
      </c>
      <c r="J176" s="68">
        <f>VLOOKUP($B176&amp;G$8,'Raw CDR data'!$A:$K,MATCH(MID(J$10,13,100)*1,'Raw CDR data'!$2:$2,0)+1,0)</f>
        <v>0</v>
      </c>
      <c r="K176" s="67">
        <f>VLOOKUP($B176&amp;K$8,'Raw CDR data'!$A:$K,MATCH(MID(K$10,13,100)*1,'Raw CDR data'!$2:$2,0),0)</f>
        <v>1</v>
      </c>
      <c r="L176" s="67">
        <f>VLOOKUP($B176&amp;K$8,'Raw CDR data'!$A:$K,MATCH(MID(L$10,13,100)*1,'Raw CDR data'!$2:$2,0),0)</f>
        <v>1</v>
      </c>
      <c r="M176" s="68">
        <f>VLOOKUP($B176&amp;K$8,'Raw CDR data'!$A:$K,MATCH(MID(M$10,13,100)*1,'Raw CDR data'!$2:$2,0)+1,0)</f>
        <v>35</v>
      </c>
      <c r="N176" s="68">
        <f>VLOOKUP($B176&amp;K$8,'Raw CDR data'!$A:$K,MATCH(MID(N$10,13,100)*1,'Raw CDR data'!$2:$2,0)+1,0)</f>
        <v>35</v>
      </c>
      <c r="O176" s="67">
        <f>VLOOKUP($B176&amp;O$8,'Raw CDR data'!$A:$K,MATCH(MID(O$10,13,100)*1,'Raw CDR data'!$2:$2,0),0)</f>
        <v>0</v>
      </c>
      <c r="P176" s="67">
        <f>VLOOKUP($B176&amp;O$8,'Raw CDR data'!$A:$K,MATCH(MID(P$10,13,100)*1,'Raw CDR data'!$2:$2,0),0)</f>
        <v>0</v>
      </c>
      <c r="Q176" s="68">
        <f>VLOOKUP($B176&amp;O$8,'Raw CDR data'!$A:$K,MATCH(MID(Q$10,13,100)*1,'Raw CDR data'!$2:$2,0)+1,0)</f>
        <v>0</v>
      </c>
      <c r="R176" s="68">
        <f>VLOOKUP($B176&amp;O$8,'Raw CDR data'!$A:$K,MATCH(MID(R$10,13,100)*1,'Raw CDR data'!$2:$2,0)+1,0)</f>
        <v>0</v>
      </c>
      <c r="S176" s="67">
        <f>VLOOKUP($B176&amp;S$8,'Raw CDR data'!$A:$K,MATCH(MID(S$10,13,100)*1,'Raw CDR data'!$2:$2,0),0)</f>
        <v>13</v>
      </c>
      <c r="T176" s="67">
        <f>VLOOKUP($B176&amp;S$8,'Raw CDR data'!$A:$K,MATCH(MID(T$10,13,100)*1,'Raw CDR data'!$2:$2,0),0)</f>
        <v>13</v>
      </c>
      <c r="U176" s="68">
        <f>VLOOKUP($B176&amp;S$8,'Raw CDR data'!$A:$K,MATCH(MID(U$10,13,100)*1,'Raw CDR data'!$2:$2,0)+1,0)</f>
        <v>2593</v>
      </c>
      <c r="V176" s="68">
        <f>VLOOKUP($B176&amp;S$8,'Raw CDR data'!$A:$K,MATCH(MID(V$10,13,100)*1,'Raw CDR data'!$2:$2,0)+1,0)</f>
        <v>2593</v>
      </c>
      <c r="W176" s="67">
        <f>VLOOKUP($B176&amp;"Further Education College",'Raw CDR data'!$A:$K,MATCH(MID(W$10,13,100)*1,'Raw CDR data'!$2:$2,0),0)</f>
        <v>1</v>
      </c>
      <c r="X176" s="67">
        <f>VLOOKUP($B176&amp;"Further Education College",'Raw CDR data'!$A:$K,MATCH(MID(X$10,13,100)*1,'Raw CDR data'!$2:$2,0),0)</f>
        <v>1</v>
      </c>
      <c r="Y176" s="68">
        <f>VLOOKUP($B176&amp;"Further Education College",'Raw CDR data'!$A:$K,MATCH(MID(Y$10,13,100)*1,'Raw CDR data'!$2:$2,0)+1,0)</f>
        <v>10</v>
      </c>
      <c r="Z176" s="68">
        <f>VLOOKUP($B176&amp;"Further Education College",'Raw CDR data'!$A:$K,MATCH(MID(Z$10,13,100)*1,'Raw CDR data'!$2:$2,0)+1,0)</f>
        <v>10</v>
      </c>
      <c r="AA176" s="67">
        <f>VLOOKUP($B176&amp;AA$8,'Raw CDR data'!$A:$K,MATCH(MID(AA$10,13,100)*1,'Raw CDR data'!$2:$2,0),0)</f>
        <v>0</v>
      </c>
      <c r="AB176" s="67">
        <f>VLOOKUP($B176&amp;AA$8,'Raw CDR data'!$A:$K,MATCH(MID(AB$10,13,100)*1,'Raw CDR data'!$2:$2,0),0)</f>
        <v>0</v>
      </c>
      <c r="AC176" s="67">
        <f>VLOOKUP($B176&amp;AC$8,'Raw CDR data'!$A:$K,MATCH(MID(AC$10,13,100)*1,'Raw CDR data'!$2:$2,0),0)</f>
        <v>0</v>
      </c>
      <c r="AD176" s="67">
        <f>VLOOKUP($B176&amp;AC$8,'Raw CDR data'!$A:$K,MATCH(MID(AD$10,13,100)*1,'Raw CDR data'!$2:$2,0),0)</f>
        <v>0</v>
      </c>
      <c r="AE176" s="67">
        <f>VLOOKUP($B176&amp;AE$8,'Raw CDR data'!$A:$K,MATCH(MID(AE$10,13,100)*1,'Raw CDR data'!$2:$2,0),0)</f>
        <v>0</v>
      </c>
      <c r="AF176" s="67">
        <f>VLOOKUP($B176&amp;AE$8,'Raw CDR data'!$A:$K,MATCH(MID(AF$10,13,100)*1,'Raw CDR data'!$2:$2,0),0)</f>
        <v>0</v>
      </c>
      <c r="AG176" s="67">
        <f>VLOOKUP($B176&amp;"Local Authority Adoption Agency",'Raw CDR data'!$A:$K,MATCH(MID(AG$10,13,100)*1,'Raw CDR data'!$2:$2,0),0)</f>
        <v>1</v>
      </c>
      <c r="AH176" s="67">
        <f>VLOOKUP($B176&amp;"Local Authority Adoption Agency",'Raw CDR data'!$A:$K,MATCH(MID(AH$10,13,100)*1,'Raw CDR data'!$2:$2,0),0)</f>
        <v>1</v>
      </c>
      <c r="AI176" s="67">
        <f>VLOOKUP($B176&amp;AI$8,'Raw CDR data'!$A:$K,MATCH(MID(AI$10,13,100)*1,'Raw CDR data'!$2:$2,0),0)</f>
        <v>0</v>
      </c>
      <c r="AJ176" s="67">
        <f>VLOOKUP($B176&amp;AI$8,'Raw CDR data'!$A:$K,MATCH(MID(AJ$10,13,100)*1,'Raw CDR data'!$2:$2,0),0)</f>
        <v>0</v>
      </c>
      <c r="AK176" s="67">
        <f>VLOOKUP($B176&amp;"Local Authority Fostering Agency",'Raw CDR data'!$A:$K,MATCH(MID(AK$10,13,100)*1,'Raw CDR data'!$2:$2,0),0)</f>
        <v>1</v>
      </c>
      <c r="AL176" s="67">
        <f>VLOOKUP($B176&amp;"Local Authority Fostering Agency",'Raw CDR data'!$A:$K,MATCH(MID(AL$10,13,100)*1,'Raw CDR data'!$2:$2,0),0)</f>
        <v>1</v>
      </c>
      <c r="AM176" s="67">
        <f>VLOOKUP($B176&amp;AM$8,'Raw CDR data'!$A:$K,MATCH(MID(AM$10,13,100)*1,'Raw CDR data'!$2:$2,0),0)</f>
        <v>28</v>
      </c>
      <c r="AN176" s="67">
        <f>VLOOKUP($B176&amp;AM$8,'Raw CDR data'!$A:$K,MATCH(MID(AN$10,13,100)*1,'Raw CDR data'!$2:$2,0),0)</f>
        <v>28</v>
      </c>
      <c r="AO176" s="160"/>
      <c r="AP176" s="160"/>
    </row>
    <row r="177" spans="2:42" s="62" customFormat="1" ht="11.25">
      <c r="B177" s="71" t="s">
        <v>700</v>
      </c>
      <c r="C177" s="67">
        <f>VLOOKUP($B177&amp;C$8,'Raw CDR data'!$A:$K,MATCH(MID(C$10,13,100)*1,'Raw CDR data'!$2:$2,0),0)</f>
        <v>18</v>
      </c>
      <c r="D177" s="67">
        <f>VLOOKUP($B177&amp;C$8,'Raw CDR data'!$A:$K,MATCH(MID(D$10,13,100)*1,'Raw CDR data'!$2:$2,0),0)</f>
        <v>19</v>
      </c>
      <c r="E177" s="68">
        <f>VLOOKUP($B177&amp;C$8,'Raw CDR data'!$A:$K,MATCH(MID(E$10,13,100)*1,'Raw CDR data'!$2:$2,0)+1,0)</f>
        <v>114</v>
      </c>
      <c r="F177" s="68">
        <f>VLOOKUP($B177&amp;C$8,'Raw CDR data'!$A:$K,MATCH(MID(F$10,13,100)*1,'Raw CDR data'!$2:$2,0)+1,0)</f>
        <v>117</v>
      </c>
      <c r="G177" s="67">
        <f>VLOOKUP($B177&amp;G$8,'Raw CDR data'!$A:$K,MATCH(MID(G$10,13,100)*1,'Raw CDR data'!$2:$2,0),0)</f>
        <v>0</v>
      </c>
      <c r="H177" s="67">
        <f>VLOOKUP($B177&amp;G$8,'Raw CDR data'!$A:$K,MATCH(MID(H$10,13,100)*1,'Raw CDR data'!$2:$2,0),0)</f>
        <v>0</v>
      </c>
      <c r="I177" s="68">
        <f>VLOOKUP($B177&amp;G$8,'Raw CDR data'!$A:$K,MATCH(MID(I$10,13,100)*1,'Raw CDR data'!$2:$2,0)+1,0)</f>
        <v>0</v>
      </c>
      <c r="J177" s="68">
        <f>VLOOKUP($B177&amp;G$8,'Raw CDR data'!$A:$K,MATCH(MID(J$10,13,100)*1,'Raw CDR data'!$2:$2,0)+1,0)</f>
        <v>0</v>
      </c>
      <c r="K177" s="67">
        <f>VLOOKUP($B177&amp;K$8,'Raw CDR data'!$A:$K,MATCH(MID(K$10,13,100)*1,'Raw CDR data'!$2:$2,0),0)</f>
        <v>4</v>
      </c>
      <c r="L177" s="67">
        <f>VLOOKUP($B177&amp;K$8,'Raw CDR data'!$A:$K,MATCH(MID(L$10,13,100)*1,'Raw CDR data'!$2:$2,0),0)</f>
        <v>4</v>
      </c>
      <c r="M177" s="68">
        <f>VLOOKUP($B177&amp;K$8,'Raw CDR data'!$A:$K,MATCH(MID(M$10,13,100)*1,'Raw CDR data'!$2:$2,0)+1,0)</f>
        <v>106.277777</v>
      </c>
      <c r="N177" s="68">
        <f>VLOOKUP($B177&amp;K$8,'Raw CDR data'!$A:$K,MATCH(MID(N$10,13,100)*1,'Raw CDR data'!$2:$2,0)+1,0)</f>
        <v>99.187316999999993</v>
      </c>
      <c r="O177" s="67">
        <f>VLOOKUP($B177&amp;O$8,'Raw CDR data'!$A:$K,MATCH(MID(O$10,13,100)*1,'Raw CDR data'!$2:$2,0),0)</f>
        <v>0</v>
      </c>
      <c r="P177" s="67">
        <f>VLOOKUP($B177&amp;O$8,'Raw CDR data'!$A:$K,MATCH(MID(P$10,13,100)*1,'Raw CDR data'!$2:$2,0),0)</f>
        <v>0</v>
      </c>
      <c r="Q177" s="68">
        <f>VLOOKUP($B177&amp;O$8,'Raw CDR data'!$A:$K,MATCH(MID(Q$10,13,100)*1,'Raw CDR data'!$2:$2,0)+1,0)</f>
        <v>0</v>
      </c>
      <c r="R177" s="68">
        <f>VLOOKUP($B177&amp;O$8,'Raw CDR data'!$A:$K,MATCH(MID(R$10,13,100)*1,'Raw CDR data'!$2:$2,0)+1,0)</f>
        <v>0</v>
      </c>
      <c r="S177" s="67">
        <f>VLOOKUP($B177&amp;S$8,'Raw CDR data'!$A:$K,MATCH(MID(S$10,13,100)*1,'Raw CDR data'!$2:$2,0),0)</f>
        <v>13</v>
      </c>
      <c r="T177" s="67">
        <f>VLOOKUP($B177&amp;S$8,'Raw CDR data'!$A:$K,MATCH(MID(T$10,13,100)*1,'Raw CDR data'!$2:$2,0),0)</f>
        <v>13</v>
      </c>
      <c r="U177" s="68">
        <f>VLOOKUP($B177&amp;S$8,'Raw CDR data'!$A:$K,MATCH(MID(U$10,13,100)*1,'Raw CDR data'!$2:$2,0)+1,0)</f>
        <v>2188</v>
      </c>
      <c r="V177" s="68">
        <f>VLOOKUP($B177&amp;S$8,'Raw CDR data'!$A:$K,MATCH(MID(V$10,13,100)*1,'Raw CDR data'!$2:$2,0)+1,0)</f>
        <v>2188</v>
      </c>
      <c r="W177" s="67">
        <f>VLOOKUP($B177&amp;"Further Education College",'Raw CDR data'!$A:$K,MATCH(MID(W$10,13,100)*1,'Raw CDR data'!$2:$2,0),0)</f>
        <v>1</v>
      </c>
      <c r="X177" s="67">
        <f>VLOOKUP($B177&amp;"Further Education College",'Raw CDR data'!$A:$K,MATCH(MID(X$10,13,100)*1,'Raw CDR data'!$2:$2,0),0)</f>
        <v>1</v>
      </c>
      <c r="Y177" s="68">
        <f>VLOOKUP($B177&amp;"Further Education College",'Raw CDR data'!$A:$K,MATCH(MID(Y$10,13,100)*1,'Raw CDR data'!$2:$2,0)+1,0)</f>
        <v>514</v>
      </c>
      <c r="Z177" s="68">
        <f>VLOOKUP($B177&amp;"Further Education College",'Raw CDR data'!$A:$K,MATCH(MID(Z$10,13,100)*1,'Raw CDR data'!$2:$2,0)+1,0)</f>
        <v>610</v>
      </c>
      <c r="AA177" s="67">
        <f>VLOOKUP($B177&amp;AA$8,'Raw CDR data'!$A:$K,MATCH(MID(AA$10,13,100)*1,'Raw CDR data'!$2:$2,0),0)</f>
        <v>0</v>
      </c>
      <c r="AB177" s="67">
        <f>VLOOKUP($B177&amp;AA$8,'Raw CDR data'!$A:$K,MATCH(MID(AB$10,13,100)*1,'Raw CDR data'!$2:$2,0),0)</f>
        <v>0</v>
      </c>
      <c r="AC177" s="67">
        <f>VLOOKUP($B177&amp;AC$8,'Raw CDR data'!$A:$K,MATCH(MID(AC$10,13,100)*1,'Raw CDR data'!$2:$2,0),0)</f>
        <v>0</v>
      </c>
      <c r="AD177" s="67">
        <f>VLOOKUP($B177&amp;AC$8,'Raw CDR data'!$A:$K,MATCH(MID(AD$10,13,100)*1,'Raw CDR data'!$2:$2,0),0)</f>
        <v>0</v>
      </c>
      <c r="AE177" s="67">
        <f>VLOOKUP($B177&amp;AE$8,'Raw CDR data'!$A:$K,MATCH(MID(AE$10,13,100)*1,'Raw CDR data'!$2:$2,0),0)</f>
        <v>0</v>
      </c>
      <c r="AF177" s="67">
        <f>VLOOKUP($B177&amp;AE$8,'Raw CDR data'!$A:$K,MATCH(MID(AF$10,13,100)*1,'Raw CDR data'!$2:$2,0),0)</f>
        <v>0</v>
      </c>
      <c r="AG177" s="67">
        <f>VLOOKUP($B177&amp;"Local Authority Adoption Agency",'Raw CDR data'!$A:$K,MATCH(MID(AG$10,13,100)*1,'Raw CDR data'!$2:$2,0),0)</f>
        <v>1</v>
      </c>
      <c r="AH177" s="67">
        <f>VLOOKUP($B177&amp;"Local Authority Adoption Agency",'Raw CDR data'!$A:$K,MATCH(MID(AH$10,13,100)*1,'Raw CDR data'!$2:$2,0),0)</f>
        <v>1</v>
      </c>
      <c r="AI177" s="67">
        <f>VLOOKUP($B177&amp;AI$8,'Raw CDR data'!$A:$K,MATCH(MID(AI$10,13,100)*1,'Raw CDR data'!$2:$2,0),0)</f>
        <v>6</v>
      </c>
      <c r="AJ177" s="67">
        <f>VLOOKUP($B177&amp;AI$8,'Raw CDR data'!$A:$K,MATCH(MID(AJ$10,13,100)*1,'Raw CDR data'!$2:$2,0),0)</f>
        <v>6</v>
      </c>
      <c r="AK177" s="67">
        <f>VLOOKUP($B177&amp;"Local Authority Fostering Agency",'Raw CDR data'!$A:$K,MATCH(MID(AK$10,13,100)*1,'Raw CDR data'!$2:$2,0),0)</f>
        <v>1</v>
      </c>
      <c r="AL177" s="67">
        <f>VLOOKUP($B177&amp;"Local Authority Fostering Agency",'Raw CDR data'!$A:$K,MATCH(MID(AL$10,13,100)*1,'Raw CDR data'!$2:$2,0),0)</f>
        <v>1</v>
      </c>
      <c r="AM177" s="67">
        <f>VLOOKUP($B177&amp;AM$8,'Raw CDR data'!$A:$K,MATCH(MID(AM$10,13,100)*1,'Raw CDR data'!$2:$2,0),0)</f>
        <v>44</v>
      </c>
      <c r="AN177" s="67">
        <f>VLOOKUP($B177&amp;AM$8,'Raw CDR data'!$A:$K,MATCH(MID(AN$10,13,100)*1,'Raw CDR data'!$2:$2,0),0)</f>
        <v>45</v>
      </c>
      <c r="AO177" s="160"/>
      <c r="AP177" s="160"/>
    </row>
    <row r="178" spans="2:42" s="62" customFormat="1" ht="11.25">
      <c r="B178" s="71" t="s">
        <v>823</v>
      </c>
      <c r="C178" s="67">
        <f>VLOOKUP($B178&amp;C$8,'Raw CDR data'!$A:$K,MATCH(MID(C$10,13,100)*1,'Raw CDR data'!$2:$2,0),0)</f>
        <v>0</v>
      </c>
      <c r="D178" s="67">
        <f>VLOOKUP($B178&amp;C$8,'Raw CDR data'!$A:$K,MATCH(MID(D$10,13,100)*1,'Raw CDR data'!$2:$2,0),0)</f>
        <v>0</v>
      </c>
      <c r="E178" s="68">
        <f>VLOOKUP($B178&amp;C$8,'Raw CDR data'!$A:$K,MATCH(MID(E$10,13,100)*1,'Raw CDR data'!$2:$2,0)+1,0)</f>
        <v>0</v>
      </c>
      <c r="F178" s="68">
        <f>VLOOKUP($B178&amp;C$8,'Raw CDR data'!$A:$K,MATCH(MID(F$10,13,100)*1,'Raw CDR data'!$2:$2,0)+1,0)</f>
        <v>0</v>
      </c>
      <c r="G178" s="67">
        <f>VLOOKUP($B178&amp;G$8,'Raw CDR data'!$A:$K,MATCH(MID(G$10,13,100)*1,'Raw CDR data'!$2:$2,0),0)</f>
        <v>0</v>
      </c>
      <c r="H178" s="67">
        <f>VLOOKUP($B178&amp;G$8,'Raw CDR data'!$A:$K,MATCH(MID(H$10,13,100)*1,'Raw CDR data'!$2:$2,0),0)</f>
        <v>0</v>
      </c>
      <c r="I178" s="68">
        <f>VLOOKUP($B178&amp;G$8,'Raw CDR data'!$A:$K,MATCH(MID(I$10,13,100)*1,'Raw CDR data'!$2:$2,0)+1,0)</f>
        <v>0</v>
      </c>
      <c r="J178" s="68">
        <f>VLOOKUP($B178&amp;G$8,'Raw CDR data'!$A:$K,MATCH(MID(J$10,13,100)*1,'Raw CDR data'!$2:$2,0)+1,0)</f>
        <v>0</v>
      </c>
      <c r="K178" s="67">
        <f>VLOOKUP($B178&amp;K$8,'Raw CDR data'!$A:$K,MATCH(MID(K$10,13,100)*1,'Raw CDR data'!$2:$2,0),0)</f>
        <v>0</v>
      </c>
      <c r="L178" s="67">
        <f>VLOOKUP($B178&amp;K$8,'Raw CDR data'!$A:$K,MATCH(MID(L$10,13,100)*1,'Raw CDR data'!$2:$2,0),0)</f>
        <v>0</v>
      </c>
      <c r="M178" s="68">
        <f>VLOOKUP($B178&amp;K$8,'Raw CDR data'!$A:$K,MATCH(MID(M$10,13,100)*1,'Raw CDR data'!$2:$2,0)+1,0)</f>
        <v>0</v>
      </c>
      <c r="N178" s="68">
        <f>VLOOKUP($B178&amp;K$8,'Raw CDR data'!$A:$K,MATCH(MID(N$10,13,100)*1,'Raw CDR data'!$2:$2,0)+1,0)</f>
        <v>0</v>
      </c>
      <c r="O178" s="67">
        <f>VLOOKUP($B178&amp;O$8,'Raw CDR data'!$A:$K,MATCH(MID(O$10,13,100)*1,'Raw CDR data'!$2:$2,0),0)</f>
        <v>0</v>
      </c>
      <c r="P178" s="67">
        <f>VLOOKUP($B178&amp;O$8,'Raw CDR data'!$A:$K,MATCH(MID(P$10,13,100)*1,'Raw CDR data'!$2:$2,0),0)</f>
        <v>0</v>
      </c>
      <c r="Q178" s="68">
        <f>VLOOKUP($B178&amp;O$8,'Raw CDR data'!$A:$K,MATCH(MID(Q$10,13,100)*1,'Raw CDR data'!$2:$2,0)+1,0)</f>
        <v>0</v>
      </c>
      <c r="R178" s="68">
        <f>VLOOKUP($B178&amp;O$8,'Raw CDR data'!$A:$K,MATCH(MID(R$10,13,100)*1,'Raw CDR data'!$2:$2,0)+1,0)</f>
        <v>0</v>
      </c>
      <c r="S178" s="67">
        <f>VLOOKUP($B178&amp;S$8,'Raw CDR data'!$A:$K,MATCH(MID(S$10,13,100)*1,'Raw CDR data'!$2:$2,0),0)</f>
        <v>1</v>
      </c>
      <c r="T178" s="67">
        <f>VLOOKUP($B178&amp;S$8,'Raw CDR data'!$A:$K,MATCH(MID(T$10,13,100)*1,'Raw CDR data'!$2:$2,0),0)</f>
        <v>1</v>
      </c>
      <c r="U178" s="68">
        <f>VLOOKUP($B178&amp;S$8,'Raw CDR data'!$A:$K,MATCH(MID(U$10,13,100)*1,'Raw CDR data'!$2:$2,0)+1,0)</f>
        <v>20</v>
      </c>
      <c r="V178" s="68">
        <f>VLOOKUP($B178&amp;S$8,'Raw CDR data'!$A:$K,MATCH(MID(V$10,13,100)*1,'Raw CDR data'!$2:$2,0)+1,0)</f>
        <v>18</v>
      </c>
      <c r="W178" s="67">
        <f>VLOOKUP($B178&amp;"Further Education College",'Raw CDR data'!$A:$K,MATCH(MID(W$10,13,100)*1,'Raw CDR data'!$2:$2,0),0)</f>
        <v>0</v>
      </c>
      <c r="X178" s="67">
        <f>VLOOKUP($B178&amp;"Further Education College",'Raw CDR data'!$A:$K,MATCH(MID(X$10,13,100)*1,'Raw CDR data'!$2:$2,0),0)</f>
        <v>0</v>
      </c>
      <c r="Y178" s="68">
        <f>VLOOKUP($B178&amp;"Further Education College",'Raw CDR data'!$A:$K,MATCH(MID(Y$10,13,100)*1,'Raw CDR data'!$2:$2,0)+1,0)</f>
        <v>0</v>
      </c>
      <c r="Z178" s="68">
        <f>VLOOKUP($B178&amp;"Further Education College",'Raw CDR data'!$A:$K,MATCH(MID(Z$10,13,100)*1,'Raw CDR data'!$2:$2,0)+1,0)</f>
        <v>0</v>
      </c>
      <c r="AA178" s="67">
        <f>VLOOKUP($B178&amp;AA$8,'Raw CDR data'!$A:$K,MATCH(MID(AA$10,13,100)*1,'Raw CDR data'!$2:$2,0),0)</f>
        <v>0</v>
      </c>
      <c r="AB178" s="67">
        <f>VLOOKUP($B178&amp;AA$8,'Raw CDR data'!$A:$K,MATCH(MID(AB$10,13,100)*1,'Raw CDR data'!$2:$2,0),0)</f>
        <v>0</v>
      </c>
      <c r="AC178" s="67">
        <f>VLOOKUP($B178&amp;AC$8,'Raw CDR data'!$A:$K,MATCH(MID(AC$10,13,100)*1,'Raw CDR data'!$2:$2,0),0)</f>
        <v>0</v>
      </c>
      <c r="AD178" s="67">
        <f>VLOOKUP($B178&amp;AC$8,'Raw CDR data'!$A:$K,MATCH(MID(AD$10,13,100)*1,'Raw CDR data'!$2:$2,0),0)</f>
        <v>0</v>
      </c>
      <c r="AE178" s="67">
        <f>VLOOKUP($B178&amp;AE$8,'Raw CDR data'!$A:$K,MATCH(MID(AE$10,13,100)*1,'Raw CDR data'!$2:$2,0),0)</f>
        <v>0</v>
      </c>
      <c r="AF178" s="67">
        <f>VLOOKUP($B178&amp;AE$8,'Raw CDR data'!$A:$K,MATCH(MID(AF$10,13,100)*1,'Raw CDR data'!$2:$2,0),0)</f>
        <v>0</v>
      </c>
      <c r="AG178" s="67" t="str">
        <f>VLOOKUP($B178&amp;"Local Authority Adoption Agency",'Raw CDR data'!$A:$K,MATCH(MID(AG$10,13,100)*1,'Raw CDR data'!$2:$2,0),0)</f>
        <v>0*</v>
      </c>
      <c r="AH178" s="67">
        <f>VLOOKUP($B178&amp;"Local Authority Adoption Agency",'Raw CDR data'!$A:$K,MATCH(MID(AH$10,13,100)*1,'Raw CDR data'!$2:$2,0),0)</f>
        <v>1</v>
      </c>
      <c r="AI178" s="67">
        <f>VLOOKUP($B178&amp;AI$8,'Raw CDR data'!$A:$K,MATCH(MID(AI$10,13,100)*1,'Raw CDR data'!$2:$2,0),0)</f>
        <v>0</v>
      </c>
      <c r="AJ178" s="67">
        <f>VLOOKUP($B178&amp;AI$8,'Raw CDR data'!$A:$K,MATCH(MID(AJ$10,13,100)*1,'Raw CDR data'!$2:$2,0),0)</f>
        <v>0</v>
      </c>
      <c r="AK178" s="67" t="str">
        <f>VLOOKUP($B178&amp;"Local Authority Fostering Agency",'Raw CDR data'!$A:$K,MATCH(MID(AK$10,13,100)*1,'Raw CDR data'!$2:$2,0),0)</f>
        <v>0*</v>
      </c>
      <c r="AL178" s="67" t="str">
        <f>VLOOKUP($B178&amp;"Local Authority Fostering Agency",'Raw CDR data'!$A:$K,MATCH(MID(AL$10,13,100)*1,'Raw CDR data'!$2:$2,0),0)</f>
        <v>0*</v>
      </c>
      <c r="AM178" s="67">
        <f>VLOOKUP($B178&amp;AM$8,'Raw CDR data'!$A:$K,MATCH(MID(AM$10,13,100)*1,'Raw CDR data'!$2:$2,0),0)</f>
        <v>1</v>
      </c>
      <c r="AN178" s="67">
        <f>VLOOKUP($B178&amp;AM$8,'Raw CDR data'!$A:$K,MATCH(MID(AN$10,13,100)*1,'Raw CDR data'!$2:$2,0),0)</f>
        <v>2</v>
      </c>
      <c r="AO178" s="160"/>
      <c r="AP178" s="160"/>
    </row>
    <row r="179" spans="2:42" s="62" customFormat="1" ht="11.25">
      <c r="B179" s="71" t="s">
        <v>1576</v>
      </c>
      <c r="C179" s="67">
        <f>VLOOKUP($B179&amp;C$8,'Raw CDR data'!$A:$K,MATCH(MID(C$10,13,100)*1,'Raw CDR data'!$2:$2,0),0)</f>
        <v>2</v>
      </c>
      <c r="D179" s="67">
        <f>VLOOKUP($B179&amp;C$8,'Raw CDR data'!$A:$K,MATCH(MID(D$10,13,100)*1,'Raw CDR data'!$2:$2,0),0)</f>
        <v>2</v>
      </c>
      <c r="E179" s="68">
        <f>VLOOKUP($B179&amp;C$8,'Raw CDR data'!$A:$K,MATCH(MID(E$10,13,100)*1,'Raw CDR data'!$2:$2,0)+1,0)</f>
        <v>10</v>
      </c>
      <c r="F179" s="68">
        <f>VLOOKUP($B179&amp;C$8,'Raw CDR data'!$A:$K,MATCH(MID(F$10,13,100)*1,'Raw CDR data'!$2:$2,0)+1,0)</f>
        <v>10</v>
      </c>
      <c r="G179" s="67">
        <f>VLOOKUP($B179&amp;G$8,'Raw CDR data'!$A:$K,MATCH(MID(G$10,13,100)*1,'Raw CDR data'!$2:$2,0),0)</f>
        <v>0</v>
      </c>
      <c r="H179" s="67">
        <f>VLOOKUP($B179&amp;G$8,'Raw CDR data'!$A:$K,MATCH(MID(H$10,13,100)*1,'Raw CDR data'!$2:$2,0),0)</f>
        <v>0</v>
      </c>
      <c r="I179" s="68">
        <f>VLOOKUP($B179&amp;G$8,'Raw CDR data'!$A:$K,MATCH(MID(I$10,13,100)*1,'Raw CDR data'!$2:$2,0)+1,0)</f>
        <v>0</v>
      </c>
      <c r="J179" s="68">
        <f>VLOOKUP($B179&amp;G$8,'Raw CDR data'!$A:$K,MATCH(MID(J$10,13,100)*1,'Raw CDR data'!$2:$2,0)+1,0)</f>
        <v>0</v>
      </c>
      <c r="K179" s="67">
        <f>VLOOKUP($B179&amp;K$8,'Raw CDR data'!$A:$K,MATCH(MID(K$10,13,100)*1,'Raw CDR data'!$2:$2,0),0)</f>
        <v>0</v>
      </c>
      <c r="L179" s="67">
        <f>VLOOKUP($B179&amp;K$8,'Raw CDR data'!$A:$K,MATCH(MID(L$10,13,100)*1,'Raw CDR data'!$2:$2,0),0)</f>
        <v>0</v>
      </c>
      <c r="M179" s="68">
        <f>VLOOKUP($B179&amp;K$8,'Raw CDR data'!$A:$K,MATCH(MID(M$10,13,100)*1,'Raw CDR data'!$2:$2,0)+1,0)</f>
        <v>0</v>
      </c>
      <c r="N179" s="68">
        <f>VLOOKUP($B179&amp;K$8,'Raw CDR data'!$A:$K,MATCH(MID(N$10,13,100)*1,'Raw CDR data'!$2:$2,0)+1,0)</f>
        <v>0</v>
      </c>
      <c r="O179" s="67">
        <f>VLOOKUP($B179&amp;O$8,'Raw CDR data'!$A:$K,MATCH(MID(O$10,13,100)*1,'Raw CDR data'!$2:$2,0),0)</f>
        <v>0</v>
      </c>
      <c r="P179" s="67">
        <f>VLOOKUP($B179&amp;O$8,'Raw CDR data'!$A:$K,MATCH(MID(P$10,13,100)*1,'Raw CDR data'!$2:$2,0),0)</f>
        <v>0</v>
      </c>
      <c r="Q179" s="68">
        <f>VLOOKUP($B179&amp;O$8,'Raw CDR data'!$A:$K,MATCH(MID(Q$10,13,100)*1,'Raw CDR data'!$2:$2,0)+1,0)</f>
        <v>0</v>
      </c>
      <c r="R179" s="68">
        <f>VLOOKUP($B179&amp;O$8,'Raw CDR data'!$A:$K,MATCH(MID(R$10,13,100)*1,'Raw CDR data'!$2:$2,0)+1,0)</f>
        <v>0</v>
      </c>
      <c r="S179" s="67">
        <f>VLOOKUP($B179&amp;S$8,'Raw CDR data'!$A:$K,MATCH(MID(S$10,13,100)*1,'Raw CDR data'!$2:$2,0),0)</f>
        <v>1</v>
      </c>
      <c r="T179" s="67">
        <f>VLOOKUP($B179&amp;S$8,'Raw CDR data'!$A:$K,MATCH(MID(T$10,13,100)*1,'Raw CDR data'!$2:$2,0),0)</f>
        <v>1</v>
      </c>
      <c r="U179" s="68">
        <f>VLOOKUP($B179&amp;S$8,'Raw CDR data'!$A:$K,MATCH(MID(U$10,13,100)*1,'Raw CDR data'!$2:$2,0)+1,0)</f>
        <v>161</v>
      </c>
      <c r="V179" s="68">
        <f>VLOOKUP($B179&amp;S$8,'Raw CDR data'!$A:$K,MATCH(MID(V$10,13,100)*1,'Raw CDR data'!$2:$2,0)+1,0)</f>
        <v>161</v>
      </c>
      <c r="W179" s="67">
        <f>VLOOKUP($B179&amp;"Further Education College",'Raw CDR data'!$A:$K,MATCH(MID(W$10,13,100)*1,'Raw CDR data'!$2:$2,0),0)</f>
        <v>0</v>
      </c>
      <c r="X179" s="67">
        <f>VLOOKUP($B179&amp;"Further Education College",'Raw CDR data'!$A:$K,MATCH(MID(X$10,13,100)*1,'Raw CDR data'!$2:$2,0),0)</f>
        <v>0</v>
      </c>
      <c r="Y179" s="68">
        <f>VLOOKUP($B179&amp;"Further Education College",'Raw CDR data'!$A:$K,MATCH(MID(Y$10,13,100)*1,'Raw CDR data'!$2:$2,0)+1,0)</f>
        <v>0</v>
      </c>
      <c r="Z179" s="68">
        <f>VLOOKUP($B179&amp;"Further Education College",'Raw CDR data'!$A:$K,MATCH(MID(Z$10,13,100)*1,'Raw CDR data'!$2:$2,0)+1,0)</f>
        <v>0</v>
      </c>
      <c r="AA179" s="67">
        <f>VLOOKUP($B179&amp;AA$8,'Raw CDR data'!$A:$K,MATCH(MID(AA$10,13,100)*1,'Raw CDR data'!$2:$2,0),0)</f>
        <v>0</v>
      </c>
      <c r="AB179" s="67">
        <f>VLOOKUP($B179&amp;AA$8,'Raw CDR data'!$A:$K,MATCH(MID(AB$10,13,100)*1,'Raw CDR data'!$2:$2,0),0)</f>
        <v>0</v>
      </c>
      <c r="AC179" s="67">
        <f>VLOOKUP($B179&amp;AC$8,'Raw CDR data'!$A:$K,MATCH(MID(AC$10,13,100)*1,'Raw CDR data'!$2:$2,0),0)</f>
        <v>0</v>
      </c>
      <c r="AD179" s="67">
        <f>VLOOKUP($B179&amp;AC$8,'Raw CDR data'!$A:$K,MATCH(MID(AD$10,13,100)*1,'Raw CDR data'!$2:$2,0),0)</f>
        <v>0</v>
      </c>
      <c r="AE179" s="67">
        <f>VLOOKUP($B179&amp;AE$8,'Raw CDR data'!$A:$K,MATCH(MID(AE$10,13,100)*1,'Raw CDR data'!$2:$2,0),0)</f>
        <v>0</v>
      </c>
      <c r="AF179" s="67">
        <f>VLOOKUP($B179&amp;AE$8,'Raw CDR data'!$A:$K,MATCH(MID(AF$10,13,100)*1,'Raw CDR data'!$2:$2,0),0)</f>
        <v>0</v>
      </c>
      <c r="AG179" s="67">
        <f>VLOOKUP($B179&amp;"Local Authority Adoption Agency",'Raw CDR data'!$A:$K,MATCH(MID(AG$10,13,100)*1,'Raw CDR data'!$2:$2,0),0)</f>
        <v>1</v>
      </c>
      <c r="AH179" s="67">
        <f>VLOOKUP($B179&amp;"Local Authority Adoption Agency",'Raw CDR data'!$A:$K,MATCH(MID(AH$10,13,100)*1,'Raw CDR data'!$2:$2,0),0)</f>
        <v>1</v>
      </c>
      <c r="AI179" s="67">
        <f>VLOOKUP($B179&amp;AI$8,'Raw CDR data'!$A:$K,MATCH(MID(AI$10,13,100)*1,'Raw CDR data'!$2:$2,0),0)</f>
        <v>0</v>
      </c>
      <c r="AJ179" s="67">
        <f>VLOOKUP($B179&amp;AI$8,'Raw CDR data'!$A:$K,MATCH(MID(AJ$10,13,100)*1,'Raw CDR data'!$2:$2,0),0)</f>
        <v>0</v>
      </c>
      <c r="AK179" s="67">
        <f>VLOOKUP($B179&amp;"Local Authority Fostering Agency",'Raw CDR data'!$A:$K,MATCH(MID(AK$10,13,100)*1,'Raw CDR data'!$2:$2,0),0)</f>
        <v>1</v>
      </c>
      <c r="AL179" s="67">
        <f>VLOOKUP($B179&amp;"Local Authority Fostering Agency",'Raw CDR data'!$A:$K,MATCH(MID(AL$10,13,100)*1,'Raw CDR data'!$2:$2,0),0)</f>
        <v>1</v>
      </c>
      <c r="AM179" s="67">
        <f>VLOOKUP($B179&amp;AM$8,'Raw CDR data'!$A:$K,MATCH(MID(AM$10,13,100)*1,'Raw CDR data'!$2:$2,0),0)</f>
        <v>5</v>
      </c>
      <c r="AN179" s="67">
        <f>VLOOKUP($B179&amp;AM$8,'Raw CDR data'!$A:$K,MATCH(MID(AN$10,13,100)*1,'Raw CDR data'!$2:$2,0),0)</f>
        <v>5</v>
      </c>
      <c r="AO179" s="160"/>
      <c r="AP179" s="160"/>
    </row>
    <row r="180" spans="2:42" s="62" customFormat="1" ht="11.25">
      <c r="B180" s="71" t="s">
        <v>1581</v>
      </c>
      <c r="C180" s="67">
        <f>VLOOKUP($B180&amp;C$8,'Raw CDR data'!$A:$K,MATCH(MID(C$10,13,100)*1,'Raw CDR data'!$2:$2,0),0)</f>
        <v>1</v>
      </c>
      <c r="D180" s="67">
        <f>VLOOKUP($B180&amp;C$8,'Raw CDR data'!$A:$K,MATCH(MID(D$10,13,100)*1,'Raw CDR data'!$2:$2,0),0)</f>
        <v>1</v>
      </c>
      <c r="E180" s="68">
        <f>VLOOKUP($B180&amp;C$8,'Raw CDR data'!$A:$K,MATCH(MID(E$10,13,100)*1,'Raw CDR data'!$2:$2,0)+1,0)</f>
        <v>1</v>
      </c>
      <c r="F180" s="68">
        <f>VLOOKUP($B180&amp;C$8,'Raw CDR data'!$A:$K,MATCH(MID(F$10,13,100)*1,'Raw CDR data'!$2:$2,0)+1,0)</f>
        <v>1</v>
      </c>
      <c r="G180" s="67">
        <f>VLOOKUP($B180&amp;G$8,'Raw CDR data'!$A:$K,MATCH(MID(G$10,13,100)*1,'Raw CDR data'!$2:$2,0),0)</f>
        <v>0</v>
      </c>
      <c r="H180" s="67">
        <f>VLOOKUP($B180&amp;G$8,'Raw CDR data'!$A:$K,MATCH(MID(H$10,13,100)*1,'Raw CDR data'!$2:$2,0),0)</f>
        <v>0</v>
      </c>
      <c r="I180" s="68">
        <f>VLOOKUP($B180&amp;G$8,'Raw CDR data'!$A:$K,MATCH(MID(I$10,13,100)*1,'Raw CDR data'!$2:$2,0)+1,0)</f>
        <v>0</v>
      </c>
      <c r="J180" s="68">
        <f>VLOOKUP($B180&amp;G$8,'Raw CDR data'!$A:$K,MATCH(MID(J$10,13,100)*1,'Raw CDR data'!$2:$2,0)+1,0)</f>
        <v>0</v>
      </c>
      <c r="K180" s="67">
        <f>VLOOKUP($B180&amp;K$8,'Raw CDR data'!$A:$K,MATCH(MID(K$10,13,100)*1,'Raw CDR data'!$2:$2,0),0)</f>
        <v>3</v>
      </c>
      <c r="L180" s="67">
        <f>VLOOKUP($B180&amp;K$8,'Raw CDR data'!$A:$K,MATCH(MID(L$10,13,100)*1,'Raw CDR data'!$2:$2,0),0)</f>
        <v>3</v>
      </c>
      <c r="M180" s="68">
        <f>VLOOKUP($B180&amp;K$8,'Raw CDR data'!$A:$K,MATCH(MID(M$10,13,100)*1,'Raw CDR data'!$2:$2,0)+1,0)</f>
        <v>39.389471999999998</v>
      </c>
      <c r="N180" s="68">
        <f>VLOOKUP($B180&amp;K$8,'Raw CDR data'!$A:$K,MATCH(MID(N$10,13,100)*1,'Raw CDR data'!$2:$2,0)+1,0)</f>
        <v>42.412370000000003</v>
      </c>
      <c r="O180" s="67">
        <f>VLOOKUP($B180&amp;O$8,'Raw CDR data'!$A:$K,MATCH(MID(O$10,13,100)*1,'Raw CDR data'!$2:$2,0),0)</f>
        <v>0</v>
      </c>
      <c r="P180" s="67">
        <f>VLOOKUP($B180&amp;O$8,'Raw CDR data'!$A:$K,MATCH(MID(P$10,13,100)*1,'Raw CDR data'!$2:$2,0),0)</f>
        <v>0</v>
      </c>
      <c r="Q180" s="68">
        <f>VLOOKUP($B180&amp;O$8,'Raw CDR data'!$A:$K,MATCH(MID(Q$10,13,100)*1,'Raw CDR data'!$2:$2,0)+1,0)</f>
        <v>0</v>
      </c>
      <c r="R180" s="68">
        <f>VLOOKUP($B180&amp;O$8,'Raw CDR data'!$A:$K,MATCH(MID(R$10,13,100)*1,'Raw CDR data'!$2:$2,0)+1,0)</f>
        <v>0</v>
      </c>
      <c r="S180" s="67">
        <f>VLOOKUP($B180&amp;S$8,'Raw CDR data'!$A:$K,MATCH(MID(S$10,13,100)*1,'Raw CDR data'!$2:$2,0),0)</f>
        <v>1</v>
      </c>
      <c r="T180" s="67">
        <f>VLOOKUP($B180&amp;S$8,'Raw CDR data'!$A:$K,MATCH(MID(T$10,13,100)*1,'Raw CDR data'!$2:$2,0),0)</f>
        <v>1</v>
      </c>
      <c r="U180" s="68">
        <f>VLOOKUP($B180&amp;S$8,'Raw CDR data'!$A:$K,MATCH(MID(U$10,13,100)*1,'Raw CDR data'!$2:$2,0)+1,0)</f>
        <v>130</v>
      </c>
      <c r="V180" s="68">
        <f>VLOOKUP($B180&amp;S$8,'Raw CDR data'!$A:$K,MATCH(MID(V$10,13,100)*1,'Raw CDR data'!$2:$2,0)+1,0)</f>
        <v>130</v>
      </c>
      <c r="W180" s="67">
        <f>VLOOKUP($B180&amp;"Further Education College",'Raw CDR data'!$A:$K,MATCH(MID(W$10,13,100)*1,'Raw CDR data'!$2:$2,0),0)</f>
        <v>0</v>
      </c>
      <c r="X180" s="67">
        <f>VLOOKUP($B180&amp;"Further Education College",'Raw CDR data'!$A:$K,MATCH(MID(X$10,13,100)*1,'Raw CDR data'!$2:$2,0),0)</f>
        <v>0</v>
      </c>
      <c r="Y180" s="68">
        <f>VLOOKUP($B180&amp;"Further Education College",'Raw CDR data'!$A:$K,MATCH(MID(Y$10,13,100)*1,'Raw CDR data'!$2:$2,0)+1,0)</f>
        <v>0</v>
      </c>
      <c r="Z180" s="68">
        <f>VLOOKUP($B180&amp;"Further Education College",'Raw CDR data'!$A:$K,MATCH(MID(Z$10,13,100)*1,'Raw CDR data'!$2:$2,0)+1,0)</f>
        <v>0</v>
      </c>
      <c r="AA180" s="67">
        <f>VLOOKUP($B180&amp;AA$8,'Raw CDR data'!$A:$K,MATCH(MID(AA$10,13,100)*1,'Raw CDR data'!$2:$2,0),0)</f>
        <v>0</v>
      </c>
      <c r="AB180" s="67">
        <f>VLOOKUP($B180&amp;AA$8,'Raw CDR data'!$A:$K,MATCH(MID(AB$10,13,100)*1,'Raw CDR data'!$2:$2,0),0)</f>
        <v>0</v>
      </c>
      <c r="AC180" s="67">
        <f>VLOOKUP($B180&amp;AC$8,'Raw CDR data'!$A:$K,MATCH(MID(AC$10,13,100)*1,'Raw CDR data'!$2:$2,0),0)</f>
        <v>0</v>
      </c>
      <c r="AD180" s="67">
        <f>VLOOKUP($B180&amp;AC$8,'Raw CDR data'!$A:$K,MATCH(MID(AD$10,13,100)*1,'Raw CDR data'!$2:$2,0),0)</f>
        <v>0</v>
      </c>
      <c r="AE180" s="67">
        <f>VLOOKUP($B180&amp;AE$8,'Raw CDR data'!$A:$K,MATCH(MID(AE$10,13,100)*1,'Raw CDR data'!$2:$2,0),0)</f>
        <v>0</v>
      </c>
      <c r="AF180" s="67">
        <f>VLOOKUP($B180&amp;AE$8,'Raw CDR data'!$A:$K,MATCH(MID(AF$10,13,100)*1,'Raw CDR data'!$2:$2,0),0)</f>
        <v>0</v>
      </c>
      <c r="AG180" s="67">
        <f>VLOOKUP($B180&amp;"Local Authority Adoption Agency",'Raw CDR data'!$A:$K,MATCH(MID(AG$10,13,100)*1,'Raw CDR data'!$2:$2,0),0)</f>
        <v>1</v>
      </c>
      <c r="AH180" s="67">
        <f>VLOOKUP($B180&amp;"Local Authority Adoption Agency",'Raw CDR data'!$A:$K,MATCH(MID(AH$10,13,100)*1,'Raw CDR data'!$2:$2,0),0)</f>
        <v>1</v>
      </c>
      <c r="AI180" s="67">
        <f>VLOOKUP($B180&amp;AI$8,'Raw CDR data'!$A:$K,MATCH(MID(AI$10,13,100)*1,'Raw CDR data'!$2:$2,0),0)</f>
        <v>2</v>
      </c>
      <c r="AJ180" s="67">
        <f>VLOOKUP($B180&amp;AI$8,'Raw CDR data'!$A:$K,MATCH(MID(AJ$10,13,100)*1,'Raw CDR data'!$2:$2,0),0)</f>
        <v>2</v>
      </c>
      <c r="AK180" s="67">
        <f>VLOOKUP($B180&amp;"Local Authority Fostering Agency",'Raw CDR data'!$A:$K,MATCH(MID(AK$10,13,100)*1,'Raw CDR data'!$2:$2,0),0)</f>
        <v>1</v>
      </c>
      <c r="AL180" s="67">
        <f>VLOOKUP($B180&amp;"Local Authority Fostering Agency",'Raw CDR data'!$A:$K,MATCH(MID(AL$10,13,100)*1,'Raw CDR data'!$2:$2,0),0)</f>
        <v>1</v>
      </c>
      <c r="AM180" s="67">
        <f>VLOOKUP($B180&amp;AM$8,'Raw CDR data'!$A:$K,MATCH(MID(AM$10,13,100)*1,'Raw CDR data'!$2:$2,0),0)</f>
        <v>9</v>
      </c>
      <c r="AN180" s="67">
        <f>VLOOKUP($B180&amp;AM$8,'Raw CDR data'!$A:$K,MATCH(MID(AN$10,13,100)*1,'Raw CDR data'!$2:$2,0),0)</f>
        <v>9</v>
      </c>
      <c r="AO180" s="160"/>
      <c r="AP180" s="160"/>
    </row>
    <row r="181" spans="2:42" s="62" customFormat="1" ht="11.25">
      <c r="B181" s="71" t="s">
        <v>1582</v>
      </c>
      <c r="C181" s="67">
        <f>VLOOKUP($B181&amp;C$8,'Raw CDR data'!$A:$K,MATCH(MID(C$10,13,100)*1,'Raw CDR data'!$2:$2,0),0)</f>
        <v>2</v>
      </c>
      <c r="D181" s="67">
        <f>VLOOKUP($B181&amp;C$8,'Raw CDR data'!$A:$K,MATCH(MID(D$10,13,100)*1,'Raw CDR data'!$2:$2,0),0)</f>
        <v>2</v>
      </c>
      <c r="E181" s="68">
        <f>VLOOKUP($B181&amp;C$8,'Raw CDR data'!$A:$K,MATCH(MID(E$10,13,100)*1,'Raw CDR data'!$2:$2,0)+1,0)</f>
        <v>37</v>
      </c>
      <c r="F181" s="68">
        <f>VLOOKUP($B181&amp;C$8,'Raw CDR data'!$A:$K,MATCH(MID(F$10,13,100)*1,'Raw CDR data'!$2:$2,0)+1,0)</f>
        <v>37</v>
      </c>
      <c r="G181" s="67">
        <f>VLOOKUP($B181&amp;G$8,'Raw CDR data'!$A:$K,MATCH(MID(G$10,13,100)*1,'Raw CDR data'!$2:$2,0),0)</f>
        <v>0</v>
      </c>
      <c r="H181" s="67">
        <f>VLOOKUP($B181&amp;G$8,'Raw CDR data'!$A:$K,MATCH(MID(H$10,13,100)*1,'Raw CDR data'!$2:$2,0),0)</f>
        <v>0</v>
      </c>
      <c r="I181" s="68">
        <f>VLOOKUP($B181&amp;G$8,'Raw CDR data'!$A:$K,MATCH(MID(I$10,13,100)*1,'Raw CDR data'!$2:$2,0)+1,0)</f>
        <v>0</v>
      </c>
      <c r="J181" s="68">
        <f>VLOOKUP($B181&amp;G$8,'Raw CDR data'!$A:$K,MATCH(MID(J$10,13,100)*1,'Raw CDR data'!$2:$2,0)+1,0)</f>
        <v>0</v>
      </c>
      <c r="K181" s="67">
        <f>VLOOKUP($B181&amp;K$8,'Raw CDR data'!$A:$K,MATCH(MID(K$10,13,100)*1,'Raw CDR data'!$2:$2,0),0)</f>
        <v>0</v>
      </c>
      <c r="L181" s="67">
        <f>VLOOKUP($B181&amp;K$8,'Raw CDR data'!$A:$K,MATCH(MID(L$10,13,100)*1,'Raw CDR data'!$2:$2,0),0)</f>
        <v>0</v>
      </c>
      <c r="M181" s="68">
        <f>VLOOKUP($B181&amp;K$8,'Raw CDR data'!$A:$K,MATCH(MID(M$10,13,100)*1,'Raw CDR data'!$2:$2,0)+1,0)</f>
        <v>0</v>
      </c>
      <c r="N181" s="68">
        <f>VLOOKUP($B181&amp;K$8,'Raw CDR data'!$A:$K,MATCH(MID(N$10,13,100)*1,'Raw CDR data'!$2:$2,0)+1,0)</f>
        <v>0</v>
      </c>
      <c r="O181" s="67">
        <f>VLOOKUP($B181&amp;O$8,'Raw CDR data'!$A:$K,MATCH(MID(O$10,13,100)*1,'Raw CDR data'!$2:$2,0),0)</f>
        <v>0</v>
      </c>
      <c r="P181" s="67">
        <f>VLOOKUP($B181&amp;O$8,'Raw CDR data'!$A:$K,MATCH(MID(P$10,13,100)*1,'Raw CDR data'!$2:$2,0),0)</f>
        <v>0</v>
      </c>
      <c r="Q181" s="68">
        <f>VLOOKUP($B181&amp;O$8,'Raw CDR data'!$A:$K,MATCH(MID(Q$10,13,100)*1,'Raw CDR data'!$2:$2,0)+1,0)</f>
        <v>0</v>
      </c>
      <c r="R181" s="68">
        <f>VLOOKUP($B181&amp;O$8,'Raw CDR data'!$A:$K,MATCH(MID(R$10,13,100)*1,'Raw CDR data'!$2:$2,0)+1,0)</f>
        <v>0</v>
      </c>
      <c r="S181" s="67">
        <f>VLOOKUP($B181&amp;S$8,'Raw CDR data'!$A:$K,MATCH(MID(S$10,13,100)*1,'Raw CDR data'!$2:$2,0),0)</f>
        <v>1</v>
      </c>
      <c r="T181" s="67">
        <f>VLOOKUP($B181&amp;S$8,'Raw CDR data'!$A:$K,MATCH(MID(T$10,13,100)*1,'Raw CDR data'!$2:$2,0),0)</f>
        <v>1</v>
      </c>
      <c r="U181" s="68">
        <f>VLOOKUP($B181&amp;S$8,'Raw CDR data'!$A:$K,MATCH(MID(U$10,13,100)*1,'Raw CDR data'!$2:$2,0)+1,0)</f>
        <v>423</v>
      </c>
      <c r="V181" s="68">
        <f>VLOOKUP($B181&amp;S$8,'Raw CDR data'!$A:$K,MATCH(MID(V$10,13,100)*1,'Raw CDR data'!$2:$2,0)+1,0)</f>
        <v>423</v>
      </c>
      <c r="W181" s="67">
        <f>VLOOKUP($B181&amp;"Further Education College",'Raw CDR data'!$A:$K,MATCH(MID(W$10,13,100)*1,'Raw CDR data'!$2:$2,0),0)</f>
        <v>1</v>
      </c>
      <c r="X181" s="67">
        <f>VLOOKUP($B181&amp;"Further Education College",'Raw CDR data'!$A:$K,MATCH(MID(X$10,13,100)*1,'Raw CDR data'!$2:$2,0),0)</f>
        <v>1</v>
      </c>
      <c r="Y181" s="68">
        <f>VLOOKUP($B181&amp;"Further Education College",'Raw CDR data'!$A:$K,MATCH(MID(Y$10,13,100)*1,'Raw CDR data'!$2:$2,0)+1,0)</f>
        <v>55</v>
      </c>
      <c r="Z181" s="68">
        <f>VLOOKUP($B181&amp;"Further Education College",'Raw CDR data'!$A:$K,MATCH(MID(Z$10,13,100)*1,'Raw CDR data'!$2:$2,0)+1,0)</f>
        <v>55</v>
      </c>
      <c r="AA181" s="67">
        <f>VLOOKUP($B181&amp;AA$8,'Raw CDR data'!$A:$K,MATCH(MID(AA$10,13,100)*1,'Raw CDR data'!$2:$2,0),0)</f>
        <v>0</v>
      </c>
      <c r="AB181" s="67">
        <f>VLOOKUP($B181&amp;AA$8,'Raw CDR data'!$A:$K,MATCH(MID(AB$10,13,100)*1,'Raw CDR data'!$2:$2,0),0)</f>
        <v>0</v>
      </c>
      <c r="AC181" s="67">
        <f>VLOOKUP($B181&amp;AC$8,'Raw CDR data'!$A:$K,MATCH(MID(AC$10,13,100)*1,'Raw CDR data'!$2:$2,0),0)</f>
        <v>0</v>
      </c>
      <c r="AD181" s="67">
        <f>VLOOKUP($B181&amp;AC$8,'Raw CDR data'!$A:$K,MATCH(MID(AD$10,13,100)*1,'Raw CDR data'!$2:$2,0),0)</f>
        <v>0</v>
      </c>
      <c r="AE181" s="67">
        <f>VLOOKUP($B181&amp;AE$8,'Raw CDR data'!$A:$K,MATCH(MID(AE$10,13,100)*1,'Raw CDR data'!$2:$2,0),0)</f>
        <v>0</v>
      </c>
      <c r="AF181" s="67">
        <f>VLOOKUP($B181&amp;AE$8,'Raw CDR data'!$A:$K,MATCH(MID(AF$10,13,100)*1,'Raw CDR data'!$2:$2,0),0)</f>
        <v>0</v>
      </c>
      <c r="AG181" s="67">
        <f>VLOOKUP($B181&amp;"Local Authority Adoption Agency",'Raw CDR data'!$A:$K,MATCH(MID(AG$10,13,100)*1,'Raw CDR data'!$2:$2,0),0)</f>
        <v>1</v>
      </c>
      <c r="AH181" s="67">
        <f>VLOOKUP($B181&amp;"Local Authority Adoption Agency",'Raw CDR data'!$A:$K,MATCH(MID(AH$10,13,100)*1,'Raw CDR data'!$2:$2,0),0)</f>
        <v>1</v>
      </c>
      <c r="AI181" s="67">
        <f>VLOOKUP($B181&amp;AI$8,'Raw CDR data'!$A:$K,MATCH(MID(AI$10,13,100)*1,'Raw CDR data'!$2:$2,0),0)</f>
        <v>0</v>
      </c>
      <c r="AJ181" s="67">
        <f>VLOOKUP($B181&amp;AI$8,'Raw CDR data'!$A:$K,MATCH(MID(AJ$10,13,100)*1,'Raw CDR data'!$2:$2,0),0)</f>
        <v>0</v>
      </c>
      <c r="AK181" s="67">
        <f>VLOOKUP($B181&amp;"Local Authority Fostering Agency",'Raw CDR data'!$A:$K,MATCH(MID(AK$10,13,100)*1,'Raw CDR data'!$2:$2,0),0)</f>
        <v>1</v>
      </c>
      <c r="AL181" s="67">
        <f>VLOOKUP($B181&amp;"Local Authority Fostering Agency",'Raw CDR data'!$A:$K,MATCH(MID(AL$10,13,100)*1,'Raw CDR data'!$2:$2,0),0)</f>
        <v>1</v>
      </c>
      <c r="AM181" s="67">
        <f>VLOOKUP($B181&amp;AM$8,'Raw CDR data'!$A:$K,MATCH(MID(AM$10,13,100)*1,'Raw CDR data'!$2:$2,0),0)</f>
        <v>6</v>
      </c>
      <c r="AN181" s="67">
        <f>VLOOKUP($B181&amp;AM$8,'Raw CDR data'!$A:$K,MATCH(MID(AN$10,13,100)*1,'Raw CDR data'!$2:$2,0),0)</f>
        <v>6</v>
      </c>
      <c r="AO181" s="160"/>
      <c r="AP181" s="160"/>
    </row>
    <row r="182" spans="2:42" s="62" customFormat="1" ht="11.25">
      <c r="B182" s="71" t="s">
        <v>1597</v>
      </c>
      <c r="C182" s="67">
        <f>VLOOKUP($B182&amp;C$8,'Raw CDR data'!$A:$K,MATCH(MID(C$10,13,100)*1,'Raw CDR data'!$2:$2,0),0)</f>
        <v>54</v>
      </c>
      <c r="D182" s="67">
        <f>VLOOKUP($B182&amp;C$8,'Raw CDR data'!$A:$K,MATCH(MID(D$10,13,100)*1,'Raw CDR data'!$2:$2,0),0)</f>
        <v>53</v>
      </c>
      <c r="E182" s="68">
        <f>VLOOKUP($B182&amp;C$8,'Raw CDR data'!$A:$K,MATCH(MID(E$10,13,100)*1,'Raw CDR data'!$2:$2,0)+1,0)</f>
        <v>194</v>
      </c>
      <c r="F182" s="68">
        <f>VLOOKUP($B182&amp;C$8,'Raw CDR data'!$A:$K,MATCH(MID(F$10,13,100)*1,'Raw CDR data'!$2:$2,0)+1,0)</f>
        <v>190</v>
      </c>
      <c r="G182" s="67">
        <f>VLOOKUP($B182&amp;G$8,'Raw CDR data'!$A:$K,MATCH(MID(G$10,13,100)*1,'Raw CDR data'!$2:$2,0),0)</f>
        <v>0</v>
      </c>
      <c r="H182" s="67">
        <f>VLOOKUP($B182&amp;G$8,'Raw CDR data'!$A:$K,MATCH(MID(H$10,13,100)*1,'Raw CDR data'!$2:$2,0),0)</f>
        <v>0</v>
      </c>
      <c r="I182" s="68">
        <f>VLOOKUP($B182&amp;G$8,'Raw CDR data'!$A:$K,MATCH(MID(I$10,13,100)*1,'Raw CDR data'!$2:$2,0)+1,0)</f>
        <v>0</v>
      </c>
      <c r="J182" s="68">
        <f>VLOOKUP($B182&amp;G$8,'Raw CDR data'!$A:$K,MATCH(MID(J$10,13,100)*1,'Raw CDR data'!$2:$2,0)+1,0)</f>
        <v>0</v>
      </c>
      <c r="K182" s="67">
        <f>VLOOKUP($B182&amp;K$8,'Raw CDR data'!$A:$K,MATCH(MID(K$10,13,100)*1,'Raw CDR data'!$2:$2,0),0)</f>
        <v>6</v>
      </c>
      <c r="L182" s="67">
        <f>VLOOKUP($B182&amp;K$8,'Raw CDR data'!$A:$K,MATCH(MID(L$10,13,100)*1,'Raw CDR data'!$2:$2,0),0)</f>
        <v>6</v>
      </c>
      <c r="M182" s="68">
        <f>VLOOKUP($B182&amp;K$8,'Raw CDR data'!$A:$K,MATCH(MID(M$10,13,100)*1,'Raw CDR data'!$2:$2,0)+1,0)</f>
        <v>219</v>
      </c>
      <c r="N182" s="68">
        <f>VLOOKUP($B182&amp;K$8,'Raw CDR data'!$A:$K,MATCH(MID(N$10,13,100)*1,'Raw CDR data'!$2:$2,0)+1,0)</f>
        <v>246</v>
      </c>
      <c r="O182" s="67">
        <f>VLOOKUP($B182&amp;O$8,'Raw CDR data'!$A:$K,MATCH(MID(O$10,13,100)*1,'Raw CDR data'!$2:$2,0),0)</f>
        <v>3</v>
      </c>
      <c r="P182" s="67">
        <f>VLOOKUP($B182&amp;O$8,'Raw CDR data'!$A:$K,MATCH(MID(P$10,13,100)*1,'Raw CDR data'!$2:$2,0),0)</f>
        <v>3</v>
      </c>
      <c r="Q182" s="68">
        <f>VLOOKUP($B182&amp;O$8,'Raw CDR data'!$A:$K,MATCH(MID(Q$10,13,100)*1,'Raw CDR data'!$2:$2,0)+1,0)</f>
        <v>19.600000000000001</v>
      </c>
      <c r="R182" s="68">
        <f>VLOOKUP($B182&amp;O$8,'Raw CDR data'!$A:$K,MATCH(MID(R$10,13,100)*1,'Raw CDR data'!$2:$2,0)+1,0)</f>
        <v>19.75</v>
      </c>
      <c r="S182" s="67">
        <f>VLOOKUP($B182&amp;S$8,'Raw CDR data'!$A:$K,MATCH(MID(S$10,13,100)*1,'Raw CDR data'!$2:$2,0),0)</f>
        <v>19</v>
      </c>
      <c r="T182" s="67">
        <f>VLOOKUP($B182&amp;S$8,'Raw CDR data'!$A:$K,MATCH(MID(T$10,13,100)*1,'Raw CDR data'!$2:$2,0),0)</f>
        <v>19</v>
      </c>
      <c r="U182" s="68">
        <f>VLOOKUP($B182&amp;S$8,'Raw CDR data'!$A:$K,MATCH(MID(U$10,13,100)*1,'Raw CDR data'!$2:$2,0)+1,0)</f>
        <v>3724</v>
      </c>
      <c r="V182" s="68">
        <f>VLOOKUP($B182&amp;S$8,'Raw CDR data'!$A:$K,MATCH(MID(V$10,13,100)*1,'Raw CDR data'!$2:$2,0)+1,0)</f>
        <v>3724</v>
      </c>
      <c r="W182" s="67">
        <f>VLOOKUP($B182&amp;"Further Education College",'Raw CDR data'!$A:$K,MATCH(MID(W$10,13,100)*1,'Raw CDR data'!$2:$2,0),0)</f>
        <v>3</v>
      </c>
      <c r="X182" s="67">
        <f>VLOOKUP($B182&amp;"Further Education College",'Raw CDR data'!$A:$K,MATCH(MID(X$10,13,100)*1,'Raw CDR data'!$2:$2,0),0)</f>
        <v>3</v>
      </c>
      <c r="Y182" s="68">
        <f>VLOOKUP($B182&amp;"Further Education College",'Raw CDR data'!$A:$K,MATCH(MID(Y$10,13,100)*1,'Raw CDR data'!$2:$2,0)+1,0)</f>
        <v>91</v>
      </c>
      <c r="Z182" s="68">
        <f>VLOOKUP($B182&amp;"Further Education College",'Raw CDR data'!$A:$K,MATCH(MID(Z$10,13,100)*1,'Raw CDR data'!$2:$2,0)+1,0)</f>
        <v>91</v>
      </c>
      <c r="AA182" s="67">
        <f>VLOOKUP($B182&amp;AA$8,'Raw CDR data'!$A:$K,MATCH(MID(AA$10,13,100)*1,'Raw CDR data'!$2:$2,0),0)</f>
        <v>0</v>
      </c>
      <c r="AB182" s="67">
        <f>VLOOKUP($B182&amp;AA$8,'Raw CDR data'!$A:$K,MATCH(MID(AB$10,13,100)*1,'Raw CDR data'!$2:$2,0),0)</f>
        <v>0</v>
      </c>
      <c r="AC182" s="67">
        <f>VLOOKUP($B182&amp;AC$8,'Raw CDR data'!$A:$K,MATCH(MID(AC$10,13,100)*1,'Raw CDR data'!$2:$2,0),0)</f>
        <v>0</v>
      </c>
      <c r="AD182" s="67">
        <f>VLOOKUP($B182&amp;AC$8,'Raw CDR data'!$A:$K,MATCH(MID(AD$10,13,100)*1,'Raw CDR data'!$2:$2,0),0)</f>
        <v>0</v>
      </c>
      <c r="AE182" s="67">
        <f>VLOOKUP($B182&amp;AE$8,'Raw CDR data'!$A:$K,MATCH(MID(AE$10,13,100)*1,'Raw CDR data'!$2:$2,0),0)</f>
        <v>0</v>
      </c>
      <c r="AF182" s="67">
        <f>VLOOKUP($B182&amp;AE$8,'Raw CDR data'!$A:$K,MATCH(MID(AF$10,13,100)*1,'Raw CDR data'!$2:$2,0),0)</f>
        <v>0</v>
      </c>
      <c r="AG182" s="67">
        <f>VLOOKUP($B182&amp;"Local Authority Adoption Agency",'Raw CDR data'!$A:$K,MATCH(MID(AG$10,13,100)*1,'Raw CDR data'!$2:$2,0),0)</f>
        <v>1</v>
      </c>
      <c r="AH182" s="67">
        <f>VLOOKUP($B182&amp;"Local Authority Adoption Agency",'Raw CDR data'!$A:$K,MATCH(MID(AH$10,13,100)*1,'Raw CDR data'!$2:$2,0),0)</f>
        <v>1</v>
      </c>
      <c r="AI182" s="67">
        <f>VLOOKUP($B182&amp;AI$8,'Raw CDR data'!$A:$K,MATCH(MID(AI$10,13,100)*1,'Raw CDR data'!$2:$2,0),0)</f>
        <v>4</v>
      </c>
      <c r="AJ182" s="67">
        <f>VLOOKUP($B182&amp;AI$8,'Raw CDR data'!$A:$K,MATCH(MID(AJ$10,13,100)*1,'Raw CDR data'!$2:$2,0),0)</f>
        <v>4</v>
      </c>
      <c r="AK182" s="67">
        <f>VLOOKUP($B182&amp;"Local Authority Fostering Agency",'Raw CDR data'!$A:$K,MATCH(MID(AK$10,13,100)*1,'Raw CDR data'!$2:$2,0),0)</f>
        <v>1</v>
      </c>
      <c r="AL182" s="67">
        <f>VLOOKUP($B182&amp;"Local Authority Fostering Agency",'Raw CDR data'!$A:$K,MATCH(MID(AL$10,13,100)*1,'Raw CDR data'!$2:$2,0),0)</f>
        <v>1</v>
      </c>
      <c r="AM182" s="67">
        <f>VLOOKUP($B182&amp;AM$8,'Raw CDR data'!$A:$K,MATCH(MID(AM$10,13,100)*1,'Raw CDR data'!$2:$2,0),0)</f>
        <v>91</v>
      </c>
      <c r="AN182" s="67">
        <f>VLOOKUP($B182&amp;AM$8,'Raw CDR data'!$A:$K,MATCH(MID(AN$10,13,100)*1,'Raw CDR data'!$2:$2,0),0)</f>
        <v>90</v>
      </c>
      <c r="AO182" s="160"/>
      <c r="AP182" s="160"/>
    </row>
    <row r="183" spans="2:42" s="62" customFormat="1" ht="11.25">
      <c r="B183" s="71" t="s">
        <v>701</v>
      </c>
      <c r="C183" s="67">
        <f>VLOOKUP($B183&amp;C$8,'Raw CDR data'!$A:$K,MATCH(MID(C$10,13,100)*1,'Raw CDR data'!$2:$2,0),0)</f>
        <v>5</v>
      </c>
      <c r="D183" s="67">
        <f>VLOOKUP($B183&amp;C$8,'Raw CDR data'!$A:$K,MATCH(MID(D$10,13,100)*1,'Raw CDR data'!$2:$2,0),0)</f>
        <v>5</v>
      </c>
      <c r="E183" s="68">
        <f>VLOOKUP($B183&amp;C$8,'Raw CDR data'!$A:$K,MATCH(MID(E$10,13,100)*1,'Raw CDR data'!$2:$2,0)+1,0)</f>
        <v>41</v>
      </c>
      <c r="F183" s="68">
        <f>VLOOKUP($B183&amp;C$8,'Raw CDR data'!$A:$K,MATCH(MID(F$10,13,100)*1,'Raw CDR data'!$2:$2,0)+1,0)</f>
        <v>41</v>
      </c>
      <c r="G183" s="67">
        <f>VLOOKUP($B183&amp;G$8,'Raw CDR data'!$A:$K,MATCH(MID(G$10,13,100)*1,'Raw CDR data'!$2:$2,0),0)</f>
        <v>1</v>
      </c>
      <c r="H183" s="67">
        <f>VLOOKUP($B183&amp;G$8,'Raw CDR data'!$A:$K,MATCH(MID(H$10,13,100)*1,'Raw CDR data'!$2:$2,0),0)</f>
        <v>1</v>
      </c>
      <c r="I183" s="68">
        <f>VLOOKUP($B183&amp;G$8,'Raw CDR data'!$A:$K,MATCH(MID(I$10,13,100)*1,'Raw CDR data'!$2:$2,0)+1,0)</f>
        <v>24</v>
      </c>
      <c r="J183" s="68">
        <f>VLOOKUP($B183&amp;G$8,'Raw CDR data'!$A:$K,MATCH(MID(J$10,13,100)*1,'Raw CDR data'!$2:$2,0)+1,0)</f>
        <v>24</v>
      </c>
      <c r="K183" s="67">
        <f>VLOOKUP($B183&amp;K$8,'Raw CDR data'!$A:$K,MATCH(MID(K$10,13,100)*1,'Raw CDR data'!$2:$2,0),0)</f>
        <v>1</v>
      </c>
      <c r="L183" s="67">
        <f>VLOOKUP($B183&amp;K$8,'Raw CDR data'!$A:$K,MATCH(MID(L$10,13,100)*1,'Raw CDR data'!$2:$2,0),0)</f>
        <v>1</v>
      </c>
      <c r="M183" s="68">
        <f>VLOOKUP($B183&amp;K$8,'Raw CDR data'!$A:$K,MATCH(MID(M$10,13,100)*1,'Raw CDR data'!$2:$2,0)+1,0)</f>
        <v>11</v>
      </c>
      <c r="N183" s="68">
        <f>VLOOKUP($B183&amp;K$8,'Raw CDR data'!$A:$K,MATCH(MID(N$10,13,100)*1,'Raw CDR data'!$2:$2,0)+1,0)</f>
        <v>17</v>
      </c>
      <c r="O183" s="67">
        <f>VLOOKUP($B183&amp;O$8,'Raw CDR data'!$A:$K,MATCH(MID(O$10,13,100)*1,'Raw CDR data'!$2:$2,0),0)</f>
        <v>0</v>
      </c>
      <c r="P183" s="67">
        <f>VLOOKUP($B183&amp;O$8,'Raw CDR data'!$A:$K,MATCH(MID(P$10,13,100)*1,'Raw CDR data'!$2:$2,0),0)</f>
        <v>0</v>
      </c>
      <c r="Q183" s="68">
        <f>VLOOKUP($B183&amp;O$8,'Raw CDR data'!$A:$K,MATCH(MID(Q$10,13,100)*1,'Raw CDR data'!$2:$2,0)+1,0)</f>
        <v>0</v>
      </c>
      <c r="R183" s="68">
        <f>VLOOKUP($B183&amp;O$8,'Raw CDR data'!$A:$K,MATCH(MID(R$10,13,100)*1,'Raw CDR data'!$2:$2,0)+1,0)</f>
        <v>0</v>
      </c>
      <c r="S183" s="67">
        <f>VLOOKUP($B183&amp;S$8,'Raw CDR data'!$A:$K,MATCH(MID(S$10,13,100)*1,'Raw CDR data'!$2:$2,0),0)</f>
        <v>1</v>
      </c>
      <c r="T183" s="67">
        <f>VLOOKUP($B183&amp;S$8,'Raw CDR data'!$A:$K,MATCH(MID(T$10,13,100)*1,'Raw CDR data'!$2:$2,0),0)</f>
        <v>1</v>
      </c>
      <c r="U183" s="68">
        <f>VLOOKUP($B183&amp;S$8,'Raw CDR data'!$A:$K,MATCH(MID(U$10,13,100)*1,'Raw CDR data'!$2:$2,0)+1,0)</f>
        <v>9</v>
      </c>
      <c r="V183" s="68">
        <f>VLOOKUP($B183&amp;S$8,'Raw CDR data'!$A:$K,MATCH(MID(V$10,13,100)*1,'Raw CDR data'!$2:$2,0)+1,0)</f>
        <v>9</v>
      </c>
      <c r="W183" s="67">
        <f>VLOOKUP($B183&amp;"Further Education College",'Raw CDR data'!$A:$K,MATCH(MID(W$10,13,100)*1,'Raw CDR data'!$2:$2,0),0)</f>
        <v>0</v>
      </c>
      <c r="X183" s="67">
        <f>VLOOKUP($B183&amp;"Further Education College",'Raw CDR data'!$A:$K,MATCH(MID(X$10,13,100)*1,'Raw CDR data'!$2:$2,0),0)</f>
        <v>0</v>
      </c>
      <c r="Y183" s="68">
        <f>VLOOKUP($B183&amp;"Further Education College",'Raw CDR data'!$A:$K,MATCH(MID(Y$10,13,100)*1,'Raw CDR data'!$2:$2,0)+1,0)</f>
        <v>0</v>
      </c>
      <c r="Z183" s="68">
        <f>VLOOKUP($B183&amp;"Further Education College",'Raw CDR data'!$A:$K,MATCH(MID(Z$10,13,100)*1,'Raw CDR data'!$2:$2,0)+1,0)</f>
        <v>0</v>
      </c>
      <c r="AA183" s="67">
        <f>VLOOKUP($B183&amp;AA$8,'Raw CDR data'!$A:$K,MATCH(MID(AA$10,13,100)*1,'Raw CDR data'!$2:$2,0),0)</f>
        <v>0</v>
      </c>
      <c r="AB183" s="67">
        <f>VLOOKUP($B183&amp;AA$8,'Raw CDR data'!$A:$K,MATCH(MID(AB$10,13,100)*1,'Raw CDR data'!$2:$2,0),0)</f>
        <v>0</v>
      </c>
      <c r="AC183" s="67">
        <f>VLOOKUP($B183&amp;AC$8,'Raw CDR data'!$A:$K,MATCH(MID(AC$10,13,100)*1,'Raw CDR data'!$2:$2,0),0)</f>
        <v>0</v>
      </c>
      <c r="AD183" s="67">
        <f>VLOOKUP($B183&amp;AC$8,'Raw CDR data'!$A:$K,MATCH(MID(AD$10,13,100)*1,'Raw CDR data'!$2:$2,0),0)</f>
        <v>0</v>
      </c>
      <c r="AE183" s="67">
        <f>VLOOKUP($B183&amp;AE$8,'Raw CDR data'!$A:$K,MATCH(MID(AE$10,13,100)*1,'Raw CDR data'!$2:$2,0),0)</f>
        <v>0</v>
      </c>
      <c r="AF183" s="67">
        <f>VLOOKUP($B183&amp;AE$8,'Raw CDR data'!$A:$K,MATCH(MID(AF$10,13,100)*1,'Raw CDR data'!$2:$2,0),0)</f>
        <v>0</v>
      </c>
      <c r="AG183" s="67">
        <f>VLOOKUP($B183&amp;"Local Authority Adoption Agency",'Raw CDR data'!$A:$K,MATCH(MID(AG$10,13,100)*1,'Raw CDR data'!$2:$2,0),0)</f>
        <v>1</v>
      </c>
      <c r="AH183" s="67">
        <f>VLOOKUP($B183&amp;"Local Authority Adoption Agency",'Raw CDR data'!$A:$K,MATCH(MID(AH$10,13,100)*1,'Raw CDR data'!$2:$2,0),0)</f>
        <v>1</v>
      </c>
      <c r="AI183" s="67">
        <f>VLOOKUP($B183&amp;AI$8,'Raw CDR data'!$A:$K,MATCH(MID(AI$10,13,100)*1,'Raw CDR data'!$2:$2,0),0)</f>
        <v>2</v>
      </c>
      <c r="AJ183" s="67">
        <f>VLOOKUP($B183&amp;AI$8,'Raw CDR data'!$A:$K,MATCH(MID(AJ$10,13,100)*1,'Raw CDR data'!$2:$2,0),0)</f>
        <v>2</v>
      </c>
      <c r="AK183" s="67">
        <f>VLOOKUP($B183&amp;"Local Authority Fostering Agency",'Raw CDR data'!$A:$K,MATCH(MID(AK$10,13,100)*1,'Raw CDR data'!$2:$2,0),0)</f>
        <v>1</v>
      </c>
      <c r="AL183" s="67">
        <f>VLOOKUP($B183&amp;"Local Authority Fostering Agency",'Raw CDR data'!$A:$K,MATCH(MID(AL$10,13,100)*1,'Raw CDR data'!$2:$2,0),0)</f>
        <v>1</v>
      </c>
      <c r="AM183" s="67">
        <f>VLOOKUP($B183&amp;AM$8,'Raw CDR data'!$A:$K,MATCH(MID(AM$10,13,100)*1,'Raw CDR data'!$2:$2,0),0)</f>
        <v>12</v>
      </c>
      <c r="AN183" s="67">
        <f>VLOOKUP($B183&amp;AM$8,'Raw CDR data'!$A:$K,MATCH(MID(AN$10,13,100)*1,'Raw CDR data'!$2:$2,0),0)</f>
        <v>12</v>
      </c>
      <c r="AO183" s="160"/>
      <c r="AP183" s="160"/>
    </row>
    <row r="184" spans="2:42" s="62" customFormat="1" ht="11.25">
      <c r="B184" s="71" t="s">
        <v>1606</v>
      </c>
      <c r="C184" s="67">
        <f>VLOOKUP($B184&amp;C$8,'Raw CDR data'!$A:$K,MATCH(MID(C$10,13,100)*1,'Raw CDR data'!$2:$2,0),0)</f>
        <v>1</v>
      </c>
      <c r="D184" s="67">
        <f>VLOOKUP($B184&amp;C$8,'Raw CDR data'!$A:$K,MATCH(MID(D$10,13,100)*1,'Raw CDR data'!$2:$2,0),0)</f>
        <v>2</v>
      </c>
      <c r="E184" s="68">
        <f>VLOOKUP($B184&amp;C$8,'Raw CDR data'!$A:$K,MATCH(MID(E$10,13,100)*1,'Raw CDR data'!$2:$2,0)+1,0)</f>
        <v>2</v>
      </c>
      <c r="F184" s="68">
        <f>VLOOKUP($B184&amp;C$8,'Raw CDR data'!$A:$K,MATCH(MID(F$10,13,100)*1,'Raw CDR data'!$2:$2,0)+1,0)</f>
        <v>27</v>
      </c>
      <c r="G184" s="67">
        <f>VLOOKUP($B184&amp;G$8,'Raw CDR data'!$A:$K,MATCH(MID(G$10,13,100)*1,'Raw CDR data'!$2:$2,0),0)</f>
        <v>0</v>
      </c>
      <c r="H184" s="67">
        <f>VLOOKUP($B184&amp;G$8,'Raw CDR data'!$A:$K,MATCH(MID(H$10,13,100)*1,'Raw CDR data'!$2:$2,0),0)</f>
        <v>0</v>
      </c>
      <c r="I184" s="68">
        <f>VLOOKUP($B184&amp;G$8,'Raw CDR data'!$A:$K,MATCH(MID(I$10,13,100)*1,'Raw CDR data'!$2:$2,0)+1,0)</f>
        <v>0</v>
      </c>
      <c r="J184" s="68">
        <f>VLOOKUP($B184&amp;G$8,'Raw CDR data'!$A:$K,MATCH(MID(J$10,13,100)*1,'Raw CDR data'!$2:$2,0)+1,0)</f>
        <v>0</v>
      </c>
      <c r="K184" s="67">
        <f>VLOOKUP($B184&amp;K$8,'Raw CDR data'!$A:$K,MATCH(MID(K$10,13,100)*1,'Raw CDR data'!$2:$2,0),0)</f>
        <v>0</v>
      </c>
      <c r="L184" s="67">
        <f>VLOOKUP($B184&amp;K$8,'Raw CDR data'!$A:$K,MATCH(MID(L$10,13,100)*1,'Raw CDR data'!$2:$2,0),0)</f>
        <v>0</v>
      </c>
      <c r="M184" s="68">
        <f>VLOOKUP($B184&amp;K$8,'Raw CDR data'!$A:$K,MATCH(MID(M$10,13,100)*1,'Raw CDR data'!$2:$2,0)+1,0)</f>
        <v>0</v>
      </c>
      <c r="N184" s="68">
        <f>VLOOKUP($B184&amp;K$8,'Raw CDR data'!$A:$K,MATCH(MID(N$10,13,100)*1,'Raw CDR data'!$2:$2,0)+1,0)</f>
        <v>0</v>
      </c>
      <c r="O184" s="67">
        <f>VLOOKUP($B184&amp;O$8,'Raw CDR data'!$A:$K,MATCH(MID(O$10,13,100)*1,'Raw CDR data'!$2:$2,0),0)</f>
        <v>0</v>
      </c>
      <c r="P184" s="67">
        <f>VLOOKUP($B184&amp;O$8,'Raw CDR data'!$A:$K,MATCH(MID(P$10,13,100)*1,'Raw CDR data'!$2:$2,0),0)</f>
        <v>0</v>
      </c>
      <c r="Q184" s="68">
        <f>VLOOKUP($B184&amp;O$8,'Raw CDR data'!$A:$K,MATCH(MID(Q$10,13,100)*1,'Raw CDR data'!$2:$2,0)+1,0)</f>
        <v>0</v>
      </c>
      <c r="R184" s="68">
        <f>VLOOKUP($B184&amp;O$8,'Raw CDR data'!$A:$K,MATCH(MID(R$10,13,100)*1,'Raw CDR data'!$2:$2,0)+1,0)</f>
        <v>0</v>
      </c>
      <c r="S184" s="67">
        <f>VLOOKUP($B184&amp;S$8,'Raw CDR data'!$A:$K,MATCH(MID(S$10,13,100)*1,'Raw CDR data'!$2:$2,0),0)</f>
        <v>0</v>
      </c>
      <c r="T184" s="67">
        <f>VLOOKUP($B184&amp;S$8,'Raw CDR data'!$A:$K,MATCH(MID(T$10,13,100)*1,'Raw CDR data'!$2:$2,0),0)</f>
        <v>0</v>
      </c>
      <c r="U184" s="68">
        <f>VLOOKUP($B184&amp;S$8,'Raw CDR data'!$A:$K,MATCH(MID(U$10,13,100)*1,'Raw CDR data'!$2:$2,0)+1,0)</f>
        <v>0</v>
      </c>
      <c r="V184" s="68">
        <f>VLOOKUP($B184&amp;S$8,'Raw CDR data'!$A:$K,MATCH(MID(V$10,13,100)*1,'Raw CDR data'!$2:$2,0)+1,0)</f>
        <v>0</v>
      </c>
      <c r="W184" s="67">
        <f>VLOOKUP($B184&amp;"Further Education College",'Raw CDR data'!$A:$K,MATCH(MID(W$10,13,100)*1,'Raw CDR data'!$2:$2,0),0)</f>
        <v>1</v>
      </c>
      <c r="X184" s="67">
        <f>VLOOKUP($B184&amp;"Further Education College",'Raw CDR data'!$A:$K,MATCH(MID(X$10,13,100)*1,'Raw CDR data'!$2:$2,0),0)</f>
        <v>1</v>
      </c>
      <c r="Y184" s="68">
        <f>VLOOKUP($B184&amp;"Further Education College",'Raw CDR data'!$A:$K,MATCH(MID(Y$10,13,100)*1,'Raw CDR data'!$2:$2,0)+1,0)</f>
        <v>11</v>
      </c>
      <c r="Z184" s="68">
        <f>VLOOKUP($B184&amp;"Further Education College",'Raw CDR data'!$A:$K,MATCH(MID(Z$10,13,100)*1,'Raw CDR data'!$2:$2,0)+1,0)</f>
        <v>11</v>
      </c>
      <c r="AA184" s="67">
        <f>VLOOKUP($B184&amp;AA$8,'Raw CDR data'!$A:$K,MATCH(MID(AA$10,13,100)*1,'Raw CDR data'!$2:$2,0),0)</f>
        <v>0</v>
      </c>
      <c r="AB184" s="67">
        <f>VLOOKUP($B184&amp;AA$8,'Raw CDR data'!$A:$K,MATCH(MID(AB$10,13,100)*1,'Raw CDR data'!$2:$2,0),0)</f>
        <v>0</v>
      </c>
      <c r="AC184" s="67">
        <f>VLOOKUP($B184&amp;AC$8,'Raw CDR data'!$A:$K,MATCH(MID(AC$10,13,100)*1,'Raw CDR data'!$2:$2,0),0)</f>
        <v>0</v>
      </c>
      <c r="AD184" s="67">
        <f>VLOOKUP($B184&amp;AC$8,'Raw CDR data'!$A:$K,MATCH(MID(AD$10,13,100)*1,'Raw CDR data'!$2:$2,0),0)</f>
        <v>0</v>
      </c>
      <c r="AE184" s="67">
        <f>VLOOKUP($B184&amp;AE$8,'Raw CDR data'!$A:$K,MATCH(MID(AE$10,13,100)*1,'Raw CDR data'!$2:$2,0),0)</f>
        <v>0</v>
      </c>
      <c r="AF184" s="67">
        <f>VLOOKUP($B184&amp;AE$8,'Raw CDR data'!$A:$K,MATCH(MID(AF$10,13,100)*1,'Raw CDR data'!$2:$2,0),0)</f>
        <v>0</v>
      </c>
      <c r="AG184" s="67">
        <f>VLOOKUP($B184&amp;"Local Authority Adoption Agency",'Raw CDR data'!$A:$K,MATCH(MID(AG$10,13,100)*1,'Raw CDR data'!$2:$2,0),0)</f>
        <v>1</v>
      </c>
      <c r="AH184" s="67">
        <f>VLOOKUP($B184&amp;"Local Authority Adoption Agency",'Raw CDR data'!$A:$K,MATCH(MID(AH$10,13,100)*1,'Raw CDR data'!$2:$2,0),0)</f>
        <v>1</v>
      </c>
      <c r="AI184" s="67">
        <f>VLOOKUP($B184&amp;AI$8,'Raw CDR data'!$A:$K,MATCH(MID(AI$10,13,100)*1,'Raw CDR data'!$2:$2,0),0)</f>
        <v>0</v>
      </c>
      <c r="AJ184" s="67">
        <f>VLOOKUP($B184&amp;AI$8,'Raw CDR data'!$A:$K,MATCH(MID(AJ$10,13,100)*1,'Raw CDR data'!$2:$2,0),0)</f>
        <v>0</v>
      </c>
      <c r="AK184" s="67">
        <f>VLOOKUP($B184&amp;"Local Authority Fostering Agency",'Raw CDR data'!$A:$K,MATCH(MID(AK$10,13,100)*1,'Raw CDR data'!$2:$2,0),0)</f>
        <v>1</v>
      </c>
      <c r="AL184" s="67">
        <f>VLOOKUP($B184&amp;"Local Authority Fostering Agency",'Raw CDR data'!$A:$K,MATCH(MID(AL$10,13,100)*1,'Raw CDR data'!$2:$2,0),0)</f>
        <v>1</v>
      </c>
      <c r="AM184" s="67">
        <f>VLOOKUP($B184&amp;AM$8,'Raw CDR data'!$A:$K,MATCH(MID(AM$10,13,100)*1,'Raw CDR data'!$2:$2,0),0)</f>
        <v>4</v>
      </c>
      <c r="AN184" s="67">
        <f>VLOOKUP($B184&amp;AM$8,'Raw CDR data'!$A:$K,MATCH(MID(AN$10,13,100)*1,'Raw CDR data'!$2:$2,0),0)</f>
        <v>5</v>
      </c>
      <c r="AO184" s="160"/>
      <c r="AP184" s="160"/>
    </row>
    <row r="185" spans="2:42" s="62" customFormat="1" ht="11.25">
      <c r="B185" s="71" t="s">
        <v>1608</v>
      </c>
      <c r="C185" s="67">
        <f>VLOOKUP($B185&amp;C$8,'Raw CDR data'!$A:$K,MATCH(MID(C$10,13,100)*1,'Raw CDR data'!$2:$2,0),0)</f>
        <v>4</v>
      </c>
      <c r="D185" s="67">
        <f>VLOOKUP($B185&amp;C$8,'Raw CDR data'!$A:$K,MATCH(MID(D$10,13,100)*1,'Raw CDR data'!$2:$2,0),0)</f>
        <v>4</v>
      </c>
      <c r="E185" s="68">
        <f>VLOOKUP($B185&amp;C$8,'Raw CDR data'!$A:$K,MATCH(MID(E$10,13,100)*1,'Raw CDR data'!$2:$2,0)+1,0)</f>
        <v>6</v>
      </c>
      <c r="F185" s="68">
        <f>VLOOKUP($B185&amp;C$8,'Raw CDR data'!$A:$K,MATCH(MID(F$10,13,100)*1,'Raw CDR data'!$2:$2,0)+1,0)</f>
        <v>6</v>
      </c>
      <c r="G185" s="67">
        <f>VLOOKUP($B185&amp;G$8,'Raw CDR data'!$A:$K,MATCH(MID(G$10,13,100)*1,'Raw CDR data'!$2:$2,0),0)</f>
        <v>0</v>
      </c>
      <c r="H185" s="67">
        <f>VLOOKUP($B185&amp;G$8,'Raw CDR data'!$A:$K,MATCH(MID(H$10,13,100)*1,'Raw CDR data'!$2:$2,0),0)</f>
        <v>0</v>
      </c>
      <c r="I185" s="68">
        <f>VLOOKUP($B185&amp;G$8,'Raw CDR data'!$A:$K,MATCH(MID(I$10,13,100)*1,'Raw CDR data'!$2:$2,0)+1,0)</f>
        <v>0</v>
      </c>
      <c r="J185" s="68">
        <f>VLOOKUP($B185&amp;G$8,'Raw CDR data'!$A:$K,MATCH(MID(J$10,13,100)*1,'Raw CDR data'!$2:$2,0)+1,0)</f>
        <v>0</v>
      </c>
      <c r="K185" s="67">
        <f>VLOOKUP($B185&amp;K$8,'Raw CDR data'!$A:$K,MATCH(MID(K$10,13,100)*1,'Raw CDR data'!$2:$2,0),0)</f>
        <v>0</v>
      </c>
      <c r="L185" s="67">
        <f>VLOOKUP($B185&amp;K$8,'Raw CDR data'!$A:$K,MATCH(MID(L$10,13,100)*1,'Raw CDR data'!$2:$2,0),0)</f>
        <v>0</v>
      </c>
      <c r="M185" s="68">
        <f>VLOOKUP($B185&amp;K$8,'Raw CDR data'!$A:$K,MATCH(MID(M$10,13,100)*1,'Raw CDR data'!$2:$2,0)+1,0)</f>
        <v>0</v>
      </c>
      <c r="N185" s="68">
        <f>VLOOKUP($B185&amp;K$8,'Raw CDR data'!$A:$K,MATCH(MID(N$10,13,100)*1,'Raw CDR data'!$2:$2,0)+1,0)</f>
        <v>0</v>
      </c>
      <c r="O185" s="67">
        <f>VLOOKUP($B185&amp;O$8,'Raw CDR data'!$A:$K,MATCH(MID(O$10,13,100)*1,'Raw CDR data'!$2:$2,0),0)</f>
        <v>0</v>
      </c>
      <c r="P185" s="67">
        <f>VLOOKUP($B185&amp;O$8,'Raw CDR data'!$A:$K,MATCH(MID(P$10,13,100)*1,'Raw CDR data'!$2:$2,0),0)</f>
        <v>0</v>
      </c>
      <c r="Q185" s="68">
        <f>VLOOKUP($B185&amp;O$8,'Raw CDR data'!$A:$K,MATCH(MID(Q$10,13,100)*1,'Raw CDR data'!$2:$2,0)+1,0)</f>
        <v>0</v>
      </c>
      <c r="R185" s="68">
        <f>VLOOKUP($B185&amp;O$8,'Raw CDR data'!$A:$K,MATCH(MID(R$10,13,100)*1,'Raw CDR data'!$2:$2,0)+1,0)</f>
        <v>0</v>
      </c>
      <c r="S185" s="67">
        <f>VLOOKUP($B185&amp;S$8,'Raw CDR data'!$A:$K,MATCH(MID(S$10,13,100)*1,'Raw CDR data'!$2:$2,0),0)</f>
        <v>0</v>
      </c>
      <c r="T185" s="67">
        <f>VLOOKUP($B185&amp;S$8,'Raw CDR data'!$A:$K,MATCH(MID(T$10,13,100)*1,'Raw CDR data'!$2:$2,0),0)</f>
        <v>0</v>
      </c>
      <c r="U185" s="68">
        <f>VLOOKUP($B185&amp;S$8,'Raw CDR data'!$A:$K,MATCH(MID(U$10,13,100)*1,'Raw CDR data'!$2:$2,0)+1,0)</f>
        <v>0</v>
      </c>
      <c r="V185" s="68">
        <f>VLOOKUP($B185&amp;S$8,'Raw CDR data'!$A:$K,MATCH(MID(V$10,13,100)*1,'Raw CDR data'!$2:$2,0)+1,0)</f>
        <v>0</v>
      </c>
      <c r="W185" s="67">
        <f>VLOOKUP($B185&amp;"Further Education College",'Raw CDR data'!$A:$K,MATCH(MID(W$10,13,100)*1,'Raw CDR data'!$2:$2,0),0)</f>
        <v>0</v>
      </c>
      <c r="X185" s="67">
        <f>VLOOKUP($B185&amp;"Further Education College",'Raw CDR data'!$A:$K,MATCH(MID(X$10,13,100)*1,'Raw CDR data'!$2:$2,0),0)</f>
        <v>0</v>
      </c>
      <c r="Y185" s="68">
        <f>VLOOKUP($B185&amp;"Further Education College",'Raw CDR data'!$A:$K,MATCH(MID(Y$10,13,100)*1,'Raw CDR data'!$2:$2,0)+1,0)</f>
        <v>0</v>
      </c>
      <c r="Z185" s="68">
        <f>VLOOKUP($B185&amp;"Further Education College",'Raw CDR data'!$A:$K,MATCH(MID(Z$10,13,100)*1,'Raw CDR data'!$2:$2,0)+1,0)</f>
        <v>0</v>
      </c>
      <c r="AA185" s="67">
        <f>VLOOKUP($B185&amp;AA$8,'Raw CDR data'!$A:$K,MATCH(MID(AA$10,13,100)*1,'Raw CDR data'!$2:$2,0),0)</f>
        <v>0</v>
      </c>
      <c r="AB185" s="67">
        <f>VLOOKUP($B185&amp;AA$8,'Raw CDR data'!$A:$K,MATCH(MID(AB$10,13,100)*1,'Raw CDR data'!$2:$2,0),0)</f>
        <v>0</v>
      </c>
      <c r="AC185" s="67">
        <f>VLOOKUP($B185&amp;AC$8,'Raw CDR data'!$A:$K,MATCH(MID(AC$10,13,100)*1,'Raw CDR data'!$2:$2,0),0)</f>
        <v>0</v>
      </c>
      <c r="AD185" s="67">
        <f>VLOOKUP($B185&amp;AC$8,'Raw CDR data'!$A:$K,MATCH(MID(AD$10,13,100)*1,'Raw CDR data'!$2:$2,0),0)</f>
        <v>0</v>
      </c>
      <c r="AE185" s="67">
        <f>VLOOKUP($B185&amp;AE$8,'Raw CDR data'!$A:$K,MATCH(MID(AE$10,13,100)*1,'Raw CDR data'!$2:$2,0),0)</f>
        <v>0</v>
      </c>
      <c r="AF185" s="67">
        <f>VLOOKUP($B185&amp;AE$8,'Raw CDR data'!$A:$K,MATCH(MID(AF$10,13,100)*1,'Raw CDR data'!$2:$2,0),0)</f>
        <v>0</v>
      </c>
      <c r="AG185" s="67">
        <f>VLOOKUP($B185&amp;"Local Authority Adoption Agency",'Raw CDR data'!$A:$K,MATCH(MID(AG$10,13,100)*1,'Raw CDR data'!$2:$2,0),0)</f>
        <v>1</v>
      </c>
      <c r="AH185" s="67">
        <f>VLOOKUP($B185&amp;"Local Authority Adoption Agency",'Raw CDR data'!$A:$K,MATCH(MID(AH$10,13,100)*1,'Raw CDR data'!$2:$2,0),0)</f>
        <v>1</v>
      </c>
      <c r="AI185" s="67">
        <f>VLOOKUP($B185&amp;AI$8,'Raw CDR data'!$A:$K,MATCH(MID(AI$10,13,100)*1,'Raw CDR data'!$2:$2,0),0)</f>
        <v>0</v>
      </c>
      <c r="AJ185" s="67">
        <f>VLOOKUP($B185&amp;AI$8,'Raw CDR data'!$A:$K,MATCH(MID(AJ$10,13,100)*1,'Raw CDR data'!$2:$2,0),0)</f>
        <v>0</v>
      </c>
      <c r="AK185" s="67">
        <f>VLOOKUP($B185&amp;"Local Authority Fostering Agency",'Raw CDR data'!$A:$K,MATCH(MID(AK$10,13,100)*1,'Raw CDR data'!$2:$2,0),0)</f>
        <v>1</v>
      </c>
      <c r="AL185" s="67">
        <f>VLOOKUP($B185&amp;"Local Authority Fostering Agency",'Raw CDR data'!$A:$K,MATCH(MID(AL$10,13,100)*1,'Raw CDR data'!$2:$2,0),0)</f>
        <v>1</v>
      </c>
      <c r="AM185" s="67">
        <f>VLOOKUP($B185&amp;AM$8,'Raw CDR data'!$A:$K,MATCH(MID(AM$10,13,100)*1,'Raw CDR data'!$2:$2,0),0)</f>
        <v>6</v>
      </c>
      <c r="AN185" s="67">
        <f>VLOOKUP($B185&amp;AM$8,'Raw CDR data'!$A:$K,MATCH(MID(AN$10,13,100)*1,'Raw CDR data'!$2:$2,0),0)</f>
        <v>6</v>
      </c>
      <c r="AO185" s="160"/>
      <c r="AP185" s="160"/>
    </row>
    <row r="186" spans="2:42" s="62" customFormat="1" ht="11.25">
      <c r="B186" s="71" t="s">
        <v>100</v>
      </c>
      <c r="C186" s="67">
        <f>VLOOKUP($B186&amp;C$8,'Raw CDR data'!$A:$K,MATCH(MID(C$10,13,100)*1,'Raw CDR data'!$2:$2,0),0)</f>
        <v>19</v>
      </c>
      <c r="D186" s="67">
        <f>VLOOKUP($B186&amp;C$8,'Raw CDR data'!$A:$K,MATCH(MID(D$10,13,100)*1,'Raw CDR data'!$2:$2,0),0)</f>
        <v>17</v>
      </c>
      <c r="E186" s="68">
        <f>VLOOKUP($B186&amp;C$8,'Raw CDR data'!$A:$K,MATCH(MID(E$10,13,100)*1,'Raw CDR data'!$2:$2,0)+1,0)</f>
        <v>108</v>
      </c>
      <c r="F186" s="68">
        <f>VLOOKUP($B186&amp;C$8,'Raw CDR data'!$A:$K,MATCH(MID(F$10,13,100)*1,'Raw CDR data'!$2:$2,0)+1,0)</f>
        <v>77</v>
      </c>
      <c r="G186" s="67">
        <f>VLOOKUP($B186&amp;G$8,'Raw CDR data'!$A:$K,MATCH(MID(G$10,13,100)*1,'Raw CDR data'!$2:$2,0),0)</f>
        <v>0</v>
      </c>
      <c r="H186" s="67">
        <f>VLOOKUP($B186&amp;G$8,'Raw CDR data'!$A:$K,MATCH(MID(H$10,13,100)*1,'Raw CDR data'!$2:$2,0),0)</f>
        <v>0</v>
      </c>
      <c r="I186" s="68">
        <f>VLOOKUP($B186&amp;G$8,'Raw CDR data'!$A:$K,MATCH(MID(I$10,13,100)*1,'Raw CDR data'!$2:$2,0)+1,0)</f>
        <v>0</v>
      </c>
      <c r="J186" s="68">
        <f>VLOOKUP($B186&amp;G$8,'Raw CDR data'!$A:$K,MATCH(MID(J$10,13,100)*1,'Raw CDR data'!$2:$2,0)+1,0)</f>
        <v>0</v>
      </c>
      <c r="K186" s="67">
        <f>VLOOKUP($B186&amp;K$8,'Raw CDR data'!$A:$K,MATCH(MID(K$10,13,100)*1,'Raw CDR data'!$2:$2,0),0)</f>
        <v>5</v>
      </c>
      <c r="L186" s="67">
        <f>VLOOKUP($B186&amp;K$8,'Raw CDR data'!$A:$K,MATCH(MID(L$10,13,100)*1,'Raw CDR data'!$2:$2,0),0)</f>
        <v>5</v>
      </c>
      <c r="M186" s="68">
        <f>VLOOKUP($B186&amp;K$8,'Raw CDR data'!$A:$K,MATCH(MID(M$10,13,100)*1,'Raw CDR data'!$2:$2,0)+1,0)</f>
        <v>160.69473600000001</v>
      </c>
      <c r="N186" s="68">
        <f>VLOOKUP($B186&amp;K$8,'Raw CDR data'!$A:$K,MATCH(MID(N$10,13,100)*1,'Raw CDR data'!$2:$2,0)+1,0)</f>
        <v>162.206185</v>
      </c>
      <c r="O186" s="67">
        <f>VLOOKUP($B186&amp;O$8,'Raw CDR data'!$A:$K,MATCH(MID(O$10,13,100)*1,'Raw CDR data'!$2:$2,0),0)</f>
        <v>0</v>
      </c>
      <c r="P186" s="67">
        <f>VLOOKUP($B186&amp;O$8,'Raw CDR data'!$A:$K,MATCH(MID(P$10,13,100)*1,'Raw CDR data'!$2:$2,0),0)</f>
        <v>0</v>
      </c>
      <c r="Q186" s="68">
        <f>VLOOKUP($B186&amp;O$8,'Raw CDR data'!$A:$K,MATCH(MID(Q$10,13,100)*1,'Raw CDR data'!$2:$2,0)+1,0)</f>
        <v>0</v>
      </c>
      <c r="R186" s="68">
        <f>VLOOKUP($B186&amp;O$8,'Raw CDR data'!$A:$K,MATCH(MID(R$10,13,100)*1,'Raw CDR data'!$2:$2,0)+1,0)</f>
        <v>0</v>
      </c>
      <c r="S186" s="67">
        <f>VLOOKUP($B186&amp;S$8,'Raw CDR data'!$A:$K,MATCH(MID(S$10,13,100)*1,'Raw CDR data'!$2:$2,0),0)</f>
        <v>13</v>
      </c>
      <c r="T186" s="67">
        <f>VLOOKUP($B186&amp;S$8,'Raw CDR data'!$A:$K,MATCH(MID(T$10,13,100)*1,'Raw CDR data'!$2:$2,0),0)</f>
        <v>13</v>
      </c>
      <c r="U186" s="68">
        <f>VLOOKUP($B186&amp;S$8,'Raw CDR data'!$A:$K,MATCH(MID(U$10,13,100)*1,'Raw CDR data'!$2:$2,0)+1,0)</f>
        <v>2333</v>
      </c>
      <c r="V186" s="68">
        <f>VLOOKUP($B186&amp;S$8,'Raw CDR data'!$A:$K,MATCH(MID(V$10,13,100)*1,'Raw CDR data'!$2:$2,0)+1,0)</f>
        <v>2333</v>
      </c>
      <c r="W186" s="67">
        <f>VLOOKUP($B186&amp;"Further Education College",'Raw CDR data'!$A:$K,MATCH(MID(W$10,13,100)*1,'Raw CDR data'!$2:$2,0),0)</f>
        <v>1</v>
      </c>
      <c r="X186" s="67">
        <f>VLOOKUP($B186&amp;"Further Education College",'Raw CDR data'!$A:$K,MATCH(MID(X$10,13,100)*1,'Raw CDR data'!$2:$2,0),0)</f>
        <v>1</v>
      </c>
      <c r="Y186" s="68">
        <f>VLOOKUP($B186&amp;"Further Education College",'Raw CDR data'!$A:$K,MATCH(MID(Y$10,13,100)*1,'Raw CDR data'!$2:$2,0)+1,0)</f>
        <v>64</v>
      </c>
      <c r="Z186" s="68">
        <f>VLOOKUP($B186&amp;"Further Education College",'Raw CDR data'!$A:$K,MATCH(MID(Z$10,13,100)*1,'Raw CDR data'!$2:$2,0)+1,0)</f>
        <v>64</v>
      </c>
      <c r="AA186" s="67">
        <f>VLOOKUP($B186&amp;AA$8,'Raw CDR data'!$A:$K,MATCH(MID(AA$10,13,100)*1,'Raw CDR data'!$2:$2,0),0)</f>
        <v>0</v>
      </c>
      <c r="AB186" s="67">
        <f>VLOOKUP($B186&amp;AA$8,'Raw CDR data'!$A:$K,MATCH(MID(AB$10,13,100)*1,'Raw CDR data'!$2:$2,0),0)</f>
        <v>0</v>
      </c>
      <c r="AC186" s="67">
        <f>VLOOKUP($B186&amp;AC$8,'Raw CDR data'!$A:$K,MATCH(MID(AC$10,13,100)*1,'Raw CDR data'!$2:$2,0),0)</f>
        <v>0</v>
      </c>
      <c r="AD186" s="67">
        <f>VLOOKUP($B186&amp;AC$8,'Raw CDR data'!$A:$K,MATCH(MID(AD$10,13,100)*1,'Raw CDR data'!$2:$2,0),0)</f>
        <v>0</v>
      </c>
      <c r="AE186" s="67">
        <f>VLOOKUP($B186&amp;AE$8,'Raw CDR data'!$A:$K,MATCH(MID(AE$10,13,100)*1,'Raw CDR data'!$2:$2,0),0)</f>
        <v>0</v>
      </c>
      <c r="AF186" s="67">
        <f>VLOOKUP($B186&amp;AE$8,'Raw CDR data'!$A:$K,MATCH(MID(AF$10,13,100)*1,'Raw CDR data'!$2:$2,0),0)</f>
        <v>0</v>
      </c>
      <c r="AG186" s="67">
        <f>VLOOKUP($B186&amp;"Local Authority Adoption Agency",'Raw CDR data'!$A:$K,MATCH(MID(AG$10,13,100)*1,'Raw CDR data'!$2:$2,0),0)</f>
        <v>1</v>
      </c>
      <c r="AH186" s="67">
        <f>VLOOKUP($B186&amp;"Local Authority Adoption Agency",'Raw CDR data'!$A:$K,MATCH(MID(AH$10,13,100)*1,'Raw CDR data'!$2:$2,0),0)</f>
        <v>1</v>
      </c>
      <c r="AI186" s="67">
        <f>VLOOKUP($B186&amp;AI$8,'Raw CDR data'!$A:$K,MATCH(MID(AI$10,13,100)*1,'Raw CDR data'!$2:$2,0),0)</f>
        <v>2</v>
      </c>
      <c r="AJ186" s="67">
        <f>VLOOKUP($B186&amp;AI$8,'Raw CDR data'!$A:$K,MATCH(MID(AJ$10,13,100)*1,'Raw CDR data'!$2:$2,0),0)</f>
        <v>2</v>
      </c>
      <c r="AK186" s="67">
        <f>VLOOKUP($B186&amp;"Local Authority Fostering Agency",'Raw CDR data'!$A:$K,MATCH(MID(AK$10,13,100)*1,'Raw CDR data'!$2:$2,0),0)</f>
        <v>1</v>
      </c>
      <c r="AL186" s="67">
        <f>VLOOKUP($B186&amp;"Local Authority Fostering Agency",'Raw CDR data'!$A:$K,MATCH(MID(AL$10,13,100)*1,'Raw CDR data'!$2:$2,0),0)</f>
        <v>1</v>
      </c>
      <c r="AM186" s="67">
        <f>VLOOKUP($B186&amp;AM$8,'Raw CDR data'!$A:$K,MATCH(MID(AM$10,13,100)*1,'Raw CDR data'!$2:$2,0),0)</f>
        <v>42</v>
      </c>
      <c r="AN186" s="67">
        <f>VLOOKUP($B186&amp;AM$8,'Raw CDR data'!$A:$K,MATCH(MID(AN$10,13,100)*1,'Raw CDR data'!$2:$2,0),0)</f>
        <v>40</v>
      </c>
      <c r="AO186" s="160"/>
      <c r="AP186" s="160"/>
    </row>
    <row r="187" spans="2:42" s="62" customFormat="1" ht="10.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row>
    <row r="188" spans="2:42" s="62" customFormat="1" ht="10.5">
      <c r="AI188" s="76" t="s">
        <v>331</v>
      </c>
      <c r="AK188" s="76"/>
    </row>
    <row r="190" spans="2:42" s="82" customFormat="1" ht="34.5" customHeight="1">
      <c r="B190" s="197" t="s">
        <v>1675</v>
      </c>
      <c r="C190" s="197"/>
      <c r="D190" s="197"/>
      <c r="E190" s="197"/>
      <c r="F190" s="197"/>
      <c r="G190" s="197"/>
      <c r="H190" s="197"/>
      <c r="I190" s="197"/>
      <c r="J190" s="197"/>
      <c r="K190" s="197"/>
      <c r="L190" s="197"/>
      <c r="M190" s="197"/>
      <c r="N190" s="197"/>
      <c r="O190" s="197"/>
      <c r="P190" s="79"/>
      <c r="Q190" s="80"/>
      <c r="R190" s="79"/>
      <c r="S190" s="79"/>
      <c r="T190" s="79"/>
      <c r="U190" s="80"/>
      <c r="V190" s="79"/>
      <c r="W190" s="79"/>
      <c r="X190" s="79"/>
      <c r="Y190" s="80"/>
      <c r="Z190" s="79"/>
      <c r="AA190" s="79"/>
      <c r="AB190" s="79"/>
      <c r="AC190" s="79"/>
      <c r="AD190" s="79"/>
      <c r="AE190" s="79"/>
      <c r="AF190" s="81"/>
      <c r="AG190" s="79"/>
      <c r="AH190" s="81"/>
    </row>
    <row r="191" spans="2:42" s="62" customFormat="1" ht="33" customHeight="1">
      <c r="B191" s="198" t="s">
        <v>1274</v>
      </c>
      <c r="C191" s="198"/>
      <c r="D191" s="198"/>
      <c r="E191" s="198"/>
      <c r="F191" s="198"/>
      <c r="G191" s="198"/>
      <c r="H191" s="198"/>
      <c r="I191" s="198"/>
      <c r="J191" s="198"/>
      <c r="K191" s="198"/>
      <c r="L191" s="198"/>
      <c r="M191" s="198"/>
      <c r="N191" s="198"/>
      <c r="O191" s="198"/>
      <c r="Q191" s="61"/>
      <c r="U191" s="61"/>
      <c r="Y191" s="61"/>
    </row>
    <row r="192" spans="2:42" ht="34.5" customHeight="1">
      <c r="B192" s="199" t="s">
        <v>1710</v>
      </c>
      <c r="C192" s="199"/>
      <c r="D192" s="199"/>
      <c r="E192" s="199"/>
      <c r="F192" s="199"/>
      <c r="G192" s="199"/>
      <c r="H192" s="199"/>
      <c r="I192" s="199"/>
      <c r="J192" s="199"/>
      <c r="K192" s="199"/>
      <c r="L192" s="199"/>
      <c r="M192" s="199"/>
      <c r="N192" s="199"/>
      <c r="O192" s="199"/>
    </row>
    <row r="193" spans="2:2">
      <c r="B193" s="61" t="s">
        <v>1275</v>
      </c>
    </row>
    <row r="194" spans="2:2">
      <c r="B194" s="61" t="s">
        <v>1705</v>
      </c>
    </row>
    <row r="195" spans="2:2">
      <c r="B195" s="61"/>
    </row>
  </sheetData>
  <sheetCalcPr fullCalcOnLoad="1"/>
  <sheetProtection sheet="1" objects="1" scenarios="1"/>
  <customSheetViews>
    <customSheetView guid="{6CD401F4-461E-4DA4-B8BB-0E2A592F659C}" hiddenColumns="1" showRuler="0" topLeftCell="B1">
      <selection activeCell="B1" sqref="B1"/>
      <pageMargins left="0.75" right="0.75" top="1" bottom="1" header="0.5" footer="0.5"/>
      <pageSetup paperSize="9" scale="25" orientation="landscape" r:id="rId1"/>
      <headerFooter alignWithMargins="0"/>
    </customSheetView>
    <customSheetView guid="{C251D870-FA2F-4A2C-8E81-3A1D6DE8E2E3}" hiddenColumns="1" showRuler="0" topLeftCell="B1">
      <selection activeCell="B99" sqref="B99"/>
      <pageMargins left="0.75" right="0.75" top="1" bottom="1" header="0.5" footer="0.5"/>
      <pageSetup paperSize="9" scale="25" orientation="landscape" r:id="rId2"/>
      <headerFooter alignWithMargins="0"/>
    </customSheetView>
  </customSheetViews>
  <mergeCells count="37">
    <mergeCell ref="B190:O190"/>
    <mergeCell ref="B191:O191"/>
    <mergeCell ref="B192:O192"/>
    <mergeCell ref="AM8:AN8"/>
    <mergeCell ref="AM9:AN9"/>
    <mergeCell ref="AK8:AL8"/>
    <mergeCell ref="AK9:AL9"/>
    <mergeCell ref="AI8:AJ8"/>
    <mergeCell ref="AI9:AJ9"/>
    <mergeCell ref="AE8:AF8"/>
    <mergeCell ref="W8:Z8"/>
    <mergeCell ref="W9:X9"/>
    <mergeCell ref="Y9:Z9"/>
    <mergeCell ref="AE9:AF9"/>
    <mergeCell ref="AG8:AH8"/>
    <mergeCell ref="AG9:AH9"/>
    <mergeCell ref="AA9:AB9"/>
    <mergeCell ref="AC9:AD9"/>
    <mergeCell ref="AA8:AB8"/>
    <mergeCell ref="AC8:AD8"/>
    <mergeCell ref="M9:N9"/>
    <mergeCell ref="O8:R8"/>
    <mergeCell ref="O9:P9"/>
    <mergeCell ref="Q9:R9"/>
    <mergeCell ref="S8:V8"/>
    <mergeCell ref="S9:T9"/>
    <mergeCell ref="U9:V9"/>
    <mergeCell ref="C5:E5"/>
    <mergeCell ref="B2:AN3"/>
    <mergeCell ref="C9:D9"/>
    <mergeCell ref="E9:F9"/>
    <mergeCell ref="C8:F8"/>
    <mergeCell ref="G8:J8"/>
    <mergeCell ref="G9:H9"/>
    <mergeCell ref="I9:J9"/>
    <mergeCell ref="K8:N8"/>
    <mergeCell ref="K9:L9"/>
  </mergeCells>
  <phoneticPr fontId="9" type="noConversion"/>
  <conditionalFormatting sqref="Y9:Z186 U9:V186 R9:R186 Q11:Q186 Q9 M9:N186 I9:J186 E9:F186">
    <cfRule type="expression" dxfId="0" priority="1" stopIfTrue="1">
      <formula>NOT(OR(#REF!="Secure Children's Home",#REF!="Boarding School",#REF!="Children's Home",#REF!="Further Education College",#REF!="Residential Family Centre",#REF!="Residential Special School"))</formula>
    </cfRule>
  </conditionalFormatting>
  <dataValidations count="2">
    <dataValidation type="list" allowBlank="1" showInputMessage="1" showErrorMessage="1" sqref="C7:D7 AA7:AN7 W7:X7 S7:T7 O7:P7 K7:L7 G7:H7">
      <formula1>"'April 2011,'May 2011,'June 2011,'Quarterly Comparison"</formula1>
    </dataValidation>
    <dataValidation type="list" allowBlank="1" showInputMessage="1" showErrorMessage="1" sqref="C5">
      <formula1>Periods</formula1>
    </dataValidation>
  </dataValidations>
  <pageMargins left="0.75" right="0.75" top="1" bottom="1" header="0.5" footer="0.5"/>
  <pageSetup paperSize="9" scale="25" orientation="landscape" r:id="rId3"/>
  <headerFooter alignWithMargins="0"/>
  <ignoredErrors>
    <ignoredError sqref="H110:I110 AF10:AF12 AB149:AC168 Z10:Z11 AN14:AN26 F28:G51 J53:K68 N70:O79 R81:S95 H97:I108 AD97:AE108 AD110:AE110 AD112:AE126 AD128:AE147 AN10:AN12 AA149:AA168 AH10:AH11 F14:G26 J28:K51 N53:O68 R70:S79 AD81:AE95 AB81:AC95 AB97:AC108 AB110:AC110 AB112:AC126 AB128:AC147 F10:G12 AL10:AL11 J14:K26 N28:O51 R53:S68 AB70:AC79 AA70:AA79 AA81:AA95 AA97:AA108 AA110 AA112:AA126 AA128:AA147 AA170:AA186 AA53:AA68 AA28:AA51 AA14:AA26 AA10:AA12 AB170:AC186 AD170:AE186 H149:I168 D128:E147 D112:E126 D110:E110 D97:E108 D81:E95 D70:E79 D53:E68 W10:W11 AI149:AI168 D28:E51 D14:E26 D10:E12 AI128:AI147 AI112:AI126 AI110 AI97:AI108 AI81:AI95 AI70:AI79 AI53:AI68 AI28:AI51 AI14:AI26 AI10:AI12 AG10:AG11 AI170:AI186 D149:E168 AM128:AM147 AM112:AM126 AM110 AM97:AM108 AM81:AM95 AM70:AM79 AM53:AM68 AM28:AM51 AM14:AM26 AD149:AE168 AM149:AM168 AM10:AM12 AM170:AM186 D170:E186 H170:I186 L170:M186 T170:U186 P149:P168 P128:P147 P112:P126 P110 P97:P108 P81:P95 AK10:AK11 P70:P79 P53:P68 P28:P51 P14:P26 P170:P186 P10:P12 Q170:Q186 AJ170:AJ186 V170:V186 AF170:AF186 AN170:AN186 F170:G186 J170:K186 N170:O186 R170:S186 H128:I147 X10:Y11 H112:I126 Q11:Q12 T10:U12 L10:M12 H10:I12 AD10:AE12 AB10:AC12 R10:S12 N10:O12 J10:K12 V10:V12 AJ10:AJ12 AJ14:AJ26 Q14:Q26 T14:U26 L14:M26 H14:I26 AD14:AE26 AB14:AC26 R14:S26 N14:O26 AF14:AF26 V14:V26 V28:V51 AJ28:AJ51 Q28:Q51 T28:U51 L28:M51 H28:I51 AD28:AE51 AB28:AC51 R28:S51 AN28:AN51 AF28:AF51 AF53:AF68 V53:V68 AJ53:AJ68 Q53:Q68 T53:U68 L53:M68 H53:I68 AD53:AE68 AB53:AC68 F53:G68 AN53:AN68 AN70:AN79 AF70:AF79 V70:V79 AJ70:AJ79 Q70:Q79 T70:U79 L70:M79 H70:I79 AD70:AE79 J70:K79 F70:G79 F81:G95 AN81:AN95 AF81:AF95 V81:V95 AJ81:AJ95 Q81:Q95 T81:U95 L81:M95 H81:I95 N81:O95 J81:K95 J97:K108 F97:G108 AN97:AN108 AF97:AF108 V97:V108 AJ97:AJ108 Q97:Q108 T97:U108 L97:M108 R97:S108 N97:O108 N110:O110 J110:K110 F110:G110 AN110 AF110 V110 AJ110 Q110 T110:U110 L110:M110 R110:S110 R112:S126 N112:O126 J112:K126 F112:G126 AN112:AN126 AF112:AF126 V112:V126 AJ112:AJ126 Q112:Q126 T112:U126 L112:M126 R128:S147 N128:O147 J128:K147 F128:G147 AN128:AN147 AF128:AF147 V128:V147 AJ128:AJ147 Q128:Q147 T128:U147 L128:M147 R149:S168 N149:O168 J149:K168 F149:G168 AN149:AN168 AF149:AF168 V149:V168 AJ149:AJ168 Q149:Q168 T149:U168 L149:M168" formula="1"/>
  </ignoredErrors>
</worksheet>
</file>

<file path=xl/worksheets/sheet7.xml><?xml version="1.0" encoding="utf-8"?>
<worksheet xmlns="http://schemas.openxmlformats.org/spreadsheetml/2006/main" xmlns:r="http://schemas.openxmlformats.org/officeDocument/2006/relationships">
  <sheetPr enableFormatConditionsCalculation="0">
    <tabColor indexed="16"/>
    <pageSetUpPr fitToPage="1"/>
  </sheetPr>
  <dimension ref="A1:N5"/>
  <sheetViews>
    <sheetView showGridLines="0" zoomScaleNormal="100" workbookViewId="0"/>
  </sheetViews>
  <sheetFormatPr defaultRowHeight="12.75"/>
  <cols>
    <col min="1" max="1" width="2.7109375" customWidth="1"/>
    <col min="2" max="2" width="13.7109375" customWidth="1"/>
    <col min="3" max="3" width="9" customWidth="1"/>
    <col min="5" max="6" width="9.5703125" customWidth="1"/>
    <col min="7" max="7" width="8.85546875" customWidth="1"/>
    <col min="8" max="8" width="11.42578125" customWidth="1"/>
    <col min="9" max="9" width="8" customWidth="1"/>
    <col min="10" max="11" width="8.42578125" customWidth="1"/>
    <col min="12" max="12" width="8.7109375" customWidth="1"/>
    <col min="13" max="13" width="10.42578125" customWidth="1"/>
    <col min="14" max="14" width="11.28515625" customWidth="1"/>
    <col min="15" max="15" width="8.5703125" customWidth="1"/>
  </cols>
  <sheetData>
    <row r="1" spans="1:14" ht="12.75" customHeight="1">
      <c r="A1" s="147"/>
      <c r="B1" s="147"/>
    </row>
    <row r="2" spans="1:14">
      <c r="B2" s="13" t="s">
        <v>789</v>
      </c>
    </row>
    <row r="3" spans="1:14" ht="12" customHeight="1"/>
    <row r="4" spans="1:14" s="42" customFormat="1" ht="63">
      <c r="B4" s="47"/>
      <c r="C4" s="41" t="s">
        <v>1700</v>
      </c>
      <c r="D4" s="41" t="s">
        <v>709</v>
      </c>
      <c r="E4" s="41" t="s">
        <v>943</v>
      </c>
      <c r="F4" s="41" t="s">
        <v>1704</v>
      </c>
      <c r="G4" s="41" t="s">
        <v>941</v>
      </c>
      <c r="H4" s="41" t="s">
        <v>2358</v>
      </c>
      <c r="I4" s="41" t="s">
        <v>722</v>
      </c>
      <c r="J4" s="41" t="s">
        <v>1703</v>
      </c>
      <c r="K4" s="41" t="s">
        <v>1701</v>
      </c>
      <c r="L4" s="41" t="s">
        <v>1272</v>
      </c>
      <c r="M4" s="41" t="s">
        <v>1702</v>
      </c>
      <c r="N4" s="41" t="s">
        <v>1273</v>
      </c>
    </row>
    <row r="5" spans="1:14" s="42" customFormat="1" ht="30.75" customHeight="1">
      <c r="B5" s="47" t="str">
        <f>"Social Care Provisions as at "&amp;Lookups!F5</f>
        <v>Social Care Provisions as at 30 September 2011</v>
      </c>
      <c r="C5" s="148">
        <f>VLOOKUP("england"&amp;C4,'Raw CDR data'!$A:$K,MATCH(Lookups!$E$1,'Raw CDR data'!2:2,0),0)</f>
        <v>2074</v>
      </c>
      <c r="D5" s="148">
        <f>VLOOKUP("england"&amp;D4,'Raw CDR data'!$A:$K,MATCH(Lookups!$E$1,'Raw CDR data'!2:2,0),0)</f>
        <v>16</v>
      </c>
      <c r="E5" s="148">
        <f>VLOOKUP("england"&amp;E4,'Raw CDR data'!$A:$K,MATCH(Lookups!$E$1,'Raw CDR data'!2:2,0),0)</f>
        <v>202</v>
      </c>
      <c r="F5" s="148">
        <f>VLOOKUP("england"&amp;F4,'Raw CDR data'!$A:$K,MATCH(Lookups!$E$1,'Raw CDR data'!2:2,0),0)</f>
        <v>61</v>
      </c>
      <c r="G5" s="148">
        <f>VLOOKUP("england"&amp;G4,'Raw CDR data'!$A:$K,MATCH(Lookups!$E$1,'Raw CDR data'!2:2,0),0)</f>
        <v>533</v>
      </c>
      <c r="H5" s="148">
        <f>VLOOKUP("england"&amp;"Further Education College",'Raw CDR data'!$A:$K,MATCH(Lookups!$E$1,'Raw CDR data'!2:2,0),0)</f>
        <v>43</v>
      </c>
      <c r="I5" s="148">
        <f>VLOOKUP("england"&amp;I4,'Raw CDR data'!$A:$K,MATCH(Lookups!$E$1,'Raw CDR data'!2:2,0),0)</f>
        <v>4</v>
      </c>
      <c r="J5" s="148">
        <f>VLOOKUP("england"&amp;J4,'Raw CDR data'!$A:$K,MATCH(Lookups!$E$1,'Raw CDR data'!2:2,0),0)</f>
        <v>43</v>
      </c>
      <c r="K5" s="148">
        <f>VLOOKUP("england"&amp;K4,'Raw CDR data'!$A:$K,MATCH(Lookups!$E$1,'Raw CDR data'!2:2,0),0)</f>
        <v>48</v>
      </c>
      <c r="L5" s="148">
        <f>VLOOKUP("england"&amp;"Local Authority Adoption Agency",'Raw CDR data'!$A:$K,MATCH(Lookups!$E$1,'Raw CDR data'!2:2,0),0)</f>
        <v>150</v>
      </c>
      <c r="M5" s="148">
        <f>VLOOKUP("england"&amp;M4,'Raw CDR data'!$A:$K,MATCH(Lookups!$E$1,'Raw CDR data'!2:2,0),0)</f>
        <v>288</v>
      </c>
      <c r="N5" s="148">
        <f>VLOOKUP("england"&amp;"Local Authority Fostering Agency",'Raw CDR data'!$A:$K,MATCH(Lookups!$E$1,'Raw CDR data'!2:2,0),0)</f>
        <v>149</v>
      </c>
    </row>
  </sheetData>
  <sheetCalcPr fullCalcOnLoad="1"/>
  <sheetProtection sheet="1" objects="1" scenarios="1"/>
  <customSheetViews>
    <customSheetView guid="{C251D870-FA2F-4A2C-8E81-3A1D6DE8E2E3}" showGridLines="0" showRuler="0">
      <selection activeCell="N24" sqref="N24"/>
      <pageMargins left="0.75" right="0.75" top="1" bottom="1" header="0.5" footer="0.5"/>
      <pageSetup paperSize="9" scale="92" orientation="landscape" r:id="rId1"/>
      <headerFooter alignWithMargins="0"/>
    </customSheetView>
  </customSheetViews>
  <phoneticPr fontId="9" type="noConversion"/>
  <pageMargins left="0.75" right="0.75" top="1" bottom="1" header="0.5" footer="0.5"/>
  <pageSetup paperSize="9" scale="91" orientation="landscape" r:id="rId2"/>
  <headerFooter alignWithMargins="0"/>
  <ignoredErrors>
    <ignoredError sqref="H5 L5" formula="1"/>
  </ignoredErrors>
  <drawing r:id="rId3"/>
</worksheet>
</file>

<file path=xl/worksheets/sheet8.xml><?xml version="1.0" encoding="utf-8"?>
<worksheet xmlns="http://schemas.openxmlformats.org/spreadsheetml/2006/main" xmlns:r="http://schemas.openxmlformats.org/officeDocument/2006/relationships">
  <sheetPr enableFormatConditionsCalculation="0">
    <tabColor indexed="37"/>
  </sheetPr>
  <dimension ref="A1:AA42"/>
  <sheetViews>
    <sheetView workbookViewId="0"/>
  </sheetViews>
  <sheetFormatPr defaultRowHeight="12.75"/>
  <sheetData>
    <row r="1" spans="1:27">
      <c r="A1" s="153"/>
      <c r="B1" s="153"/>
      <c r="C1" s="153"/>
      <c r="D1" s="153"/>
      <c r="E1" s="153"/>
      <c r="F1" s="153"/>
      <c r="G1" s="153"/>
      <c r="H1" s="153"/>
      <c r="I1" s="153"/>
      <c r="J1" s="153"/>
      <c r="K1" s="153"/>
      <c r="L1" s="153"/>
      <c r="M1" s="153"/>
      <c r="N1" s="153"/>
      <c r="O1" s="153"/>
      <c r="P1" s="153"/>
      <c r="Q1" s="157"/>
      <c r="R1" s="157"/>
      <c r="S1" s="157"/>
      <c r="T1" s="157"/>
      <c r="U1" s="157"/>
      <c r="V1" s="157"/>
      <c r="W1" s="157"/>
      <c r="X1" s="157"/>
      <c r="Y1" s="157"/>
      <c r="Z1" s="157"/>
      <c r="AA1" s="157"/>
    </row>
    <row r="2" spans="1:27">
      <c r="A2" s="153"/>
      <c r="B2" s="152" t="s">
        <v>898</v>
      </c>
      <c r="C2" s="153"/>
      <c r="D2" s="153"/>
      <c r="E2" s="153"/>
      <c r="F2" s="153"/>
      <c r="G2" s="153"/>
      <c r="H2" s="153"/>
      <c r="I2" s="153"/>
      <c r="J2" s="153"/>
      <c r="K2" s="153"/>
      <c r="L2" s="153"/>
      <c r="M2" s="153"/>
      <c r="N2" s="153"/>
      <c r="O2" s="153"/>
      <c r="P2" s="153"/>
      <c r="Q2" s="157"/>
      <c r="R2" s="157"/>
      <c r="S2" s="157"/>
      <c r="T2" s="157"/>
      <c r="U2" s="157"/>
      <c r="V2" s="157"/>
      <c r="W2" s="157"/>
      <c r="X2" s="157"/>
      <c r="Y2" s="157"/>
      <c r="Z2" s="157"/>
      <c r="AA2" s="157"/>
    </row>
    <row r="3" spans="1:27">
      <c r="A3" s="153"/>
      <c r="B3" s="153"/>
      <c r="C3" s="153"/>
      <c r="D3" s="153"/>
      <c r="E3" s="153"/>
      <c r="F3" s="153"/>
      <c r="G3" s="153"/>
      <c r="H3" s="153"/>
      <c r="I3" s="153"/>
      <c r="J3" s="153"/>
      <c r="K3" s="153"/>
      <c r="L3" s="153"/>
      <c r="M3" s="153"/>
      <c r="N3" s="153"/>
      <c r="O3" s="153"/>
      <c r="P3" s="153"/>
      <c r="Q3" s="157"/>
      <c r="R3" s="157"/>
      <c r="S3" s="157"/>
      <c r="T3" s="157"/>
      <c r="U3" s="157"/>
      <c r="V3" s="157"/>
      <c r="W3" s="157"/>
      <c r="X3" s="157"/>
      <c r="Y3" s="157"/>
      <c r="Z3" s="157"/>
      <c r="AA3" s="157"/>
    </row>
    <row r="4" spans="1:27">
      <c r="A4" s="153"/>
      <c r="B4" s="153"/>
      <c r="C4" s="153"/>
      <c r="D4" s="153"/>
      <c r="E4" s="153"/>
      <c r="F4" s="153"/>
      <c r="G4" s="153"/>
      <c r="H4" s="153"/>
      <c r="I4" s="153"/>
      <c r="J4" s="153"/>
      <c r="K4" s="153"/>
      <c r="L4" s="153"/>
      <c r="M4" s="153"/>
      <c r="N4" s="153"/>
      <c r="O4" s="153"/>
      <c r="P4" s="153"/>
      <c r="Q4" s="157"/>
      <c r="R4" s="157"/>
      <c r="S4" s="157"/>
      <c r="T4" s="157"/>
      <c r="U4" s="157"/>
      <c r="V4" s="157"/>
      <c r="W4" s="157"/>
      <c r="X4" s="157"/>
      <c r="Y4" s="157"/>
      <c r="Z4" s="157"/>
      <c r="AA4" s="157"/>
    </row>
    <row r="5" spans="1:27">
      <c r="A5" s="153"/>
      <c r="B5" s="200" t="s">
        <v>899</v>
      </c>
      <c r="C5" s="200"/>
      <c r="D5" s="200"/>
      <c r="E5" s="200" t="s">
        <v>900</v>
      </c>
      <c r="F5" s="200"/>
      <c r="G5" s="200"/>
      <c r="H5" s="153"/>
      <c r="I5" s="153"/>
      <c r="J5" s="153"/>
      <c r="K5" s="153"/>
      <c r="L5" s="153"/>
      <c r="M5" s="153"/>
      <c r="N5" s="153"/>
      <c r="O5" s="153"/>
      <c r="P5" s="153"/>
      <c r="Q5" s="157"/>
      <c r="R5" s="157"/>
      <c r="S5" s="157"/>
      <c r="T5" s="157"/>
      <c r="U5" s="157"/>
      <c r="V5" s="157"/>
      <c r="W5" s="157"/>
      <c r="X5" s="157"/>
      <c r="Y5" s="157"/>
      <c r="Z5" s="157"/>
      <c r="AA5" s="157"/>
    </row>
    <row r="6" spans="1:27">
      <c r="A6" s="153"/>
      <c r="B6" s="154" t="s">
        <v>901</v>
      </c>
      <c r="C6" s="155"/>
      <c r="D6" s="155"/>
      <c r="E6" s="155"/>
      <c r="F6" s="154">
        <v>3614</v>
      </c>
      <c r="G6" s="155"/>
      <c r="H6" s="153"/>
      <c r="I6" s="153"/>
      <c r="J6" s="153"/>
      <c r="K6" s="153"/>
      <c r="L6" s="153"/>
      <c r="M6" s="153"/>
      <c r="N6" s="153"/>
      <c r="O6" s="153"/>
      <c r="P6" s="153"/>
      <c r="Q6" s="157"/>
      <c r="R6" s="157"/>
      <c r="S6" s="157"/>
      <c r="T6" s="157"/>
      <c r="U6" s="157"/>
      <c r="V6" s="157"/>
      <c r="W6" s="157"/>
      <c r="X6" s="157"/>
      <c r="Y6" s="157"/>
      <c r="Z6" s="157"/>
      <c r="AA6" s="157"/>
    </row>
    <row r="7" spans="1:27">
      <c r="A7" s="153"/>
      <c r="B7" s="155" t="s">
        <v>787</v>
      </c>
      <c r="C7" s="155"/>
      <c r="D7" s="155"/>
      <c r="E7" s="155"/>
      <c r="F7" s="155">
        <v>3611</v>
      </c>
      <c r="G7" s="155"/>
      <c r="H7" s="153"/>
      <c r="I7" s="153"/>
      <c r="J7" s="153"/>
      <c r="K7" s="153"/>
      <c r="L7" s="153"/>
      <c r="M7" s="153"/>
      <c r="N7" s="153"/>
      <c r="O7" s="153"/>
      <c r="P7" s="153"/>
      <c r="Q7" s="157"/>
      <c r="R7" s="157"/>
      <c r="S7" s="157"/>
      <c r="T7" s="157"/>
      <c r="U7" s="157"/>
      <c r="V7" s="157"/>
      <c r="W7" s="157"/>
      <c r="X7" s="157"/>
      <c r="Y7" s="157"/>
      <c r="Z7" s="157"/>
      <c r="AA7" s="157"/>
    </row>
    <row r="8" spans="1:27">
      <c r="A8" s="153"/>
      <c r="B8" s="153"/>
      <c r="C8" s="153"/>
      <c r="D8" s="153"/>
      <c r="E8" s="153"/>
      <c r="F8" s="153"/>
      <c r="G8" s="153"/>
      <c r="H8" s="153"/>
      <c r="I8" s="153"/>
      <c r="J8" s="153"/>
      <c r="K8" s="153"/>
      <c r="L8" s="153"/>
      <c r="M8" s="153"/>
      <c r="N8" s="153"/>
      <c r="O8" s="153"/>
      <c r="P8" s="153"/>
      <c r="Q8" s="157"/>
      <c r="R8" s="157"/>
      <c r="S8" s="157"/>
      <c r="T8" s="157"/>
      <c r="U8" s="157"/>
      <c r="V8" s="157"/>
      <c r="W8" s="157"/>
      <c r="X8" s="157"/>
      <c r="Y8" s="157"/>
      <c r="Z8" s="157"/>
      <c r="AA8" s="157"/>
    </row>
    <row r="9" spans="1:27">
      <c r="A9" s="153"/>
      <c r="B9" s="153"/>
      <c r="C9" s="153"/>
      <c r="D9" s="153"/>
      <c r="E9" s="153"/>
      <c r="F9" s="153"/>
      <c r="G9" s="153"/>
      <c r="H9" s="153"/>
      <c r="I9" s="153"/>
      <c r="J9" s="153"/>
      <c r="K9" s="153"/>
      <c r="L9" s="153"/>
      <c r="M9" s="153"/>
      <c r="N9" s="153"/>
      <c r="O9" s="153"/>
      <c r="P9" s="153"/>
      <c r="Q9" s="157"/>
      <c r="R9" s="157"/>
      <c r="S9" s="157"/>
      <c r="T9" s="157"/>
      <c r="U9" s="157"/>
      <c r="V9" s="157"/>
      <c r="W9" s="157"/>
      <c r="X9" s="157"/>
      <c r="Y9" s="157"/>
      <c r="Z9" s="157"/>
      <c r="AA9" s="157"/>
    </row>
    <row r="10" spans="1:27">
      <c r="A10" s="153"/>
      <c r="B10" s="153"/>
      <c r="C10" s="153"/>
      <c r="D10" s="153"/>
      <c r="E10" s="153"/>
      <c r="F10" s="153"/>
      <c r="G10" s="153"/>
      <c r="H10" s="153"/>
      <c r="I10" s="153"/>
      <c r="J10" s="153"/>
      <c r="K10" s="153"/>
      <c r="L10" s="153"/>
      <c r="M10" s="153"/>
      <c r="N10" s="153"/>
      <c r="O10" s="153"/>
      <c r="P10" s="153"/>
      <c r="Q10" s="157"/>
      <c r="R10" s="157"/>
      <c r="S10" s="157"/>
      <c r="T10" s="157"/>
      <c r="U10" s="157"/>
      <c r="V10" s="157"/>
      <c r="W10" s="157"/>
      <c r="X10" s="157"/>
      <c r="Y10" s="157"/>
      <c r="Z10" s="157"/>
      <c r="AA10" s="157"/>
    </row>
    <row r="11" spans="1:27">
      <c r="A11" s="153"/>
      <c r="B11" s="153"/>
      <c r="C11" s="153"/>
      <c r="D11" s="153"/>
      <c r="E11" s="153"/>
      <c r="F11" s="153"/>
      <c r="G11" s="153"/>
      <c r="H11" s="153"/>
      <c r="I11" s="153"/>
      <c r="J11" s="153"/>
      <c r="K11" s="153"/>
      <c r="L11" s="153"/>
      <c r="M11" s="153"/>
      <c r="N11" s="153"/>
      <c r="O11" s="153"/>
      <c r="P11" s="153"/>
      <c r="Q11" s="157"/>
      <c r="R11" s="157"/>
      <c r="S11" s="157"/>
      <c r="T11" s="157"/>
      <c r="U11" s="157"/>
      <c r="V11" s="157"/>
      <c r="W11" s="157"/>
      <c r="X11" s="157"/>
      <c r="Y11" s="157"/>
      <c r="Z11" s="157"/>
      <c r="AA11" s="157"/>
    </row>
    <row r="12" spans="1:27">
      <c r="A12" s="153"/>
      <c r="B12" s="153"/>
      <c r="C12" s="153"/>
      <c r="D12" s="153"/>
      <c r="E12" s="153"/>
      <c r="F12" s="153"/>
      <c r="G12" s="153"/>
      <c r="H12" s="153"/>
      <c r="I12" s="153"/>
      <c r="J12" s="153"/>
      <c r="K12" s="153"/>
      <c r="L12" s="153"/>
      <c r="M12" s="153"/>
      <c r="N12" s="153"/>
      <c r="O12" s="153"/>
      <c r="P12" s="153"/>
      <c r="Q12" s="157"/>
      <c r="R12" s="157"/>
      <c r="S12" s="157"/>
      <c r="T12" s="157"/>
      <c r="U12" s="157"/>
      <c r="V12" s="157"/>
      <c r="W12" s="157"/>
      <c r="X12" s="157"/>
      <c r="Y12" s="157"/>
      <c r="Z12" s="157"/>
      <c r="AA12" s="157"/>
    </row>
    <row r="13" spans="1:27">
      <c r="A13" s="153"/>
      <c r="B13" s="153"/>
      <c r="C13" s="153"/>
      <c r="D13" s="153"/>
      <c r="E13" s="153"/>
      <c r="F13" s="153"/>
      <c r="G13" s="153"/>
      <c r="H13" s="153"/>
      <c r="I13" s="153"/>
      <c r="J13" s="153"/>
      <c r="K13" s="153"/>
      <c r="L13" s="153"/>
      <c r="M13" s="153"/>
      <c r="N13" s="153"/>
      <c r="O13" s="153"/>
      <c r="P13" s="153"/>
      <c r="Q13" s="157"/>
      <c r="R13" s="157"/>
      <c r="S13" s="157"/>
      <c r="T13" s="157"/>
      <c r="U13" s="157"/>
      <c r="V13" s="157"/>
      <c r="W13" s="157"/>
      <c r="X13" s="157"/>
      <c r="Y13" s="157"/>
      <c r="Z13" s="157"/>
      <c r="AA13" s="157"/>
    </row>
    <row r="14" spans="1:27">
      <c r="A14" s="153"/>
      <c r="B14" s="153"/>
      <c r="C14" s="153"/>
      <c r="D14" s="153"/>
      <c r="E14" s="153"/>
      <c r="F14" s="153"/>
      <c r="G14" s="153"/>
      <c r="H14" s="153"/>
      <c r="I14" s="153"/>
      <c r="J14" s="153"/>
      <c r="K14" s="153"/>
      <c r="L14" s="153"/>
      <c r="M14" s="153"/>
      <c r="N14" s="153"/>
      <c r="O14" s="153"/>
      <c r="P14" s="153"/>
      <c r="Q14" s="157"/>
      <c r="R14" s="157"/>
      <c r="S14" s="157"/>
      <c r="T14" s="157"/>
      <c r="U14" s="157"/>
      <c r="V14" s="157"/>
      <c r="W14" s="157"/>
      <c r="X14" s="157"/>
      <c r="Y14" s="157"/>
      <c r="Z14" s="157"/>
      <c r="AA14" s="157"/>
    </row>
    <row r="15" spans="1:27">
      <c r="A15" s="153"/>
      <c r="B15" s="153"/>
      <c r="C15" s="153"/>
      <c r="D15" s="153"/>
      <c r="E15" s="153"/>
      <c r="F15" s="153"/>
      <c r="G15" s="153"/>
      <c r="H15" s="153"/>
      <c r="I15" s="153"/>
      <c r="J15" s="153"/>
      <c r="K15" s="153"/>
      <c r="L15" s="153"/>
      <c r="M15" s="153"/>
      <c r="N15" s="153"/>
      <c r="O15" s="153"/>
      <c r="P15" s="153"/>
      <c r="Q15" s="157"/>
      <c r="R15" s="157"/>
      <c r="S15" s="157"/>
      <c r="T15" s="157"/>
      <c r="U15" s="157"/>
      <c r="V15" s="157"/>
      <c r="W15" s="157"/>
      <c r="X15" s="157"/>
      <c r="Y15" s="157"/>
      <c r="Z15" s="157"/>
      <c r="AA15" s="157"/>
    </row>
    <row r="16" spans="1:27">
      <c r="A16" s="153"/>
      <c r="B16" s="153"/>
      <c r="C16" s="153"/>
      <c r="D16" s="153"/>
      <c r="E16" s="153"/>
      <c r="F16" s="153"/>
      <c r="G16" s="153"/>
      <c r="H16" s="153"/>
      <c r="I16" s="153"/>
      <c r="J16" s="153"/>
      <c r="K16" s="153"/>
      <c r="L16" s="153"/>
      <c r="M16" s="153"/>
      <c r="N16" s="153"/>
      <c r="O16" s="153"/>
      <c r="P16" s="153"/>
      <c r="Q16" s="157"/>
      <c r="R16" s="157"/>
      <c r="S16" s="157"/>
      <c r="T16" s="157"/>
      <c r="U16" s="157"/>
      <c r="V16" s="157"/>
      <c r="W16" s="157"/>
      <c r="X16" s="157"/>
      <c r="Y16" s="157"/>
      <c r="Z16" s="157"/>
      <c r="AA16" s="157"/>
    </row>
    <row r="17" spans="1:27">
      <c r="A17" s="153"/>
      <c r="B17" s="153"/>
      <c r="C17" s="153"/>
      <c r="D17" s="153"/>
      <c r="E17" s="153"/>
      <c r="F17" s="153"/>
      <c r="G17" s="153"/>
      <c r="H17" s="153"/>
      <c r="I17" s="153"/>
      <c r="J17" s="153"/>
      <c r="K17" s="153"/>
      <c r="L17" s="153"/>
      <c r="M17" s="153"/>
      <c r="N17" s="153"/>
      <c r="O17" s="153"/>
      <c r="P17" s="153"/>
      <c r="Q17" s="157"/>
      <c r="R17" s="157"/>
      <c r="S17" s="157"/>
      <c r="T17" s="157"/>
      <c r="U17" s="157"/>
      <c r="V17" s="157"/>
      <c r="W17" s="157"/>
      <c r="X17" s="157"/>
      <c r="Y17" s="157"/>
      <c r="Z17" s="157"/>
      <c r="AA17" s="157"/>
    </row>
    <row r="18" spans="1:27">
      <c r="A18" s="153"/>
      <c r="B18" s="153"/>
      <c r="C18" s="153"/>
      <c r="D18" s="153"/>
      <c r="E18" s="153"/>
      <c r="F18" s="153"/>
      <c r="G18" s="153"/>
      <c r="H18" s="153"/>
      <c r="I18" s="153"/>
      <c r="J18" s="153"/>
      <c r="K18" s="153"/>
      <c r="L18" s="153"/>
      <c r="M18" s="153"/>
      <c r="N18" s="153"/>
      <c r="O18" s="153"/>
      <c r="P18" s="153"/>
      <c r="Q18" s="157"/>
      <c r="R18" s="157"/>
      <c r="S18" s="157"/>
      <c r="T18" s="157"/>
      <c r="U18" s="157"/>
      <c r="V18" s="157"/>
      <c r="W18" s="157"/>
      <c r="X18" s="157"/>
      <c r="Y18" s="157"/>
      <c r="Z18" s="157"/>
      <c r="AA18" s="157"/>
    </row>
    <row r="19" spans="1:27">
      <c r="A19" s="153"/>
      <c r="B19" s="153"/>
      <c r="C19" s="153"/>
      <c r="D19" s="153"/>
      <c r="E19" s="153"/>
      <c r="F19" s="153"/>
      <c r="G19" s="153"/>
      <c r="H19" s="153"/>
      <c r="I19" s="153"/>
      <c r="J19" s="153"/>
      <c r="K19" s="153"/>
      <c r="L19" s="153"/>
      <c r="M19" s="153"/>
      <c r="N19" s="153"/>
      <c r="O19" s="153"/>
      <c r="P19" s="153"/>
      <c r="Q19" s="157"/>
      <c r="R19" s="157"/>
      <c r="S19" s="157"/>
      <c r="T19" s="157"/>
      <c r="U19" s="157"/>
      <c r="V19" s="157"/>
      <c r="W19" s="157"/>
      <c r="X19" s="157"/>
      <c r="Y19" s="157"/>
      <c r="Z19" s="157"/>
      <c r="AA19" s="157"/>
    </row>
    <row r="20" spans="1:27">
      <c r="A20" s="153"/>
      <c r="B20" s="153"/>
      <c r="C20" s="153"/>
      <c r="D20" s="153"/>
      <c r="E20" s="153"/>
      <c r="F20" s="153"/>
      <c r="G20" s="153"/>
      <c r="H20" s="153"/>
      <c r="I20" s="153"/>
      <c r="J20" s="153"/>
      <c r="K20" s="153"/>
      <c r="L20" s="153"/>
      <c r="M20" s="153"/>
      <c r="N20" s="153"/>
      <c r="O20" s="153"/>
      <c r="P20" s="153"/>
      <c r="Q20" s="157"/>
      <c r="R20" s="157"/>
      <c r="S20" s="157"/>
      <c r="T20" s="157"/>
      <c r="U20" s="157"/>
      <c r="V20" s="157"/>
      <c r="W20" s="157"/>
      <c r="X20" s="157"/>
      <c r="Y20" s="157"/>
      <c r="Z20" s="157"/>
      <c r="AA20" s="157"/>
    </row>
    <row r="21" spans="1:27">
      <c r="A21" s="153"/>
      <c r="B21" s="153"/>
      <c r="C21" s="153"/>
      <c r="D21" s="153"/>
      <c r="E21" s="153"/>
      <c r="F21" s="153"/>
      <c r="G21" s="153"/>
      <c r="H21" s="153"/>
      <c r="I21" s="153"/>
      <c r="J21" s="153"/>
      <c r="K21" s="153"/>
      <c r="L21" s="153"/>
      <c r="M21" s="153"/>
      <c r="N21" s="153"/>
      <c r="O21" s="153"/>
      <c r="P21" s="153"/>
      <c r="Q21" s="157"/>
      <c r="R21" s="157"/>
      <c r="S21" s="157"/>
      <c r="T21" s="157"/>
      <c r="U21" s="157"/>
      <c r="V21" s="157"/>
      <c r="W21" s="157"/>
      <c r="X21" s="157"/>
      <c r="Y21" s="157"/>
      <c r="Z21" s="157"/>
      <c r="AA21" s="157"/>
    </row>
    <row r="22" spans="1:27">
      <c r="A22" s="153"/>
      <c r="B22" s="153"/>
      <c r="C22" s="153"/>
      <c r="D22" s="153"/>
      <c r="E22" s="153"/>
      <c r="F22" s="153"/>
      <c r="G22" s="153"/>
      <c r="H22" s="153"/>
      <c r="I22" s="153"/>
      <c r="J22" s="153"/>
      <c r="K22" s="153"/>
      <c r="L22" s="153"/>
      <c r="M22" s="153"/>
      <c r="N22" s="153"/>
      <c r="O22" s="153"/>
      <c r="P22" s="153"/>
      <c r="Q22" s="157"/>
      <c r="R22" s="157"/>
      <c r="S22" s="157"/>
      <c r="T22" s="157"/>
      <c r="U22" s="157"/>
      <c r="V22" s="157"/>
      <c r="W22" s="157"/>
      <c r="X22" s="157"/>
      <c r="Y22" s="157"/>
      <c r="Z22" s="157"/>
      <c r="AA22" s="157"/>
    </row>
    <row r="23" spans="1:27">
      <c r="A23" s="153"/>
      <c r="B23" s="153"/>
      <c r="C23" s="153"/>
      <c r="D23" s="153"/>
      <c r="E23" s="153"/>
      <c r="F23" s="153"/>
      <c r="G23" s="153"/>
      <c r="H23" s="153"/>
      <c r="I23" s="153"/>
      <c r="J23" s="153"/>
      <c r="K23" s="153"/>
      <c r="L23" s="153"/>
      <c r="M23" s="153"/>
      <c r="N23" s="153"/>
      <c r="O23" s="153"/>
      <c r="P23" s="153"/>
      <c r="Q23" s="157"/>
      <c r="R23" s="157"/>
      <c r="S23" s="157"/>
      <c r="T23" s="157"/>
      <c r="U23" s="157"/>
      <c r="V23" s="157"/>
      <c r="W23" s="157"/>
      <c r="X23" s="157"/>
      <c r="Y23" s="157"/>
      <c r="Z23" s="157"/>
      <c r="AA23" s="157"/>
    </row>
    <row r="24" spans="1:27">
      <c r="A24" s="153"/>
      <c r="B24" s="153"/>
      <c r="C24" s="153"/>
      <c r="D24" s="153"/>
      <c r="E24" s="153"/>
      <c r="F24" s="153"/>
      <c r="G24" s="153"/>
      <c r="H24" s="153"/>
      <c r="I24" s="153"/>
      <c r="J24" s="153"/>
      <c r="K24" s="153"/>
      <c r="L24" s="153"/>
      <c r="M24" s="153"/>
      <c r="N24" s="153"/>
      <c r="O24" s="153"/>
      <c r="P24" s="153"/>
      <c r="Q24" s="157"/>
      <c r="R24" s="157"/>
      <c r="S24" s="157"/>
      <c r="T24" s="157"/>
      <c r="U24" s="157"/>
      <c r="V24" s="157"/>
      <c r="W24" s="157"/>
      <c r="X24" s="157"/>
      <c r="Y24" s="157"/>
      <c r="Z24" s="157"/>
      <c r="AA24" s="157"/>
    </row>
    <row r="25" spans="1:27">
      <c r="A25" s="153"/>
      <c r="B25" s="153"/>
      <c r="C25" s="153"/>
      <c r="D25" s="153"/>
      <c r="E25" s="153"/>
      <c r="F25" s="153"/>
      <c r="G25" s="153"/>
      <c r="H25" s="153"/>
      <c r="I25" s="153"/>
      <c r="J25" s="153"/>
      <c r="K25" s="153"/>
      <c r="L25" s="153"/>
      <c r="M25" s="153"/>
      <c r="N25" s="153"/>
      <c r="O25" s="153"/>
      <c r="P25" s="153"/>
      <c r="Q25" s="157"/>
      <c r="R25" s="157"/>
      <c r="S25" s="157"/>
      <c r="T25" s="157"/>
      <c r="U25" s="157"/>
      <c r="V25" s="157"/>
      <c r="W25" s="157"/>
      <c r="X25" s="157"/>
      <c r="Y25" s="157"/>
      <c r="Z25" s="157"/>
      <c r="AA25" s="157"/>
    </row>
    <row r="26" spans="1:27">
      <c r="A26" s="153"/>
      <c r="B26" s="153"/>
      <c r="C26" s="153"/>
      <c r="D26" s="153"/>
      <c r="E26" s="153"/>
      <c r="F26" s="153"/>
      <c r="G26" s="153"/>
      <c r="H26" s="153"/>
      <c r="I26" s="153"/>
      <c r="J26" s="153"/>
      <c r="K26" s="153"/>
      <c r="L26" s="153"/>
      <c r="M26" s="153"/>
      <c r="N26" s="153"/>
      <c r="O26" s="153"/>
      <c r="P26" s="153"/>
      <c r="Q26" s="157"/>
      <c r="R26" s="157"/>
      <c r="S26" s="157"/>
      <c r="T26" s="157"/>
      <c r="U26" s="157"/>
      <c r="V26" s="157"/>
      <c r="W26" s="157"/>
      <c r="X26" s="157"/>
      <c r="Y26" s="157"/>
      <c r="Z26" s="157"/>
      <c r="AA26" s="157"/>
    </row>
    <row r="27" spans="1:27">
      <c r="A27" s="153"/>
      <c r="B27" s="153"/>
      <c r="C27" s="153"/>
      <c r="D27" s="153"/>
      <c r="E27" s="153"/>
      <c r="F27" s="153"/>
      <c r="G27" s="153"/>
      <c r="H27" s="153"/>
      <c r="I27" s="153"/>
      <c r="J27" s="153"/>
      <c r="K27" s="153"/>
      <c r="L27" s="153"/>
      <c r="M27" s="153"/>
      <c r="N27" s="153"/>
      <c r="O27" s="153"/>
      <c r="P27" s="153"/>
      <c r="Q27" s="157"/>
      <c r="R27" s="157"/>
      <c r="S27" s="157"/>
      <c r="T27" s="157"/>
      <c r="U27" s="157"/>
      <c r="V27" s="157"/>
      <c r="W27" s="157"/>
      <c r="X27" s="157"/>
      <c r="Y27" s="157"/>
      <c r="Z27" s="157"/>
      <c r="AA27" s="157"/>
    </row>
    <row r="28" spans="1:27">
      <c r="A28" s="153"/>
      <c r="B28" s="153"/>
      <c r="C28" s="153"/>
      <c r="D28" s="153"/>
      <c r="E28" s="153"/>
      <c r="F28" s="153"/>
      <c r="G28" s="153"/>
      <c r="H28" s="153"/>
      <c r="I28" s="153"/>
      <c r="J28" s="153"/>
      <c r="K28" s="153"/>
      <c r="L28" s="153"/>
      <c r="M28" s="153"/>
      <c r="N28" s="153"/>
      <c r="O28" s="153"/>
      <c r="P28" s="153"/>
      <c r="Q28" s="157"/>
      <c r="R28" s="157"/>
      <c r="S28" s="157"/>
      <c r="T28" s="157"/>
      <c r="U28" s="157"/>
      <c r="V28" s="157"/>
      <c r="W28" s="157"/>
      <c r="X28" s="157"/>
      <c r="Y28" s="157"/>
      <c r="Z28" s="157"/>
      <c r="AA28" s="157"/>
    </row>
    <row r="29" spans="1:27">
      <c r="A29" s="153"/>
      <c r="B29" s="153"/>
      <c r="C29" s="153"/>
      <c r="D29" s="153"/>
      <c r="E29" s="153"/>
      <c r="F29" s="153"/>
      <c r="G29" s="153"/>
      <c r="H29" s="153"/>
      <c r="I29" s="153"/>
      <c r="J29" s="153"/>
      <c r="K29" s="153"/>
      <c r="L29" s="153"/>
      <c r="M29" s="153"/>
      <c r="N29" s="153"/>
      <c r="O29" s="153"/>
      <c r="P29" s="153"/>
      <c r="Q29" s="157"/>
      <c r="R29" s="157"/>
      <c r="S29" s="157"/>
      <c r="T29" s="157"/>
      <c r="U29" s="157"/>
      <c r="V29" s="157"/>
      <c r="W29" s="157"/>
      <c r="X29" s="157"/>
      <c r="Y29" s="157"/>
      <c r="Z29" s="157"/>
      <c r="AA29" s="157"/>
    </row>
    <row r="30" spans="1:27">
      <c r="A30" s="153"/>
      <c r="B30" s="153"/>
      <c r="C30" s="153"/>
      <c r="D30" s="153"/>
      <c r="E30" s="153"/>
      <c r="F30" s="153"/>
      <c r="G30" s="153"/>
      <c r="H30" s="153"/>
      <c r="I30" s="153"/>
      <c r="J30" s="153"/>
      <c r="K30" s="153"/>
      <c r="L30" s="153"/>
      <c r="M30" s="153"/>
      <c r="N30" s="153"/>
      <c r="O30" s="153"/>
      <c r="P30" s="153"/>
      <c r="Q30" s="157"/>
      <c r="R30" s="157"/>
      <c r="S30" s="157"/>
      <c r="T30" s="157"/>
      <c r="U30" s="157"/>
      <c r="V30" s="157"/>
      <c r="W30" s="157"/>
      <c r="X30" s="157"/>
      <c r="Y30" s="157"/>
      <c r="Z30" s="157"/>
      <c r="AA30" s="157"/>
    </row>
    <row r="31" spans="1:27">
      <c r="A31" s="153"/>
      <c r="B31" s="153"/>
      <c r="C31" s="153"/>
      <c r="D31" s="153"/>
      <c r="E31" s="153"/>
      <c r="F31" s="153"/>
      <c r="G31" s="153"/>
      <c r="H31" s="153"/>
      <c r="I31" s="153"/>
      <c r="J31" s="153"/>
      <c r="K31" s="153"/>
      <c r="L31" s="153"/>
      <c r="M31" s="153"/>
      <c r="N31" s="153"/>
      <c r="O31" s="153"/>
      <c r="P31" s="153"/>
      <c r="Q31" s="157"/>
      <c r="R31" s="157"/>
      <c r="S31" s="157"/>
      <c r="T31" s="157"/>
      <c r="U31" s="157"/>
      <c r="V31" s="157"/>
      <c r="W31" s="157"/>
      <c r="X31" s="157"/>
      <c r="Y31" s="157"/>
      <c r="Z31" s="157"/>
      <c r="AA31" s="157"/>
    </row>
    <row r="32" spans="1:27">
      <c r="A32" s="153"/>
      <c r="B32" s="153"/>
      <c r="C32" s="153"/>
      <c r="D32" s="153"/>
      <c r="E32" s="153"/>
      <c r="F32" s="153"/>
      <c r="G32" s="153"/>
      <c r="H32" s="153"/>
      <c r="I32" s="153"/>
      <c r="J32" s="153"/>
      <c r="K32" s="153"/>
      <c r="L32" s="153"/>
      <c r="M32" s="153"/>
      <c r="N32" s="153"/>
      <c r="O32" s="153"/>
      <c r="P32" s="153"/>
      <c r="Q32" s="157"/>
      <c r="R32" s="157"/>
      <c r="S32" s="157"/>
      <c r="T32" s="157"/>
      <c r="U32" s="157"/>
      <c r="V32" s="157"/>
      <c r="W32" s="157"/>
      <c r="X32" s="157"/>
      <c r="Y32" s="157"/>
      <c r="Z32" s="157"/>
      <c r="AA32" s="157"/>
    </row>
    <row r="33" spans="1:27">
      <c r="A33" s="153"/>
      <c r="B33" s="153"/>
      <c r="C33" s="153"/>
      <c r="D33" s="153"/>
      <c r="E33" s="153"/>
      <c r="F33" s="153"/>
      <c r="G33" s="153"/>
      <c r="H33" s="153"/>
      <c r="I33" s="153"/>
      <c r="J33" s="153"/>
      <c r="K33" s="153"/>
      <c r="L33" s="153"/>
      <c r="M33" s="153"/>
      <c r="N33" s="153"/>
      <c r="O33" s="153"/>
      <c r="P33" s="153"/>
      <c r="Q33" s="157"/>
      <c r="R33" s="157"/>
      <c r="S33" s="157"/>
      <c r="T33" s="157"/>
      <c r="U33" s="157"/>
      <c r="V33" s="157"/>
      <c r="W33" s="157"/>
      <c r="X33" s="157"/>
      <c r="Y33" s="157"/>
      <c r="Z33" s="157"/>
      <c r="AA33" s="157"/>
    </row>
    <row r="34" spans="1:27">
      <c r="A34" s="153"/>
      <c r="B34" s="153"/>
      <c r="C34" s="153"/>
      <c r="D34" s="153"/>
      <c r="E34" s="153"/>
      <c r="F34" s="153"/>
      <c r="G34" s="153"/>
      <c r="H34" s="153"/>
      <c r="I34" s="153"/>
      <c r="J34" s="153"/>
      <c r="K34" s="153"/>
      <c r="L34" s="153"/>
      <c r="M34" s="153"/>
      <c r="N34" s="153"/>
      <c r="O34" s="153"/>
      <c r="P34" s="153"/>
      <c r="Q34" s="157"/>
      <c r="R34" s="157"/>
      <c r="S34" s="157"/>
      <c r="T34" s="157"/>
      <c r="U34" s="157"/>
      <c r="V34" s="157"/>
      <c r="W34" s="157"/>
      <c r="X34" s="157"/>
      <c r="Y34" s="157"/>
      <c r="Z34" s="157"/>
      <c r="AA34" s="157"/>
    </row>
    <row r="35" spans="1:27">
      <c r="A35" s="153"/>
      <c r="B35" s="153"/>
      <c r="C35" s="153"/>
      <c r="D35" s="153"/>
      <c r="E35" s="153"/>
      <c r="F35" s="153"/>
      <c r="G35" s="153"/>
      <c r="H35" s="153"/>
      <c r="I35" s="153"/>
      <c r="J35" s="153"/>
      <c r="K35" s="153"/>
      <c r="L35" s="153"/>
      <c r="M35" s="153"/>
      <c r="N35" s="153"/>
      <c r="O35" s="153"/>
      <c r="P35" s="153"/>
      <c r="Q35" s="157"/>
      <c r="R35" s="157"/>
      <c r="S35" s="157"/>
      <c r="T35" s="157"/>
      <c r="U35" s="157"/>
      <c r="V35" s="157"/>
      <c r="W35" s="157"/>
      <c r="X35" s="157"/>
      <c r="Y35" s="157"/>
      <c r="Z35" s="157"/>
      <c r="AA35" s="157"/>
    </row>
    <row r="36" spans="1:27">
      <c r="A36" s="153"/>
      <c r="B36" s="153"/>
      <c r="C36" s="153"/>
      <c r="D36" s="153"/>
      <c r="E36" s="153"/>
      <c r="F36" s="153"/>
      <c r="G36" s="153"/>
      <c r="H36" s="153"/>
      <c r="I36" s="153"/>
      <c r="J36" s="153"/>
      <c r="K36" s="153"/>
      <c r="L36" s="153"/>
      <c r="M36" s="153"/>
      <c r="N36" s="153"/>
      <c r="O36" s="153"/>
      <c r="P36" s="153"/>
      <c r="Q36" s="157"/>
      <c r="R36" s="157"/>
      <c r="S36" s="157"/>
      <c r="T36" s="157"/>
      <c r="U36" s="157"/>
      <c r="V36" s="157"/>
      <c r="W36" s="157"/>
      <c r="X36" s="157"/>
      <c r="Y36" s="157"/>
      <c r="Z36" s="157"/>
      <c r="AA36" s="157"/>
    </row>
    <row r="37" spans="1:27">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row>
    <row r="38" spans="1:27">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row>
    <row r="39" spans="1:27">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row>
    <row r="40" spans="1:27">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row>
    <row r="41" spans="1:27">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row>
    <row r="42" spans="1:27">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row>
  </sheetData>
  <sheetProtection sheet="1" objects="1" scenarios="1"/>
  <mergeCells count="2">
    <mergeCell ref="B5:D5"/>
    <mergeCell ref="E5:G5"/>
  </mergeCells>
  <phoneticPr fontId="9"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dimension ref="A1:N2157"/>
  <sheetViews>
    <sheetView workbookViewId="0">
      <pane ySplit="3" topLeftCell="A4" activePane="bottomLeft" state="frozen"/>
      <selection pane="bottomLeft" activeCell="A4" sqref="A4"/>
    </sheetView>
  </sheetViews>
  <sheetFormatPr defaultRowHeight="12.75"/>
  <cols>
    <col min="1" max="1" width="45.5703125" style="6" customWidth="1"/>
    <col min="2" max="2" width="25.28515625" style="3" customWidth="1"/>
    <col min="3" max="3" width="28.140625" style="3" bestFit="1" customWidth="1"/>
    <col min="4" max="4" width="9.5703125" style="3" customWidth="1"/>
    <col min="5" max="5" width="9" style="3" customWidth="1"/>
    <col min="6" max="6" width="11.140625" style="3" customWidth="1"/>
    <col min="7" max="7" width="8.7109375" style="3" customWidth="1"/>
    <col min="8" max="8" width="9.28515625" style="3" customWidth="1"/>
    <col min="9" max="9" width="7" style="3" customWidth="1"/>
    <col min="10" max="10" width="11.42578125" style="3" customWidth="1"/>
    <col min="11" max="11" width="8.42578125" style="3" customWidth="1"/>
    <col min="12" max="12" width="22.5703125" style="5" bestFit="1" customWidth="1"/>
    <col min="13" max="13" width="20.5703125" style="5" customWidth="1"/>
    <col min="14" max="14" width="21.140625" style="5" customWidth="1"/>
    <col min="15" max="15" width="16.5703125" style="6" bestFit="1" customWidth="1"/>
    <col min="16" max="16" width="18.28515625" style="6" bestFit="1" customWidth="1"/>
    <col min="17" max="17" width="12.140625" style="6" bestFit="1" customWidth="1"/>
    <col min="18" max="18" width="9.140625" style="6"/>
    <col min="19" max="19" width="12.140625" style="6" bestFit="1" customWidth="1"/>
    <col min="20" max="16384" width="9.140625" style="6"/>
  </cols>
  <sheetData>
    <row r="1" spans="1:14" s="10" customFormat="1" ht="42.75" customHeight="1">
      <c r="A1" s="9">
        <v>1</v>
      </c>
      <c r="B1" s="9">
        <v>3</v>
      </c>
      <c r="C1" s="9">
        <v>5</v>
      </c>
      <c r="D1" s="9">
        <v>6</v>
      </c>
      <c r="E1" s="9">
        <v>8</v>
      </c>
      <c r="F1" s="9"/>
      <c r="G1" s="9"/>
      <c r="H1" s="9"/>
      <c r="I1" s="9"/>
      <c r="J1" s="9"/>
      <c r="K1" s="9"/>
    </row>
    <row r="2" spans="1:14" ht="21.75" customHeight="1">
      <c r="A2" s="11"/>
      <c r="B2" s="12"/>
      <c r="C2" s="11"/>
      <c r="D2" s="201">
        <f>Lookups!E2*1</f>
        <v>40724</v>
      </c>
      <c r="E2" s="202"/>
      <c r="F2" s="201">
        <f>Lookups!E3*1</f>
        <v>40755</v>
      </c>
      <c r="G2" s="202"/>
      <c r="H2" s="201">
        <f>Lookups!E4*1</f>
        <v>40786</v>
      </c>
      <c r="I2" s="202"/>
      <c r="J2" s="201">
        <f>Lookups!F5*1</f>
        <v>40816</v>
      </c>
      <c r="K2" s="202"/>
    </row>
    <row r="3" spans="1:14">
      <c r="A3" s="7" t="s">
        <v>824</v>
      </c>
      <c r="B3" s="7" t="s">
        <v>825</v>
      </c>
      <c r="C3" s="7" t="s">
        <v>826</v>
      </c>
      <c r="D3" s="8" t="s">
        <v>702</v>
      </c>
      <c r="E3" s="8" t="s">
        <v>703</v>
      </c>
      <c r="F3" s="8" t="s">
        <v>702</v>
      </c>
      <c r="G3" s="8" t="s">
        <v>703</v>
      </c>
      <c r="H3" s="8" t="s">
        <v>702</v>
      </c>
      <c r="I3" s="8" t="s">
        <v>703</v>
      </c>
      <c r="J3" s="8" t="s">
        <v>702</v>
      </c>
      <c r="K3" s="8" t="s">
        <v>703</v>
      </c>
    </row>
    <row r="4" spans="1:14">
      <c r="A4" s="1" t="s">
        <v>2321</v>
      </c>
      <c r="B4" s="1" t="s">
        <v>827</v>
      </c>
      <c r="C4" s="1" t="s">
        <v>1690</v>
      </c>
      <c r="D4" s="1">
        <v>18</v>
      </c>
      <c r="E4" s="1" t="s">
        <v>1531</v>
      </c>
      <c r="F4" s="1">
        <v>18</v>
      </c>
      <c r="G4" s="1" t="s">
        <v>1531</v>
      </c>
      <c r="H4" s="1">
        <v>18</v>
      </c>
      <c r="I4" s="1" t="s">
        <v>1531</v>
      </c>
      <c r="J4" s="1">
        <v>18</v>
      </c>
      <c r="K4" s="1" t="s">
        <v>1531</v>
      </c>
      <c r="L4" s="6"/>
      <c r="M4" s="6"/>
      <c r="N4" s="6"/>
    </row>
    <row r="5" spans="1:14">
      <c r="A5" s="1" t="s">
        <v>2322</v>
      </c>
      <c r="B5" s="1" t="s">
        <v>827</v>
      </c>
      <c r="C5" s="1" t="s">
        <v>1703</v>
      </c>
      <c r="D5" s="1">
        <v>0</v>
      </c>
      <c r="E5" s="1" t="s">
        <v>1531</v>
      </c>
      <c r="F5" s="1">
        <v>0</v>
      </c>
      <c r="G5" s="1" t="s">
        <v>1531</v>
      </c>
      <c r="H5" s="1">
        <v>0</v>
      </c>
      <c r="I5" s="1" t="s">
        <v>1531</v>
      </c>
      <c r="J5" s="1">
        <v>0</v>
      </c>
      <c r="K5" s="1" t="s">
        <v>1531</v>
      </c>
      <c r="L5" s="6"/>
      <c r="M5" s="6"/>
      <c r="N5" s="6"/>
    </row>
    <row r="6" spans="1:14">
      <c r="A6" s="1" t="s">
        <v>2323</v>
      </c>
      <c r="B6" s="1" t="s">
        <v>827</v>
      </c>
      <c r="C6" s="1" t="s">
        <v>941</v>
      </c>
      <c r="D6" s="1">
        <v>0</v>
      </c>
      <c r="E6" s="1">
        <v>0</v>
      </c>
      <c r="F6" s="1">
        <v>0</v>
      </c>
      <c r="G6" s="1">
        <v>0</v>
      </c>
      <c r="H6" s="1">
        <v>0</v>
      </c>
      <c r="I6" s="1">
        <v>0</v>
      </c>
      <c r="J6" s="1">
        <v>0</v>
      </c>
      <c r="K6" s="1">
        <v>0</v>
      </c>
      <c r="L6" s="6"/>
      <c r="M6" s="6"/>
      <c r="N6" s="6"/>
    </row>
    <row r="7" spans="1:14">
      <c r="A7" s="1" t="s">
        <v>2324</v>
      </c>
      <c r="B7" s="1" t="s">
        <v>827</v>
      </c>
      <c r="C7" s="1" t="s">
        <v>1700</v>
      </c>
      <c r="D7" s="1">
        <v>12</v>
      </c>
      <c r="E7" s="1">
        <v>84</v>
      </c>
      <c r="F7" s="1">
        <v>12</v>
      </c>
      <c r="G7" s="1">
        <v>84</v>
      </c>
      <c r="H7" s="1">
        <v>12</v>
      </c>
      <c r="I7" s="1">
        <v>84</v>
      </c>
      <c r="J7" s="1">
        <v>12</v>
      </c>
      <c r="K7" s="1">
        <v>84</v>
      </c>
      <c r="L7" s="6"/>
      <c r="M7" s="6"/>
      <c r="N7" s="6"/>
    </row>
    <row r="8" spans="1:14">
      <c r="A8" s="1" t="s">
        <v>2325</v>
      </c>
      <c r="B8" s="1" t="s">
        <v>827</v>
      </c>
      <c r="C8" s="1" t="s">
        <v>942</v>
      </c>
      <c r="D8" s="1">
        <v>0</v>
      </c>
      <c r="E8" s="1">
        <v>0</v>
      </c>
      <c r="F8" s="1">
        <v>0</v>
      </c>
      <c r="G8" s="1">
        <v>0</v>
      </c>
      <c r="H8" s="1">
        <v>0</v>
      </c>
      <c r="I8" s="1">
        <v>0</v>
      </c>
      <c r="J8" s="1">
        <v>0</v>
      </c>
      <c r="K8" s="1">
        <v>0</v>
      </c>
      <c r="L8" s="6"/>
      <c r="M8" s="6"/>
      <c r="N8" s="6"/>
    </row>
    <row r="9" spans="1:14">
      <c r="A9" s="1" t="s">
        <v>2326</v>
      </c>
      <c r="B9" s="1" t="s">
        <v>827</v>
      </c>
      <c r="C9" s="1" t="s">
        <v>1702</v>
      </c>
      <c r="D9" s="1">
        <v>2</v>
      </c>
      <c r="E9" s="1" t="s">
        <v>1531</v>
      </c>
      <c r="F9" s="1">
        <v>2</v>
      </c>
      <c r="G9" s="1" t="s">
        <v>1531</v>
      </c>
      <c r="H9" s="1">
        <v>2</v>
      </c>
      <c r="I9" s="1" t="s">
        <v>1531</v>
      </c>
      <c r="J9" s="1">
        <v>2</v>
      </c>
      <c r="K9" s="1" t="s">
        <v>1531</v>
      </c>
      <c r="L9" s="6"/>
      <c r="M9" s="6"/>
      <c r="N9" s="6"/>
    </row>
    <row r="10" spans="1:14">
      <c r="A10" s="1" t="s">
        <v>2327</v>
      </c>
      <c r="B10" s="1" t="s">
        <v>827</v>
      </c>
      <c r="C10" s="1" t="s">
        <v>944</v>
      </c>
      <c r="D10" s="1">
        <v>1</v>
      </c>
      <c r="E10" s="1" t="s">
        <v>1531</v>
      </c>
      <c r="F10" s="1">
        <v>1</v>
      </c>
      <c r="G10" s="1" t="s">
        <v>1531</v>
      </c>
      <c r="H10" s="1">
        <v>1</v>
      </c>
      <c r="I10" s="1" t="s">
        <v>1531</v>
      </c>
      <c r="J10" s="1">
        <v>1</v>
      </c>
      <c r="K10" s="1" t="s">
        <v>1531</v>
      </c>
      <c r="L10" s="6"/>
      <c r="M10" s="6"/>
      <c r="N10" s="6"/>
    </row>
    <row r="11" spans="1:14">
      <c r="A11" s="1" t="s">
        <v>2328</v>
      </c>
      <c r="B11" s="1" t="s">
        <v>827</v>
      </c>
      <c r="C11" s="1" t="s">
        <v>945</v>
      </c>
      <c r="D11" s="1">
        <v>1</v>
      </c>
      <c r="E11" s="1" t="s">
        <v>1531</v>
      </c>
      <c r="F11" s="1">
        <v>1</v>
      </c>
      <c r="G11" s="1" t="s">
        <v>1531</v>
      </c>
      <c r="H11" s="1">
        <v>1</v>
      </c>
      <c r="I11" s="1" t="s">
        <v>1531</v>
      </c>
      <c r="J11" s="1">
        <v>1</v>
      </c>
      <c r="K11" s="1" t="s">
        <v>1531</v>
      </c>
      <c r="L11" s="6"/>
      <c r="M11" s="6"/>
      <c r="N11" s="6"/>
    </row>
    <row r="12" spans="1:14">
      <c r="A12" s="1" t="s">
        <v>2329</v>
      </c>
      <c r="B12" s="1" t="s">
        <v>827</v>
      </c>
      <c r="C12" s="1" t="s">
        <v>1704</v>
      </c>
      <c r="D12" s="1">
        <v>0</v>
      </c>
      <c r="E12" s="1">
        <v>0</v>
      </c>
      <c r="F12" s="1">
        <v>0</v>
      </c>
      <c r="G12" s="1">
        <v>0</v>
      </c>
      <c r="H12" s="1">
        <v>0</v>
      </c>
      <c r="I12" s="1">
        <v>0</v>
      </c>
      <c r="J12" s="1">
        <v>0</v>
      </c>
      <c r="K12" s="1">
        <v>0</v>
      </c>
      <c r="L12" s="6"/>
      <c r="M12" s="6"/>
      <c r="N12" s="6"/>
    </row>
    <row r="13" spans="1:14">
      <c r="A13" s="1" t="s">
        <v>2330</v>
      </c>
      <c r="B13" s="1" t="s">
        <v>827</v>
      </c>
      <c r="C13" s="1" t="s">
        <v>943</v>
      </c>
      <c r="D13" s="1">
        <v>2</v>
      </c>
      <c r="E13" s="1">
        <v>70</v>
      </c>
      <c r="F13" s="1">
        <v>2</v>
      </c>
      <c r="G13" s="1">
        <v>70</v>
      </c>
      <c r="H13" s="1">
        <v>2</v>
      </c>
      <c r="I13" s="1">
        <v>70</v>
      </c>
      <c r="J13" s="1">
        <v>2</v>
      </c>
      <c r="K13" s="1">
        <v>70</v>
      </c>
      <c r="L13" s="6"/>
      <c r="M13" s="6"/>
      <c r="N13" s="6"/>
    </row>
    <row r="14" spans="1:14">
      <c r="A14" s="1" t="s">
        <v>2331</v>
      </c>
      <c r="B14" s="1" t="s">
        <v>827</v>
      </c>
      <c r="C14" s="1" t="s">
        <v>1701</v>
      </c>
      <c r="D14" s="1">
        <v>0</v>
      </c>
      <c r="E14" s="1" t="s">
        <v>1531</v>
      </c>
      <c r="F14" s="1">
        <v>0</v>
      </c>
      <c r="G14" s="1" t="s">
        <v>1531</v>
      </c>
      <c r="H14" s="1">
        <v>0</v>
      </c>
      <c r="I14" s="1" t="s">
        <v>1531</v>
      </c>
      <c r="J14" s="1">
        <v>0</v>
      </c>
      <c r="K14" s="1" t="s">
        <v>1531</v>
      </c>
      <c r="L14" s="6"/>
      <c r="M14" s="6"/>
      <c r="N14" s="6"/>
    </row>
    <row r="15" spans="1:14">
      <c r="A15" s="1" t="s">
        <v>2332</v>
      </c>
      <c r="B15" s="1" t="s">
        <v>827</v>
      </c>
      <c r="C15" s="1" t="s">
        <v>709</v>
      </c>
      <c r="D15" s="1"/>
      <c r="E15" s="1"/>
      <c r="F15" s="1"/>
      <c r="G15" s="1"/>
      <c r="H15" s="1"/>
      <c r="I15" s="1"/>
      <c r="J15" s="1"/>
      <c r="K15" s="1"/>
      <c r="L15" s="6"/>
      <c r="M15" s="6"/>
      <c r="N15" s="6"/>
    </row>
    <row r="16" spans="1:14">
      <c r="A16" s="1" t="s">
        <v>828</v>
      </c>
      <c r="B16" s="1" t="s">
        <v>967</v>
      </c>
      <c r="C16" s="1" t="s">
        <v>1690</v>
      </c>
      <c r="D16" s="1">
        <v>46</v>
      </c>
      <c r="E16" s="1" t="s">
        <v>1531</v>
      </c>
      <c r="F16" s="1">
        <v>47</v>
      </c>
      <c r="G16" s="1" t="s">
        <v>1531</v>
      </c>
      <c r="H16" s="1">
        <v>47</v>
      </c>
      <c r="I16" s="1" t="s">
        <v>1531</v>
      </c>
      <c r="J16" s="1">
        <v>47</v>
      </c>
      <c r="K16" s="1" t="s">
        <v>1531</v>
      </c>
      <c r="L16" s="6"/>
      <c r="M16" s="6"/>
      <c r="N16" s="6"/>
    </row>
    <row r="17" spans="1:14">
      <c r="A17" s="1" t="s">
        <v>829</v>
      </c>
      <c r="B17" s="1" t="s">
        <v>967</v>
      </c>
      <c r="C17" s="1" t="s">
        <v>1703</v>
      </c>
      <c r="D17" s="1">
        <v>0</v>
      </c>
      <c r="E17" s="1" t="s">
        <v>1531</v>
      </c>
      <c r="F17" s="1">
        <v>0</v>
      </c>
      <c r="G17" s="1" t="s">
        <v>1531</v>
      </c>
      <c r="H17" s="1">
        <v>0</v>
      </c>
      <c r="I17" s="1" t="s">
        <v>1531</v>
      </c>
      <c r="J17" s="1">
        <v>0</v>
      </c>
      <c r="K17" s="1" t="s">
        <v>1531</v>
      </c>
      <c r="L17" s="6"/>
      <c r="M17" s="6"/>
      <c r="N17" s="6"/>
    </row>
    <row r="18" spans="1:14">
      <c r="A18" s="1" t="s">
        <v>830</v>
      </c>
      <c r="B18" s="1" t="s">
        <v>967</v>
      </c>
      <c r="C18" s="1" t="s">
        <v>941</v>
      </c>
      <c r="D18" s="1">
        <v>7</v>
      </c>
      <c r="E18" s="1">
        <v>930</v>
      </c>
      <c r="F18" s="1">
        <v>7</v>
      </c>
      <c r="G18" s="1">
        <v>930</v>
      </c>
      <c r="H18" s="1">
        <v>7</v>
      </c>
      <c r="I18" s="1">
        <v>930</v>
      </c>
      <c r="J18" s="1">
        <v>7</v>
      </c>
      <c r="K18" s="1">
        <v>930</v>
      </c>
      <c r="L18" s="6"/>
      <c r="M18" s="6"/>
      <c r="N18" s="6"/>
    </row>
    <row r="19" spans="1:14">
      <c r="A19" s="1" t="s">
        <v>831</v>
      </c>
      <c r="B19" s="1" t="s">
        <v>967</v>
      </c>
      <c r="C19" s="1" t="s">
        <v>1700</v>
      </c>
      <c r="D19" s="1">
        <v>29</v>
      </c>
      <c r="E19" s="1">
        <v>336</v>
      </c>
      <c r="F19" s="1">
        <v>30</v>
      </c>
      <c r="G19" s="1">
        <v>339</v>
      </c>
      <c r="H19" s="1">
        <v>30</v>
      </c>
      <c r="I19" s="1">
        <v>339</v>
      </c>
      <c r="J19" s="1">
        <v>30</v>
      </c>
      <c r="K19" s="1">
        <v>339</v>
      </c>
      <c r="L19" s="6"/>
      <c r="M19" s="6"/>
      <c r="N19" s="6"/>
    </row>
    <row r="20" spans="1:14">
      <c r="A20" s="1" t="s">
        <v>832</v>
      </c>
      <c r="B20" s="1" t="s">
        <v>967</v>
      </c>
      <c r="C20" s="1" t="s">
        <v>942</v>
      </c>
      <c r="D20" s="1">
        <v>1</v>
      </c>
      <c r="E20" s="1">
        <v>23</v>
      </c>
      <c r="F20" s="1">
        <v>1</v>
      </c>
      <c r="G20" s="1">
        <v>23</v>
      </c>
      <c r="H20" s="1">
        <v>1</v>
      </c>
      <c r="I20" s="1">
        <v>23</v>
      </c>
      <c r="J20" s="1">
        <v>1</v>
      </c>
      <c r="K20" s="1">
        <v>23</v>
      </c>
      <c r="L20" s="6"/>
      <c r="M20" s="6"/>
      <c r="N20" s="6"/>
    </row>
    <row r="21" spans="1:14">
      <c r="A21" s="1" t="s">
        <v>833</v>
      </c>
      <c r="B21" s="1" t="s">
        <v>967</v>
      </c>
      <c r="C21" s="1" t="s">
        <v>1702</v>
      </c>
      <c r="D21" s="1">
        <v>3</v>
      </c>
      <c r="E21" s="1" t="s">
        <v>1531</v>
      </c>
      <c r="F21" s="1">
        <v>3</v>
      </c>
      <c r="G21" s="1" t="s">
        <v>1531</v>
      </c>
      <c r="H21" s="1">
        <v>3</v>
      </c>
      <c r="I21" s="1" t="s">
        <v>1531</v>
      </c>
      <c r="J21" s="1">
        <v>3</v>
      </c>
      <c r="K21" s="1" t="s">
        <v>1531</v>
      </c>
      <c r="L21" s="6"/>
      <c r="M21" s="6"/>
      <c r="N21" s="6"/>
    </row>
    <row r="22" spans="1:14">
      <c r="A22" s="1" t="s">
        <v>834</v>
      </c>
      <c r="B22" s="1" t="s">
        <v>967</v>
      </c>
      <c r="C22" s="1" t="s">
        <v>944</v>
      </c>
      <c r="D22" s="1">
        <v>1</v>
      </c>
      <c r="E22" s="1" t="s">
        <v>1531</v>
      </c>
      <c r="F22" s="1">
        <v>1</v>
      </c>
      <c r="G22" s="1" t="s">
        <v>1531</v>
      </c>
      <c r="H22" s="1">
        <v>1</v>
      </c>
      <c r="I22" s="1" t="s">
        <v>1531</v>
      </c>
      <c r="J22" s="1">
        <v>1</v>
      </c>
      <c r="K22" s="1" t="s">
        <v>1531</v>
      </c>
      <c r="L22" s="6"/>
      <c r="M22" s="6"/>
      <c r="N22" s="6"/>
    </row>
    <row r="23" spans="1:14">
      <c r="A23" s="1" t="s">
        <v>835</v>
      </c>
      <c r="B23" s="1" t="s">
        <v>967</v>
      </c>
      <c r="C23" s="1" t="s">
        <v>945</v>
      </c>
      <c r="D23" s="1">
        <v>1</v>
      </c>
      <c r="E23" s="1" t="s">
        <v>1531</v>
      </c>
      <c r="F23" s="1">
        <v>1</v>
      </c>
      <c r="G23" s="1" t="s">
        <v>1531</v>
      </c>
      <c r="H23" s="1">
        <v>1</v>
      </c>
      <c r="I23" s="1" t="s">
        <v>1531</v>
      </c>
      <c r="J23" s="1">
        <v>1</v>
      </c>
      <c r="K23" s="1" t="s">
        <v>1531</v>
      </c>
      <c r="L23" s="6"/>
      <c r="M23" s="6"/>
      <c r="N23" s="6"/>
    </row>
    <row r="24" spans="1:14">
      <c r="A24" s="1" t="s">
        <v>836</v>
      </c>
      <c r="B24" s="1" t="s">
        <v>967</v>
      </c>
      <c r="C24" s="1" t="s">
        <v>1704</v>
      </c>
      <c r="D24" s="1">
        <v>1</v>
      </c>
      <c r="E24" s="1">
        <v>6.8</v>
      </c>
      <c r="F24" s="1">
        <v>1</v>
      </c>
      <c r="G24" s="1">
        <v>6.8</v>
      </c>
      <c r="H24" s="1">
        <v>1</v>
      </c>
      <c r="I24" s="1">
        <v>6.75</v>
      </c>
      <c r="J24" s="1">
        <v>1</v>
      </c>
      <c r="K24" s="1">
        <v>6.875</v>
      </c>
      <c r="L24" s="6"/>
      <c r="M24" s="6"/>
      <c r="N24" s="6"/>
    </row>
    <row r="25" spans="1:14">
      <c r="A25" s="1" t="s">
        <v>837</v>
      </c>
      <c r="B25" s="1" t="s">
        <v>967</v>
      </c>
      <c r="C25" s="1" t="s">
        <v>943</v>
      </c>
      <c r="D25" s="1">
        <v>3</v>
      </c>
      <c r="E25" s="1">
        <v>32.694735999999999</v>
      </c>
      <c r="F25" s="1">
        <v>3</v>
      </c>
      <c r="G25" s="1">
        <v>32.694735999999999</v>
      </c>
      <c r="H25" s="1">
        <v>3</v>
      </c>
      <c r="I25" s="1">
        <v>32.913043000000002</v>
      </c>
      <c r="J25" s="1">
        <v>3</v>
      </c>
      <c r="K25" s="1">
        <v>21</v>
      </c>
      <c r="L25" s="6"/>
      <c r="M25" s="6"/>
      <c r="N25" s="6"/>
    </row>
    <row r="26" spans="1:14">
      <c r="A26" s="1" t="s">
        <v>838</v>
      </c>
      <c r="B26" s="1" t="s">
        <v>967</v>
      </c>
      <c r="C26" s="1" t="s">
        <v>1701</v>
      </c>
      <c r="D26" s="1">
        <v>0</v>
      </c>
      <c r="E26" s="1" t="s">
        <v>1531</v>
      </c>
      <c r="F26" s="1">
        <v>0</v>
      </c>
      <c r="G26" s="1" t="s">
        <v>1531</v>
      </c>
      <c r="H26" s="1">
        <v>0</v>
      </c>
      <c r="I26" s="1" t="s">
        <v>1531</v>
      </c>
      <c r="J26" s="1">
        <v>0</v>
      </c>
      <c r="K26" s="1" t="s">
        <v>1531</v>
      </c>
      <c r="L26" s="6"/>
      <c r="M26" s="6"/>
      <c r="N26" s="6"/>
    </row>
    <row r="27" spans="1:14">
      <c r="A27" s="1" t="s">
        <v>839</v>
      </c>
      <c r="B27" s="1" t="s">
        <v>967</v>
      </c>
      <c r="C27" s="1" t="s">
        <v>709</v>
      </c>
      <c r="D27" s="1"/>
      <c r="E27" s="1"/>
      <c r="F27" s="1"/>
      <c r="G27" s="1"/>
      <c r="H27" s="1"/>
      <c r="I27" s="1"/>
      <c r="J27" s="1"/>
      <c r="K27" s="1"/>
      <c r="L27" s="6"/>
      <c r="M27" s="6"/>
      <c r="N27" s="6"/>
    </row>
    <row r="28" spans="1:14">
      <c r="A28" s="1" t="s">
        <v>840</v>
      </c>
      <c r="B28" s="1" t="s">
        <v>0</v>
      </c>
      <c r="C28" s="1" t="s">
        <v>1690</v>
      </c>
      <c r="D28" s="1">
        <v>259</v>
      </c>
      <c r="E28" s="1" t="s">
        <v>1531</v>
      </c>
      <c r="F28" s="1">
        <v>261</v>
      </c>
      <c r="G28" s="1" t="s">
        <v>1531</v>
      </c>
      <c r="H28" s="1">
        <v>262</v>
      </c>
      <c r="I28" s="1" t="s">
        <v>1531</v>
      </c>
      <c r="J28" s="1">
        <v>262</v>
      </c>
      <c r="K28" s="1" t="s">
        <v>1531</v>
      </c>
      <c r="L28" s="6"/>
      <c r="M28" s="6"/>
      <c r="N28" s="6"/>
    </row>
    <row r="29" spans="1:14">
      <c r="A29" s="1" t="s">
        <v>1</v>
      </c>
      <c r="B29" s="1" t="s">
        <v>0</v>
      </c>
      <c r="C29" s="1" t="s">
        <v>1703</v>
      </c>
      <c r="D29" s="1">
        <v>1</v>
      </c>
      <c r="E29" s="1" t="s">
        <v>1531</v>
      </c>
      <c r="F29" s="1">
        <v>1</v>
      </c>
      <c r="G29" s="1" t="s">
        <v>1531</v>
      </c>
      <c r="H29" s="1">
        <v>1</v>
      </c>
      <c r="I29" s="1" t="s">
        <v>1531</v>
      </c>
      <c r="J29" s="1">
        <v>1</v>
      </c>
      <c r="K29" s="1" t="s">
        <v>1531</v>
      </c>
      <c r="L29" s="6"/>
      <c r="M29" s="6"/>
      <c r="N29" s="6"/>
    </row>
    <row r="30" spans="1:14">
      <c r="A30" s="1" t="s">
        <v>2</v>
      </c>
      <c r="B30" s="1" t="s">
        <v>0</v>
      </c>
      <c r="C30" s="1" t="s">
        <v>941</v>
      </c>
      <c r="D30" s="1">
        <v>35</v>
      </c>
      <c r="E30" s="1">
        <v>4863.2261070000004</v>
      </c>
      <c r="F30" s="1">
        <v>35</v>
      </c>
      <c r="G30" s="1">
        <v>4862.9511620000003</v>
      </c>
      <c r="H30" s="1">
        <v>35</v>
      </c>
      <c r="I30" s="1">
        <v>4862.9511620000003</v>
      </c>
      <c r="J30" s="1">
        <v>34</v>
      </c>
      <c r="K30" s="1">
        <v>4956.6293699999997</v>
      </c>
      <c r="L30" s="6"/>
      <c r="M30" s="6"/>
      <c r="N30" s="6"/>
    </row>
    <row r="31" spans="1:14">
      <c r="A31" s="1" t="s">
        <v>3</v>
      </c>
      <c r="B31" s="1" t="s">
        <v>0</v>
      </c>
      <c r="C31" s="1" t="s">
        <v>1700</v>
      </c>
      <c r="D31" s="1">
        <v>156</v>
      </c>
      <c r="E31" s="1">
        <v>1038</v>
      </c>
      <c r="F31" s="1">
        <v>158</v>
      </c>
      <c r="G31" s="1">
        <v>1045</v>
      </c>
      <c r="H31" s="1">
        <v>159</v>
      </c>
      <c r="I31" s="1">
        <v>1046</v>
      </c>
      <c r="J31" s="1">
        <v>160</v>
      </c>
      <c r="K31" s="1">
        <v>1049</v>
      </c>
      <c r="L31" s="6"/>
      <c r="M31" s="6"/>
      <c r="N31" s="6"/>
    </row>
    <row r="32" spans="1:14">
      <c r="A32" s="1" t="s">
        <v>4</v>
      </c>
      <c r="B32" s="1" t="s">
        <v>0</v>
      </c>
      <c r="C32" s="1" t="s">
        <v>942</v>
      </c>
      <c r="D32" s="1">
        <v>7</v>
      </c>
      <c r="E32" s="1">
        <v>353</v>
      </c>
      <c r="F32" s="1">
        <v>7</v>
      </c>
      <c r="G32" s="1">
        <v>353</v>
      </c>
      <c r="H32" s="1">
        <v>7</v>
      </c>
      <c r="I32" s="1">
        <v>353</v>
      </c>
      <c r="J32" s="1">
        <v>7</v>
      </c>
      <c r="K32" s="1">
        <v>353</v>
      </c>
      <c r="L32" s="6"/>
      <c r="M32" s="6"/>
      <c r="N32" s="6"/>
    </row>
    <row r="33" spans="1:14">
      <c r="A33" s="1" t="s">
        <v>5</v>
      </c>
      <c r="B33" s="1" t="s">
        <v>0</v>
      </c>
      <c r="C33" s="1" t="s">
        <v>1702</v>
      </c>
      <c r="D33" s="1">
        <v>16</v>
      </c>
      <c r="E33" s="1" t="s">
        <v>1531</v>
      </c>
      <c r="F33" s="1">
        <v>16</v>
      </c>
      <c r="G33" s="1" t="s">
        <v>1531</v>
      </c>
      <c r="H33" s="1">
        <v>16</v>
      </c>
      <c r="I33" s="1" t="s">
        <v>1531</v>
      </c>
      <c r="J33" s="1">
        <v>16</v>
      </c>
      <c r="K33" s="1" t="s">
        <v>1531</v>
      </c>
      <c r="L33" s="6"/>
      <c r="M33" s="6"/>
      <c r="N33" s="6"/>
    </row>
    <row r="34" spans="1:14">
      <c r="A34" s="1" t="s">
        <v>6</v>
      </c>
      <c r="B34" s="1" t="s">
        <v>0</v>
      </c>
      <c r="C34" s="1" t="s">
        <v>944</v>
      </c>
      <c r="D34" s="1">
        <v>9</v>
      </c>
      <c r="E34" s="1" t="s">
        <v>1531</v>
      </c>
      <c r="F34" s="1">
        <v>9</v>
      </c>
      <c r="G34" s="1" t="s">
        <v>1531</v>
      </c>
      <c r="H34" s="1">
        <v>9</v>
      </c>
      <c r="I34" s="1" t="s">
        <v>1531</v>
      </c>
      <c r="J34" s="1">
        <v>9</v>
      </c>
      <c r="K34" s="1" t="s">
        <v>1531</v>
      </c>
      <c r="L34" s="6"/>
      <c r="M34" s="6"/>
      <c r="N34" s="6"/>
    </row>
    <row r="35" spans="1:14">
      <c r="A35" s="1" t="s">
        <v>7</v>
      </c>
      <c r="B35" s="1" t="s">
        <v>0</v>
      </c>
      <c r="C35" s="1" t="s">
        <v>945</v>
      </c>
      <c r="D35" s="1">
        <v>9</v>
      </c>
      <c r="E35" s="1" t="s">
        <v>1531</v>
      </c>
      <c r="F35" s="1">
        <v>9</v>
      </c>
      <c r="G35" s="1" t="s">
        <v>1531</v>
      </c>
      <c r="H35" s="1">
        <v>9</v>
      </c>
      <c r="I35" s="1" t="s">
        <v>1531</v>
      </c>
      <c r="J35" s="1">
        <v>9</v>
      </c>
      <c r="K35" s="1" t="s">
        <v>1531</v>
      </c>
      <c r="L35" s="6"/>
      <c r="M35" s="6"/>
      <c r="N35" s="6"/>
    </row>
    <row r="36" spans="1:14">
      <c r="A36" s="1" t="s">
        <v>8</v>
      </c>
      <c r="B36" s="1" t="s">
        <v>0</v>
      </c>
      <c r="C36" s="1" t="s">
        <v>1704</v>
      </c>
      <c r="D36" s="1">
        <v>2</v>
      </c>
      <c r="E36" s="1">
        <v>13.6</v>
      </c>
      <c r="F36" s="1">
        <v>2</v>
      </c>
      <c r="G36" s="1">
        <v>13.6</v>
      </c>
      <c r="H36" s="1">
        <v>2</v>
      </c>
      <c r="I36" s="1">
        <v>13.5</v>
      </c>
      <c r="J36" s="1">
        <v>2</v>
      </c>
      <c r="K36" s="1">
        <v>13.75</v>
      </c>
      <c r="L36" s="6"/>
      <c r="M36" s="6"/>
      <c r="N36" s="6"/>
    </row>
    <row r="37" spans="1:14">
      <c r="A37" s="1" t="s">
        <v>9</v>
      </c>
      <c r="B37" s="1" t="s">
        <v>0</v>
      </c>
      <c r="C37" s="1" t="s">
        <v>943</v>
      </c>
      <c r="D37" s="1">
        <v>19</v>
      </c>
      <c r="E37" s="1">
        <v>363.77894400000002</v>
      </c>
      <c r="F37" s="1">
        <v>19</v>
      </c>
      <c r="G37" s="1">
        <v>363.77894400000002</v>
      </c>
      <c r="H37" s="1">
        <v>19</v>
      </c>
      <c r="I37" s="1">
        <v>364.65217200000001</v>
      </c>
      <c r="J37" s="1">
        <v>19</v>
      </c>
      <c r="K37" s="1">
        <v>386.59968700000002</v>
      </c>
      <c r="L37" s="6"/>
      <c r="M37" s="6"/>
      <c r="N37" s="6"/>
    </row>
    <row r="38" spans="1:14">
      <c r="A38" s="1" t="s">
        <v>10</v>
      </c>
      <c r="B38" s="1" t="s">
        <v>0</v>
      </c>
      <c r="C38" s="1" t="s">
        <v>1701</v>
      </c>
      <c r="D38" s="1">
        <v>3</v>
      </c>
      <c r="E38" s="1" t="s">
        <v>1531</v>
      </c>
      <c r="F38" s="1">
        <v>3</v>
      </c>
      <c r="G38" s="1" t="s">
        <v>1531</v>
      </c>
      <c r="H38" s="1">
        <v>3</v>
      </c>
      <c r="I38" s="1" t="s">
        <v>1531</v>
      </c>
      <c r="J38" s="1">
        <v>3</v>
      </c>
      <c r="K38" s="1" t="s">
        <v>1531</v>
      </c>
      <c r="L38" s="6"/>
      <c r="M38" s="6"/>
      <c r="N38" s="6"/>
    </row>
    <row r="39" spans="1:14">
      <c r="A39" s="1" t="s">
        <v>11</v>
      </c>
      <c r="B39" s="1" t="s">
        <v>0</v>
      </c>
      <c r="C39" s="1" t="s">
        <v>709</v>
      </c>
      <c r="D39" s="1">
        <v>2</v>
      </c>
      <c r="E39" s="1">
        <v>30</v>
      </c>
      <c r="F39" s="1">
        <v>2</v>
      </c>
      <c r="G39" s="1">
        <v>30</v>
      </c>
      <c r="H39" s="1">
        <v>2</v>
      </c>
      <c r="I39" s="1">
        <v>30</v>
      </c>
      <c r="J39" s="1">
        <v>2</v>
      </c>
      <c r="K39" s="1">
        <v>30</v>
      </c>
      <c r="L39" s="6"/>
      <c r="M39" s="6"/>
      <c r="N39" s="6"/>
    </row>
    <row r="40" spans="1:14">
      <c r="A40" s="1" t="s">
        <v>2333</v>
      </c>
      <c r="B40" s="1" t="s">
        <v>12</v>
      </c>
      <c r="C40" s="1" t="s">
        <v>1690</v>
      </c>
      <c r="D40" s="1">
        <v>16</v>
      </c>
      <c r="E40" s="1" t="s">
        <v>1531</v>
      </c>
      <c r="F40" s="1">
        <v>16</v>
      </c>
      <c r="G40" s="1" t="s">
        <v>1531</v>
      </c>
      <c r="H40" s="1">
        <v>16</v>
      </c>
      <c r="I40" s="1" t="s">
        <v>1531</v>
      </c>
      <c r="J40" s="1">
        <v>16</v>
      </c>
      <c r="K40" s="1" t="s">
        <v>1531</v>
      </c>
      <c r="L40" s="6"/>
      <c r="M40" s="6"/>
      <c r="N40" s="6"/>
    </row>
    <row r="41" spans="1:14">
      <c r="A41" s="1" t="s">
        <v>2334</v>
      </c>
      <c r="B41" s="1" t="s">
        <v>12</v>
      </c>
      <c r="C41" s="1" t="s">
        <v>1703</v>
      </c>
      <c r="D41" s="1">
        <v>1</v>
      </c>
      <c r="E41" s="1" t="s">
        <v>1531</v>
      </c>
      <c r="F41" s="1">
        <v>1</v>
      </c>
      <c r="G41" s="1" t="s">
        <v>1531</v>
      </c>
      <c r="H41" s="1">
        <v>1</v>
      </c>
      <c r="I41" s="1" t="s">
        <v>1531</v>
      </c>
      <c r="J41" s="1">
        <v>1</v>
      </c>
      <c r="K41" s="1" t="s">
        <v>1531</v>
      </c>
      <c r="L41" s="6"/>
      <c r="M41" s="6"/>
      <c r="N41" s="6"/>
    </row>
    <row r="42" spans="1:14">
      <c r="A42" s="1" t="s">
        <v>2335</v>
      </c>
      <c r="B42" s="1" t="s">
        <v>12</v>
      </c>
      <c r="C42" s="1" t="s">
        <v>941</v>
      </c>
      <c r="D42" s="1">
        <v>2</v>
      </c>
      <c r="E42" s="1">
        <v>65</v>
      </c>
      <c r="F42" s="1">
        <v>2</v>
      </c>
      <c r="G42" s="1">
        <v>65</v>
      </c>
      <c r="H42" s="1">
        <v>2</v>
      </c>
      <c r="I42" s="1">
        <v>65</v>
      </c>
      <c r="J42" s="1">
        <v>2</v>
      </c>
      <c r="K42" s="1">
        <v>65</v>
      </c>
      <c r="L42" s="6"/>
      <c r="M42" s="6"/>
      <c r="N42" s="6"/>
    </row>
    <row r="43" spans="1:14">
      <c r="A43" s="1" t="s">
        <v>2336</v>
      </c>
      <c r="B43" s="1" t="s">
        <v>12</v>
      </c>
      <c r="C43" s="1" t="s">
        <v>1700</v>
      </c>
      <c r="D43" s="1">
        <v>6</v>
      </c>
      <c r="E43" s="1">
        <v>45</v>
      </c>
      <c r="F43" s="1">
        <v>6</v>
      </c>
      <c r="G43" s="1">
        <v>45</v>
      </c>
      <c r="H43" s="1">
        <v>6</v>
      </c>
      <c r="I43" s="1">
        <v>45</v>
      </c>
      <c r="J43" s="1">
        <v>6</v>
      </c>
      <c r="K43" s="1">
        <v>45</v>
      </c>
      <c r="L43" s="6"/>
      <c r="M43" s="6"/>
      <c r="N43" s="6"/>
    </row>
    <row r="44" spans="1:14">
      <c r="A44" s="1" t="s">
        <v>2337</v>
      </c>
      <c r="B44" s="1" t="s">
        <v>12</v>
      </c>
      <c r="C44" s="1" t="s">
        <v>942</v>
      </c>
      <c r="D44" s="1">
        <v>0</v>
      </c>
      <c r="E44" s="1">
        <v>0</v>
      </c>
      <c r="F44" s="1">
        <v>0</v>
      </c>
      <c r="G44" s="1">
        <v>0</v>
      </c>
      <c r="H44" s="1">
        <v>0</v>
      </c>
      <c r="I44" s="1">
        <v>0</v>
      </c>
      <c r="J44" s="1">
        <v>0</v>
      </c>
      <c r="K44" s="1">
        <v>0</v>
      </c>
      <c r="L44" s="6"/>
      <c r="M44" s="6"/>
      <c r="N44" s="6"/>
    </row>
    <row r="45" spans="1:14">
      <c r="A45" s="1" t="s">
        <v>2338</v>
      </c>
      <c r="B45" s="1" t="s">
        <v>12</v>
      </c>
      <c r="C45" s="1" t="s">
        <v>1702</v>
      </c>
      <c r="D45" s="1">
        <v>2</v>
      </c>
      <c r="E45" s="1" t="s">
        <v>1531</v>
      </c>
      <c r="F45" s="1">
        <v>2</v>
      </c>
      <c r="G45" s="1" t="s">
        <v>1531</v>
      </c>
      <c r="H45" s="1">
        <v>2</v>
      </c>
      <c r="I45" s="1" t="s">
        <v>1531</v>
      </c>
      <c r="J45" s="1">
        <v>2</v>
      </c>
      <c r="K45" s="1" t="s">
        <v>1531</v>
      </c>
      <c r="L45" s="6"/>
      <c r="M45" s="6"/>
      <c r="N45" s="6"/>
    </row>
    <row r="46" spans="1:14">
      <c r="A46" s="1" t="s">
        <v>2339</v>
      </c>
      <c r="B46" s="1" t="s">
        <v>12</v>
      </c>
      <c r="C46" s="1" t="s">
        <v>944</v>
      </c>
      <c r="D46" s="1" t="s">
        <v>1707</v>
      </c>
      <c r="E46" s="1" t="s">
        <v>1531</v>
      </c>
      <c r="F46" s="1" t="s">
        <v>1707</v>
      </c>
      <c r="G46" s="1" t="s">
        <v>1531</v>
      </c>
      <c r="H46" s="1" t="s">
        <v>1707</v>
      </c>
      <c r="I46" s="1" t="s">
        <v>1531</v>
      </c>
      <c r="J46" s="1" t="s">
        <v>1707</v>
      </c>
      <c r="K46" s="1" t="s">
        <v>1531</v>
      </c>
      <c r="L46" s="6"/>
      <c r="M46" s="6"/>
      <c r="N46" s="6"/>
    </row>
    <row r="47" spans="1:14">
      <c r="A47" s="1" t="s">
        <v>2340</v>
      </c>
      <c r="B47" s="1" t="s">
        <v>12</v>
      </c>
      <c r="C47" s="1" t="s">
        <v>945</v>
      </c>
      <c r="D47" s="1">
        <v>1</v>
      </c>
      <c r="E47" s="1" t="s">
        <v>1531</v>
      </c>
      <c r="F47" s="1">
        <v>1</v>
      </c>
      <c r="G47" s="1" t="s">
        <v>1531</v>
      </c>
      <c r="H47" s="1">
        <v>1</v>
      </c>
      <c r="I47" s="1" t="s">
        <v>1531</v>
      </c>
      <c r="J47" s="1">
        <v>1</v>
      </c>
      <c r="K47" s="1" t="s">
        <v>1531</v>
      </c>
      <c r="L47" s="6"/>
      <c r="M47" s="6"/>
      <c r="N47" s="6"/>
    </row>
    <row r="48" spans="1:14">
      <c r="A48" s="1" t="s">
        <v>2341</v>
      </c>
      <c r="B48" s="1" t="s">
        <v>12</v>
      </c>
      <c r="C48" s="1" t="s">
        <v>1704</v>
      </c>
      <c r="D48" s="1">
        <v>0</v>
      </c>
      <c r="E48" s="1">
        <v>0</v>
      </c>
      <c r="F48" s="1">
        <v>0</v>
      </c>
      <c r="G48" s="1">
        <v>0</v>
      </c>
      <c r="H48" s="1">
        <v>0</v>
      </c>
      <c r="I48" s="1">
        <v>0</v>
      </c>
      <c r="J48" s="1">
        <v>0</v>
      </c>
      <c r="K48" s="1">
        <v>0</v>
      </c>
      <c r="L48" s="6"/>
      <c r="M48" s="6"/>
      <c r="N48" s="6"/>
    </row>
    <row r="49" spans="1:14">
      <c r="A49" s="1" t="s">
        <v>2342</v>
      </c>
      <c r="B49" s="1" t="s">
        <v>12</v>
      </c>
      <c r="C49" s="1" t="s">
        <v>943</v>
      </c>
      <c r="D49" s="1">
        <v>2</v>
      </c>
      <c r="E49" s="1">
        <v>27.694735999999999</v>
      </c>
      <c r="F49" s="1">
        <v>2</v>
      </c>
      <c r="G49" s="1">
        <v>27.694735999999999</v>
      </c>
      <c r="H49" s="1">
        <v>2</v>
      </c>
      <c r="I49" s="1">
        <v>27.913042999999998</v>
      </c>
      <c r="J49" s="1">
        <v>2</v>
      </c>
      <c r="K49" s="1">
        <v>29.206185000000001</v>
      </c>
      <c r="L49" s="6"/>
      <c r="M49" s="6"/>
      <c r="N49" s="6"/>
    </row>
    <row r="50" spans="1:14">
      <c r="A50" s="1" t="s">
        <v>2343</v>
      </c>
      <c r="B50" s="1" t="s">
        <v>12</v>
      </c>
      <c r="C50" s="1" t="s">
        <v>1701</v>
      </c>
      <c r="D50" s="1">
        <v>0</v>
      </c>
      <c r="E50" s="1" t="s">
        <v>1531</v>
      </c>
      <c r="F50" s="1">
        <v>0</v>
      </c>
      <c r="G50" s="1" t="s">
        <v>1531</v>
      </c>
      <c r="H50" s="1">
        <v>0</v>
      </c>
      <c r="I50" s="1" t="s">
        <v>1531</v>
      </c>
      <c r="J50" s="1">
        <v>0</v>
      </c>
      <c r="K50" s="1" t="s">
        <v>1531</v>
      </c>
      <c r="L50" s="6"/>
      <c r="M50" s="6"/>
      <c r="N50" s="6"/>
    </row>
    <row r="51" spans="1:14">
      <c r="A51" s="1" t="s">
        <v>2344</v>
      </c>
      <c r="B51" s="1" t="s">
        <v>12</v>
      </c>
      <c r="C51" s="1" t="s">
        <v>709</v>
      </c>
      <c r="D51" s="1"/>
      <c r="E51" s="1"/>
      <c r="F51" s="1"/>
      <c r="G51" s="1"/>
      <c r="H51" s="1"/>
      <c r="I51" s="1"/>
      <c r="J51" s="1"/>
      <c r="K51" s="1"/>
      <c r="L51" s="6"/>
      <c r="M51" s="6"/>
      <c r="N51" s="6"/>
    </row>
    <row r="52" spans="1:14">
      <c r="A52" s="1" t="s">
        <v>13</v>
      </c>
      <c r="B52" s="1" t="s">
        <v>108</v>
      </c>
      <c r="C52" s="1" t="s">
        <v>1690</v>
      </c>
      <c r="D52" s="1">
        <v>43</v>
      </c>
      <c r="E52" s="1" t="s">
        <v>1531</v>
      </c>
      <c r="F52" s="1">
        <v>43</v>
      </c>
      <c r="G52" s="1" t="s">
        <v>1531</v>
      </c>
      <c r="H52" s="1">
        <v>43</v>
      </c>
      <c r="I52" s="1" t="s">
        <v>1531</v>
      </c>
      <c r="J52" s="1">
        <v>44</v>
      </c>
      <c r="K52" s="1" t="s">
        <v>1531</v>
      </c>
      <c r="L52" s="6"/>
      <c r="M52" s="6"/>
      <c r="N52" s="6"/>
    </row>
    <row r="53" spans="1:14">
      <c r="A53" s="1" t="s">
        <v>14</v>
      </c>
      <c r="B53" s="1" t="s">
        <v>108</v>
      </c>
      <c r="C53" s="1" t="s">
        <v>1703</v>
      </c>
      <c r="D53" s="1">
        <v>0</v>
      </c>
      <c r="E53" s="1" t="s">
        <v>1531</v>
      </c>
      <c r="F53" s="1">
        <v>0</v>
      </c>
      <c r="G53" s="1" t="s">
        <v>1531</v>
      </c>
      <c r="H53" s="1">
        <v>0</v>
      </c>
      <c r="I53" s="1" t="s">
        <v>1531</v>
      </c>
      <c r="J53" s="1">
        <v>0</v>
      </c>
      <c r="K53" s="1" t="s">
        <v>1531</v>
      </c>
      <c r="L53" s="6"/>
      <c r="M53" s="6"/>
      <c r="N53" s="6"/>
    </row>
    <row r="54" spans="1:14">
      <c r="A54" s="1" t="s">
        <v>15</v>
      </c>
      <c r="B54" s="1" t="s">
        <v>108</v>
      </c>
      <c r="C54" s="1" t="s">
        <v>941</v>
      </c>
      <c r="D54" s="1">
        <v>6</v>
      </c>
      <c r="E54" s="1">
        <v>470</v>
      </c>
      <c r="F54" s="1">
        <v>6</v>
      </c>
      <c r="G54" s="1">
        <v>470</v>
      </c>
      <c r="H54" s="1">
        <v>6</v>
      </c>
      <c r="I54" s="1">
        <v>470</v>
      </c>
      <c r="J54" s="1">
        <v>6</v>
      </c>
      <c r="K54" s="1">
        <v>470</v>
      </c>
      <c r="L54" s="6"/>
      <c r="M54" s="6"/>
      <c r="N54" s="6"/>
    </row>
    <row r="55" spans="1:14">
      <c r="A55" s="1" t="s">
        <v>16</v>
      </c>
      <c r="B55" s="1" t="s">
        <v>108</v>
      </c>
      <c r="C55" s="1" t="s">
        <v>1700</v>
      </c>
      <c r="D55" s="1">
        <v>25</v>
      </c>
      <c r="E55" s="1">
        <v>87</v>
      </c>
      <c r="F55" s="1">
        <v>25</v>
      </c>
      <c r="G55" s="1">
        <v>88</v>
      </c>
      <c r="H55" s="1">
        <v>25</v>
      </c>
      <c r="I55" s="1">
        <v>86</v>
      </c>
      <c r="J55" s="1">
        <v>26</v>
      </c>
      <c r="K55" s="1">
        <v>89</v>
      </c>
      <c r="L55" s="6"/>
      <c r="M55" s="6"/>
      <c r="N55" s="6"/>
    </row>
    <row r="56" spans="1:14">
      <c r="A56" s="1" t="s">
        <v>17</v>
      </c>
      <c r="B56" s="1" t="s">
        <v>108</v>
      </c>
      <c r="C56" s="1" t="s">
        <v>942</v>
      </c>
      <c r="D56" s="1">
        <v>3</v>
      </c>
      <c r="E56" s="1">
        <v>144</v>
      </c>
      <c r="F56" s="1">
        <v>3</v>
      </c>
      <c r="G56" s="1">
        <v>144</v>
      </c>
      <c r="H56" s="1">
        <v>3</v>
      </c>
      <c r="I56" s="1">
        <v>144</v>
      </c>
      <c r="J56" s="1">
        <v>3</v>
      </c>
      <c r="K56" s="1">
        <v>144</v>
      </c>
      <c r="L56" s="6"/>
      <c r="M56" s="6"/>
      <c r="N56" s="6"/>
    </row>
    <row r="57" spans="1:14">
      <c r="A57" s="1" t="s">
        <v>217</v>
      </c>
      <c r="B57" s="1" t="s">
        <v>108</v>
      </c>
      <c r="C57" s="1" t="s">
        <v>1702</v>
      </c>
      <c r="D57" s="1">
        <v>3</v>
      </c>
      <c r="E57" s="1" t="s">
        <v>1531</v>
      </c>
      <c r="F57" s="1">
        <v>3</v>
      </c>
      <c r="G57" s="1" t="s">
        <v>1531</v>
      </c>
      <c r="H57" s="1">
        <v>3</v>
      </c>
      <c r="I57" s="1" t="s">
        <v>1531</v>
      </c>
      <c r="J57" s="1">
        <v>3</v>
      </c>
      <c r="K57" s="1" t="s">
        <v>1531</v>
      </c>
      <c r="L57" s="6"/>
      <c r="M57" s="6"/>
      <c r="N57" s="6"/>
    </row>
    <row r="58" spans="1:14">
      <c r="A58" s="1" t="s">
        <v>218</v>
      </c>
      <c r="B58" s="1" t="s">
        <v>108</v>
      </c>
      <c r="C58" s="1" t="s">
        <v>944</v>
      </c>
      <c r="D58" s="1" t="s">
        <v>1708</v>
      </c>
      <c r="E58" s="1" t="s">
        <v>1531</v>
      </c>
      <c r="F58" s="1" t="s">
        <v>1708</v>
      </c>
      <c r="G58" s="1" t="s">
        <v>1531</v>
      </c>
      <c r="H58" s="1" t="s">
        <v>1708</v>
      </c>
      <c r="I58" s="1" t="s">
        <v>1531</v>
      </c>
      <c r="J58" s="1" t="s">
        <v>1708</v>
      </c>
      <c r="K58" s="1" t="s">
        <v>1531</v>
      </c>
      <c r="L58" s="6"/>
      <c r="M58" s="6"/>
      <c r="N58" s="6"/>
    </row>
    <row r="59" spans="1:14">
      <c r="A59" s="1" t="s">
        <v>219</v>
      </c>
      <c r="B59" s="1" t="s">
        <v>108</v>
      </c>
      <c r="C59" s="1" t="s">
        <v>945</v>
      </c>
      <c r="D59" s="1">
        <v>1</v>
      </c>
      <c r="E59" s="1" t="s">
        <v>1531</v>
      </c>
      <c r="F59" s="1">
        <v>1</v>
      </c>
      <c r="G59" s="1" t="s">
        <v>1531</v>
      </c>
      <c r="H59" s="1">
        <v>1</v>
      </c>
      <c r="I59" s="1" t="s">
        <v>1531</v>
      </c>
      <c r="J59" s="1">
        <v>1</v>
      </c>
      <c r="K59" s="1" t="s">
        <v>1531</v>
      </c>
      <c r="L59" s="6"/>
      <c r="M59" s="6"/>
      <c r="N59" s="6"/>
    </row>
    <row r="60" spans="1:14">
      <c r="A60" s="1" t="s">
        <v>220</v>
      </c>
      <c r="B60" s="1" t="s">
        <v>108</v>
      </c>
      <c r="C60" s="1" t="s">
        <v>1704</v>
      </c>
      <c r="D60" s="1">
        <v>0</v>
      </c>
      <c r="E60" s="1">
        <v>0</v>
      </c>
      <c r="F60" s="1">
        <v>0</v>
      </c>
      <c r="G60" s="1">
        <v>0</v>
      </c>
      <c r="H60" s="1">
        <v>0</v>
      </c>
      <c r="I60" s="1">
        <v>0</v>
      </c>
      <c r="J60" s="1">
        <v>0</v>
      </c>
      <c r="K60" s="1">
        <v>0</v>
      </c>
      <c r="L60" s="6"/>
      <c r="M60" s="6"/>
      <c r="N60" s="6"/>
    </row>
    <row r="61" spans="1:14">
      <c r="A61" s="1" t="s">
        <v>221</v>
      </c>
      <c r="B61" s="1" t="s">
        <v>108</v>
      </c>
      <c r="C61" s="1" t="s">
        <v>943</v>
      </c>
      <c r="D61" s="1">
        <v>4</v>
      </c>
      <c r="E61" s="1">
        <v>88.389471999999998</v>
      </c>
      <c r="F61" s="1">
        <v>4</v>
      </c>
      <c r="G61" s="1">
        <v>88.389471999999998</v>
      </c>
      <c r="H61" s="1">
        <v>4</v>
      </c>
      <c r="I61" s="1">
        <v>88.826086000000004</v>
      </c>
      <c r="J61" s="1">
        <v>4</v>
      </c>
      <c r="K61" s="1">
        <v>96.412369999999996</v>
      </c>
      <c r="L61" s="6"/>
      <c r="M61" s="6"/>
      <c r="N61" s="6"/>
    </row>
    <row r="62" spans="1:14">
      <c r="A62" s="1" t="s">
        <v>222</v>
      </c>
      <c r="B62" s="1" t="s">
        <v>108</v>
      </c>
      <c r="C62" s="1" t="s">
        <v>1701</v>
      </c>
      <c r="D62" s="1">
        <v>1</v>
      </c>
      <c r="E62" s="1" t="s">
        <v>1531</v>
      </c>
      <c r="F62" s="1">
        <v>1</v>
      </c>
      <c r="G62" s="1" t="s">
        <v>1531</v>
      </c>
      <c r="H62" s="1">
        <v>1</v>
      </c>
      <c r="I62" s="1" t="s">
        <v>1531</v>
      </c>
      <c r="J62" s="1">
        <v>1</v>
      </c>
      <c r="K62" s="1" t="s">
        <v>1531</v>
      </c>
      <c r="L62" s="6"/>
      <c r="M62" s="6"/>
      <c r="N62" s="6"/>
    </row>
    <row r="63" spans="1:14">
      <c r="A63" s="1" t="s">
        <v>223</v>
      </c>
      <c r="B63" s="1" t="s">
        <v>108</v>
      </c>
      <c r="C63" s="1" t="s">
        <v>709</v>
      </c>
      <c r="D63" s="1"/>
      <c r="E63" s="1"/>
      <c r="F63" s="1"/>
      <c r="G63" s="1"/>
      <c r="H63" s="1"/>
      <c r="I63" s="1"/>
      <c r="J63" s="1"/>
      <c r="K63" s="1"/>
      <c r="L63" s="6"/>
      <c r="M63" s="6"/>
      <c r="N63" s="6"/>
    </row>
    <row r="64" spans="1:14">
      <c r="A64" s="1" t="s">
        <v>224</v>
      </c>
      <c r="B64" s="1" t="s">
        <v>1568</v>
      </c>
      <c r="C64" s="1" t="s">
        <v>1690</v>
      </c>
      <c r="D64" s="1">
        <v>37</v>
      </c>
      <c r="E64" s="1" t="s">
        <v>1531</v>
      </c>
      <c r="F64" s="1">
        <v>37</v>
      </c>
      <c r="G64" s="1" t="s">
        <v>1531</v>
      </c>
      <c r="H64" s="1">
        <v>37</v>
      </c>
      <c r="I64" s="1" t="s">
        <v>1531</v>
      </c>
      <c r="J64" s="1">
        <v>37</v>
      </c>
      <c r="K64" s="1" t="s">
        <v>1531</v>
      </c>
      <c r="L64" s="6"/>
      <c r="M64" s="6"/>
      <c r="N64" s="6"/>
    </row>
    <row r="65" spans="1:14">
      <c r="A65" s="1" t="s">
        <v>225</v>
      </c>
      <c r="B65" s="1" t="s">
        <v>1568</v>
      </c>
      <c r="C65" s="1" t="s">
        <v>1703</v>
      </c>
      <c r="D65" s="1">
        <v>0</v>
      </c>
      <c r="E65" s="1" t="s">
        <v>1531</v>
      </c>
      <c r="F65" s="1">
        <v>0</v>
      </c>
      <c r="G65" s="1" t="s">
        <v>1531</v>
      </c>
      <c r="H65" s="1">
        <v>0</v>
      </c>
      <c r="I65" s="1" t="s">
        <v>1531</v>
      </c>
      <c r="J65" s="1">
        <v>0</v>
      </c>
      <c r="K65" s="1" t="s">
        <v>1531</v>
      </c>
      <c r="L65" s="6"/>
      <c r="M65" s="6"/>
      <c r="N65" s="6"/>
    </row>
    <row r="66" spans="1:14">
      <c r="A66" s="1" t="s">
        <v>1819</v>
      </c>
      <c r="B66" s="1" t="s">
        <v>1568</v>
      </c>
      <c r="C66" s="1" t="s">
        <v>941</v>
      </c>
      <c r="D66" s="1">
        <v>9</v>
      </c>
      <c r="E66" s="1">
        <v>365</v>
      </c>
      <c r="F66" s="1">
        <v>9</v>
      </c>
      <c r="G66" s="1">
        <v>365</v>
      </c>
      <c r="H66" s="1">
        <v>9</v>
      </c>
      <c r="I66" s="1">
        <v>365</v>
      </c>
      <c r="J66" s="1">
        <v>8</v>
      </c>
      <c r="K66" s="1">
        <v>437</v>
      </c>
      <c r="L66" s="6"/>
      <c r="M66" s="6"/>
      <c r="N66" s="6"/>
    </row>
    <row r="67" spans="1:14">
      <c r="A67" s="1" t="s">
        <v>1820</v>
      </c>
      <c r="B67" s="1" t="s">
        <v>1568</v>
      </c>
      <c r="C67" s="1" t="s">
        <v>1700</v>
      </c>
      <c r="D67" s="1">
        <v>20</v>
      </c>
      <c r="E67" s="1">
        <v>139</v>
      </c>
      <c r="F67" s="1">
        <v>20</v>
      </c>
      <c r="G67" s="1">
        <v>139</v>
      </c>
      <c r="H67" s="1">
        <v>20</v>
      </c>
      <c r="I67" s="1">
        <v>139</v>
      </c>
      <c r="J67" s="1">
        <v>21</v>
      </c>
      <c r="K67" s="1">
        <v>143</v>
      </c>
      <c r="L67" s="6"/>
      <c r="M67" s="6"/>
      <c r="N67" s="6"/>
    </row>
    <row r="68" spans="1:14">
      <c r="A68" s="1" t="s">
        <v>1821</v>
      </c>
      <c r="B68" s="1" t="s">
        <v>1568</v>
      </c>
      <c r="C68" s="1" t="s">
        <v>942</v>
      </c>
      <c r="D68" s="1">
        <v>2</v>
      </c>
      <c r="E68" s="1">
        <v>78</v>
      </c>
      <c r="F68" s="1">
        <v>2</v>
      </c>
      <c r="G68" s="1">
        <v>78</v>
      </c>
      <c r="H68" s="1">
        <v>2</v>
      </c>
      <c r="I68" s="1">
        <v>78</v>
      </c>
      <c r="J68" s="1">
        <v>2</v>
      </c>
      <c r="K68" s="1">
        <v>78</v>
      </c>
      <c r="L68" s="6"/>
      <c r="M68" s="6"/>
      <c r="N68" s="6"/>
    </row>
    <row r="69" spans="1:14">
      <c r="A69" s="1" t="s">
        <v>1822</v>
      </c>
      <c r="B69" s="1" t="s">
        <v>1568</v>
      </c>
      <c r="C69" s="1" t="s">
        <v>1702</v>
      </c>
      <c r="D69" s="1">
        <v>0</v>
      </c>
      <c r="E69" s="1" t="s">
        <v>1531</v>
      </c>
      <c r="F69" s="1">
        <v>0</v>
      </c>
      <c r="G69" s="1" t="s">
        <v>1531</v>
      </c>
      <c r="H69" s="1">
        <v>0</v>
      </c>
      <c r="I69" s="1" t="s">
        <v>1531</v>
      </c>
      <c r="J69" s="1">
        <v>0</v>
      </c>
      <c r="K69" s="1" t="s">
        <v>1531</v>
      </c>
      <c r="L69" s="6"/>
      <c r="M69" s="6"/>
      <c r="N69" s="6"/>
    </row>
    <row r="70" spans="1:14">
      <c r="A70" s="1" t="s">
        <v>1823</v>
      </c>
      <c r="B70" s="1" t="s">
        <v>1568</v>
      </c>
      <c r="C70" s="1" t="s">
        <v>944</v>
      </c>
      <c r="D70" s="1">
        <v>1</v>
      </c>
      <c r="E70" s="1" t="s">
        <v>1531</v>
      </c>
      <c r="F70" s="1">
        <v>1</v>
      </c>
      <c r="G70" s="1" t="s">
        <v>1531</v>
      </c>
      <c r="H70" s="1">
        <v>1</v>
      </c>
      <c r="I70" s="1" t="s">
        <v>1531</v>
      </c>
      <c r="J70" s="1">
        <v>1</v>
      </c>
      <c r="K70" s="1" t="s">
        <v>1531</v>
      </c>
      <c r="L70" s="6"/>
      <c r="M70" s="6"/>
      <c r="N70" s="6"/>
    </row>
    <row r="71" spans="1:14">
      <c r="A71" s="1" t="s">
        <v>1824</v>
      </c>
      <c r="B71" s="1" t="s">
        <v>1568</v>
      </c>
      <c r="C71" s="1" t="s">
        <v>945</v>
      </c>
      <c r="D71" s="1">
        <v>1</v>
      </c>
      <c r="E71" s="1" t="s">
        <v>1531</v>
      </c>
      <c r="F71" s="1">
        <v>1</v>
      </c>
      <c r="G71" s="1" t="s">
        <v>1531</v>
      </c>
      <c r="H71" s="1">
        <v>1</v>
      </c>
      <c r="I71" s="1" t="s">
        <v>1531</v>
      </c>
      <c r="J71" s="1">
        <v>1</v>
      </c>
      <c r="K71" s="1" t="s">
        <v>1531</v>
      </c>
      <c r="L71" s="6"/>
      <c r="M71" s="6"/>
      <c r="N71" s="6"/>
    </row>
    <row r="72" spans="1:14">
      <c r="A72" s="1" t="s">
        <v>1825</v>
      </c>
      <c r="B72" s="1" t="s">
        <v>1568</v>
      </c>
      <c r="C72" s="1" t="s">
        <v>1704</v>
      </c>
      <c r="D72" s="1">
        <v>0</v>
      </c>
      <c r="E72" s="1">
        <v>0</v>
      </c>
      <c r="F72" s="1">
        <v>0</v>
      </c>
      <c r="G72" s="1">
        <v>0</v>
      </c>
      <c r="H72" s="1">
        <v>0</v>
      </c>
      <c r="I72" s="1">
        <v>0</v>
      </c>
      <c r="J72" s="1">
        <v>0</v>
      </c>
      <c r="K72" s="1">
        <v>0</v>
      </c>
      <c r="L72" s="6"/>
      <c r="M72" s="6"/>
      <c r="N72" s="6"/>
    </row>
    <row r="73" spans="1:14">
      <c r="A73" s="1" t="s">
        <v>1826</v>
      </c>
      <c r="B73" s="1" t="s">
        <v>1568</v>
      </c>
      <c r="C73" s="1" t="s">
        <v>943</v>
      </c>
      <c r="D73" s="1">
        <v>3</v>
      </c>
      <c r="E73" s="1">
        <v>20</v>
      </c>
      <c r="F73" s="1">
        <v>3</v>
      </c>
      <c r="G73" s="1">
        <v>20</v>
      </c>
      <c r="H73" s="1">
        <v>3</v>
      </c>
      <c r="I73" s="1">
        <v>20</v>
      </c>
      <c r="J73" s="1">
        <v>3</v>
      </c>
      <c r="K73" s="1">
        <v>19</v>
      </c>
      <c r="L73" s="6"/>
      <c r="M73" s="6"/>
      <c r="N73" s="6"/>
    </row>
    <row r="74" spans="1:14">
      <c r="A74" s="1" t="s">
        <v>1827</v>
      </c>
      <c r="B74" s="1" t="s">
        <v>1568</v>
      </c>
      <c r="C74" s="1" t="s">
        <v>1701</v>
      </c>
      <c r="D74" s="1">
        <v>0</v>
      </c>
      <c r="E74" s="1" t="s">
        <v>1531</v>
      </c>
      <c r="F74" s="1">
        <v>0</v>
      </c>
      <c r="G74" s="1" t="s">
        <v>1531</v>
      </c>
      <c r="H74" s="1">
        <v>0</v>
      </c>
      <c r="I74" s="1" t="s">
        <v>1531</v>
      </c>
      <c r="J74" s="1">
        <v>0</v>
      </c>
      <c r="K74" s="1" t="s">
        <v>1531</v>
      </c>
      <c r="L74" s="6"/>
      <c r="M74" s="6"/>
      <c r="N74" s="6"/>
    </row>
    <row r="75" spans="1:14">
      <c r="A75" s="1" t="s">
        <v>1828</v>
      </c>
      <c r="B75" s="1" t="s">
        <v>1568</v>
      </c>
      <c r="C75" s="1" t="s">
        <v>709</v>
      </c>
      <c r="D75" s="1">
        <v>1</v>
      </c>
      <c r="E75" s="1">
        <v>12</v>
      </c>
      <c r="F75" s="1">
        <v>1</v>
      </c>
      <c r="G75" s="1">
        <v>12</v>
      </c>
      <c r="H75" s="1">
        <v>1</v>
      </c>
      <c r="I75" s="1">
        <v>12</v>
      </c>
      <c r="J75" s="1">
        <v>1</v>
      </c>
      <c r="K75" s="1">
        <v>12</v>
      </c>
      <c r="L75" s="6"/>
      <c r="M75" s="6"/>
      <c r="N75" s="6"/>
    </row>
    <row r="76" spans="1:14">
      <c r="A76" s="1" t="s">
        <v>1829</v>
      </c>
      <c r="B76" s="1" t="s">
        <v>109</v>
      </c>
      <c r="C76" s="1" t="s">
        <v>1690</v>
      </c>
      <c r="D76" s="1">
        <v>30</v>
      </c>
      <c r="E76" s="1" t="s">
        <v>1531</v>
      </c>
      <c r="F76" s="1">
        <v>31</v>
      </c>
      <c r="G76" s="1" t="s">
        <v>1531</v>
      </c>
      <c r="H76" s="1">
        <v>31</v>
      </c>
      <c r="I76" s="1" t="s">
        <v>1531</v>
      </c>
      <c r="J76" s="1">
        <v>31</v>
      </c>
      <c r="K76" s="1" t="s">
        <v>1531</v>
      </c>
      <c r="L76" s="6"/>
      <c r="M76" s="6"/>
      <c r="N76" s="6"/>
    </row>
    <row r="77" spans="1:14">
      <c r="A77" s="1" t="s">
        <v>1830</v>
      </c>
      <c r="B77" s="1" t="s">
        <v>109</v>
      </c>
      <c r="C77" s="1" t="s">
        <v>1703</v>
      </c>
      <c r="D77" s="1">
        <v>0</v>
      </c>
      <c r="E77" s="1" t="s">
        <v>1531</v>
      </c>
      <c r="F77" s="1">
        <v>0</v>
      </c>
      <c r="G77" s="1" t="s">
        <v>1531</v>
      </c>
      <c r="H77" s="1">
        <v>0</v>
      </c>
      <c r="I77" s="1" t="s">
        <v>1531</v>
      </c>
      <c r="J77" s="1">
        <v>0</v>
      </c>
      <c r="K77" s="1" t="s">
        <v>1531</v>
      </c>
      <c r="L77" s="6"/>
      <c r="M77" s="6"/>
      <c r="N77" s="6"/>
    </row>
    <row r="78" spans="1:14">
      <c r="A78" s="1" t="s">
        <v>1831</v>
      </c>
      <c r="B78" s="1" t="s">
        <v>109</v>
      </c>
      <c r="C78" s="1" t="s">
        <v>941</v>
      </c>
      <c r="D78" s="1">
        <v>4</v>
      </c>
      <c r="E78" s="1">
        <v>1229</v>
      </c>
      <c r="F78" s="1">
        <v>4</v>
      </c>
      <c r="G78" s="1">
        <v>1229</v>
      </c>
      <c r="H78" s="1">
        <v>4</v>
      </c>
      <c r="I78" s="1">
        <v>1229</v>
      </c>
      <c r="J78" s="1">
        <v>4</v>
      </c>
      <c r="K78" s="1">
        <v>1229</v>
      </c>
      <c r="L78" s="6"/>
      <c r="M78" s="6"/>
      <c r="N78" s="6"/>
    </row>
    <row r="79" spans="1:14">
      <c r="A79" s="1" t="s">
        <v>1832</v>
      </c>
      <c r="B79" s="1" t="s">
        <v>109</v>
      </c>
      <c r="C79" s="1" t="s">
        <v>1700</v>
      </c>
      <c r="D79" s="1">
        <v>19</v>
      </c>
      <c r="E79" s="1">
        <v>122</v>
      </c>
      <c r="F79" s="1">
        <v>20</v>
      </c>
      <c r="G79" s="1">
        <v>125</v>
      </c>
      <c r="H79" s="1">
        <v>20</v>
      </c>
      <c r="I79" s="1">
        <v>125</v>
      </c>
      <c r="J79" s="1">
        <v>20</v>
      </c>
      <c r="K79" s="1">
        <v>125</v>
      </c>
      <c r="L79" s="6"/>
      <c r="M79" s="6"/>
      <c r="N79" s="6"/>
    </row>
    <row r="80" spans="1:14">
      <c r="A80" s="1" t="s">
        <v>1833</v>
      </c>
      <c r="B80" s="1" t="s">
        <v>109</v>
      </c>
      <c r="C80" s="1" t="s">
        <v>942</v>
      </c>
      <c r="D80" s="1">
        <v>1</v>
      </c>
      <c r="E80" s="1">
        <v>108</v>
      </c>
      <c r="F80" s="1">
        <v>1</v>
      </c>
      <c r="G80" s="1">
        <v>108</v>
      </c>
      <c r="H80" s="1">
        <v>1</v>
      </c>
      <c r="I80" s="1">
        <v>108</v>
      </c>
      <c r="J80" s="1">
        <v>1</v>
      </c>
      <c r="K80" s="1">
        <v>108</v>
      </c>
      <c r="L80" s="6"/>
      <c r="M80" s="6"/>
      <c r="N80" s="6"/>
    </row>
    <row r="81" spans="1:14">
      <c r="A81" s="1" t="s">
        <v>1834</v>
      </c>
      <c r="B81" s="1" t="s">
        <v>109</v>
      </c>
      <c r="C81" s="1" t="s">
        <v>1702</v>
      </c>
      <c r="D81" s="1">
        <v>3</v>
      </c>
      <c r="E81" s="1" t="s">
        <v>1531</v>
      </c>
      <c r="F81" s="1">
        <v>3</v>
      </c>
      <c r="G81" s="1" t="s">
        <v>1531</v>
      </c>
      <c r="H81" s="1">
        <v>3</v>
      </c>
      <c r="I81" s="1" t="s">
        <v>1531</v>
      </c>
      <c r="J81" s="1">
        <v>3</v>
      </c>
      <c r="K81" s="1" t="s">
        <v>1531</v>
      </c>
      <c r="L81" s="6"/>
      <c r="M81" s="6"/>
      <c r="N81" s="6"/>
    </row>
    <row r="82" spans="1:14">
      <c r="A82" s="1" t="s">
        <v>1835</v>
      </c>
      <c r="B82" s="1" t="s">
        <v>109</v>
      </c>
      <c r="C82" s="1" t="s">
        <v>944</v>
      </c>
      <c r="D82" s="1">
        <v>1</v>
      </c>
      <c r="E82" s="1" t="s">
        <v>1531</v>
      </c>
      <c r="F82" s="1">
        <v>1</v>
      </c>
      <c r="G82" s="1" t="s">
        <v>1531</v>
      </c>
      <c r="H82" s="1">
        <v>1</v>
      </c>
      <c r="I82" s="1" t="s">
        <v>1531</v>
      </c>
      <c r="J82" s="1">
        <v>1</v>
      </c>
      <c r="K82" s="1" t="s">
        <v>1531</v>
      </c>
      <c r="L82" s="6"/>
      <c r="M82" s="6"/>
      <c r="N82" s="6"/>
    </row>
    <row r="83" spans="1:14">
      <c r="A83" s="1" t="s">
        <v>1836</v>
      </c>
      <c r="B83" s="1" t="s">
        <v>109</v>
      </c>
      <c r="C83" s="1" t="s">
        <v>945</v>
      </c>
      <c r="D83" s="1">
        <v>1</v>
      </c>
      <c r="E83" s="1" t="s">
        <v>1531</v>
      </c>
      <c r="F83" s="1">
        <v>1</v>
      </c>
      <c r="G83" s="1" t="s">
        <v>1531</v>
      </c>
      <c r="H83" s="1">
        <v>1</v>
      </c>
      <c r="I83" s="1" t="s">
        <v>1531</v>
      </c>
      <c r="J83" s="1">
        <v>1</v>
      </c>
      <c r="K83" s="1" t="s">
        <v>1531</v>
      </c>
      <c r="L83" s="6"/>
      <c r="M83" s="6"/>
      <c r="N83" s="6"/>
    </row>
    <row r="84" spans="1:14">
      <c r="A84" s="1" t="s">
        <v>1837</v>
      </c>
      <c r="B84" s="1" t="s">
        <v>109</v>
      </c>
      <c r="C84" s="1" t="s">
        <v>1704</v>
      </c>
      <c r="D84" s="1">
        <v>0</v>
      </c>
      <c r="E84" s="1">
        <v>0</v>
      </c>
      <c r="F84" s="1">
        <v>0</v>
      </c>
      <c r="G84" s="1">
        <v>0</v>
      </c>
      <c r="H84" s="1">
        <v>0</v>
      </c>
      <c r="I84" s="1">
        <v>0</v>
      </c>
      <c r="J84" s="1">
        <v>0</v>
      </c>
      <c r="K84" s="1">
        <v>0</v>
      </c>
      <c r="L84" s="6"/>
      <c r="M84" s="6"/>
      <c r="N84" s="6"/>
    </row>
    <row r="85" spans="1:14">
      <c r="A85" s="1" t="s">
        <v>1838</v>
      </c>
      <c r="B85" s="1" t="s">
        <v>109</v>
      </c>
      <c r="C85" s="1" t="s">
        <v>943</v>
      </c>
      <c r="D85" s="1">
        <v>1</v>
      </c>
      <c r="E85" s="1">
        <v>18</v>
      </c>
      <c r="F85" s="1">
        <v>1</v>
      </c>
      <c r="G85" s="1">
        <v>18</v>
      </c>
      <c r="H85" s="1">
        <v>1</v>
      </c>
      <c r="I85" s="1">
        <v>18</v>
      </c>
      <c r="J85" s="1">
        <v>1</v>
      </c>
      <c r="K85" s="1">
        <v>18</v>
      </c>
      <c r="L85" s="6"/>
      <c r="M85" s="6"/>
      <c r="N85" s="6"/>
    </row>
    <row r="86" spans="1:14">
      <c r="A86" s="1" t="s">
        <v>1839</v>
      </c>
      <c r="B86" s="1" t="s">
        <v>109</v>
      </c>
      <c r="C86" s="1" t="s">
        <v>1701</v>
      </c>
      <c r="D86" s="1">
        <v>0</v>
      </c>
      <c r="E86" s="1" t="s">
        <v>1531</v>
      </c>
      <c r="F86" s="1">
        <v>0</v>
      </c>
      <c r="G86" s="1" t="s">
        <v>1531</v>
      </c>
      <c r="H86" s="1">
        <v>0</v>
      </c>
      <c r="I86" s="1" t="s">
        <v>1531</v>
      </c>
      <c r="J86" s="1">
        <v>0</v>
      </c>
      <c r="K86" s="1" t="s">
        <v>1531</v>
      </c>
      <c r="L86" s="6"/>
      <c r="M86" s="6"/>
      <c r="N86" s="6"/>
    </row>
    <row r="87" spans="1:14">
      <c r="A87" s="1" t="s">
        <v>1840</v>
      </c>
      <c r="B87" s="1" t="s">
        <v>109</v>
      </c>
      <c r="C87" s="1" t="s">
        <v>709</v>
      </c>
      <c r="D87" s="1"/>
      <c r="E87" s="1"/>
      <c r="F87" s="1"/>
      <c r="G87" s="1"/>
      <c r="H87" s="1"/>
      <c r="I87" s="1"/>
      <c r="J87" s="1"/>
      <c r="K87" s="1"/>
      <c r="L87" s="6"/>
      <c r="M87" s="6"/>
      <c r="N87" s="6"/>
    </row>
    <row r="88" spans="1:14">
      <c r="A88" s="1" t="s">
        <v>2345</v>
      </c>
      <c r="B88" s="1" t="s">
        <v>1841</v>
      </c>
      <c r="C88" s="1" t="s">
        <v>1690</v>
      </c>
      <c r="D88" s="1">
        <v>25</v>
      </c>
      <c r="E88" s="1" t="s">
        <v>1531</v>
      </c>
      <c r="F88" s="1">
        <v>25</v>
      </c>
      <c r="G88" s="1" t="s">
        <v>1531</v>
      </c>
      <c r="H88" s="1">
        <v>26</v>
      </c>
      <c r="I88" s="1" t="s">
        <v>1531</v>
      </c>
      <c r="J88" s="1">
        <v>26</v>
      </c>
      <c r="K88" s="1" t="s">
        <v>1531</v>
      </c>
      <c r="L88" s="6"/>
      <c r="M88" s="6"/>
      <c r="N88" s="6"/>
    </row>
    <row r="89" spans="1:14">
      <c r="A89" s="1" t="s">
        <v>2346</v>
      </c>
      <c r="B89" s="1" t="s">
        <v>1841</v>
      </c>
      <c r="C89" s="1" t="s">
        <v>1703</v>
      </c>
      <c r="D89" s="1">
        <v>0</v>
      </c>
      <c r="E89" s="1" t="s">
        <v>1531</v>
      </c>
      <c r="F89" s="1">
        <v>0</v>
      </c>
      <c r="G89" s="1" t="s">
        <v>1531</v>
      </c>
      <c r="H89" s="1">
        <v>0</v>
      </c>
      <c r="I89" s="1" t="s">
        <v>1531</v>
      </c>
      <c r="J89" s="1">
        <v>0</v>
      </c>
      <c r="K89" s="1" t="s">
        <v>1531</v>
      </c>
      <c r="L89" s="6"/>
      <c r="M89" s="6"/>
      <c r="N89" s="6"/>
    </row>
    <row r="90" spans="1:14">
      <c r="A90" s="1" t="s">
        <v>2347</v>
      </c>
      <c r="B90" s="1" t="s">
        <v>1841</v>
      </c>
      <c r="C90" s="1" t="s">
        <v>941</v>
      </c>
      <c r="D90" s="1">
        <v>1</v>
      </c>
      <c r="E90" s="1">
        <v>175</v>
      </c>
      <c r="F90" s="1">
        <v>1</v>
      </c>
      <c r="G90" s="1">
        <v>175</v>
      </c>
      <c r="H90" s="1">
        <v>1</v>
      </c>
      <c r="I90" s="1">
        <v>175</v>
      </c>
      <c r="J90" s="1">
        <v>1</v>
      </c>
      <c r="K90" s="1">
        <v>175</v>
      </c>
      <c r="L90" s="6"/>
      <c r="M90" s="6"/>
      <c r="N90" s="6"/>
    </row>
    <row r="91" spans="1:14">
      <c r="A91" s="1" t="s">
        <v>2348</v>
      </c>
      <c r="B91" s="1" t="s">
        <v>1841</v>
      </c>
      <c r="C91" s="1" t="s">
        <v>1700</v>
      </c>
      <c r="D91" s="1">
        <v>17</v>
      </c>
      <c r="E91" s="1">
        <v>65</v>
      </c>
      <c r="F91" s="1">
        <v>17</v>
      </c>
      <c r="G91" s="1">
        <v>65</v>
      </c>
      <c r="H91" s="1">
        <v>18</v>
      </c>
      <c r="I91" s="1">
        <v>67</v>
      </c>
      <c r="J91" s="1">
        <v>18</v>
      </c>
      <c r="K91" s="1">
        <v>67</v>
      </c>
      <c r="L91" s="6"/>
      <c r="M91" s="6"/>
      <c r="N91" s="6"/>
    </row>
    <row r="92" spans="1:14">
      <c r="A92" s="1" t="s">
        <v>2349</v>
      </c>
      <c r="B92" s="1" t="s">
        <v>1841</v>
      </c>
      <c r="C92" s="1" t="s">
        <v>942</v>
      </c>
      <c r="D92" s="1">
        <v>0</v>
      </c>
      <c r="E92" s="1">
        <v>0</v>
      </c>
      <c r="F92" s="1">
        <v>0</v>
      </c>
      <c r="G92" s="1">
        <v>0</v>
      </c>
      <c r="H92" s="1">
        <v>0</v>
      </c>
      <c r="I92" s="1">
        <v>0</v>
      </c>
      <c r="J92" s="1">
        <v>0</v>
      </c>
      <c r="K92" s="1">
        <v>0</v>
      </c>
      <c r="L92" s="6"/>
      <c r="M92" s="6"/>
      <c r="N92" s="6"/>
    </row>
    <row r="93" spans="1:14">
      <c r="A93" s="1" t="s">
        <v>2350</v>
      </c>
      <c r="B93" s="1" t="s">
        <v>1841</v>
      </c>
      <c r="C93" s="1" t="s">
        <v>1702</v>
      </c>
      <c r="D93" s="1">
        <v>2</v>
      </c>
      <c r="E93" s="1" t="s">
        <v>1531</v>
      </c>
      <c r="F93" s="1">
        <v>2</v>
      </c>
      <c r="G93" s="1" t="s">
        <v>1531</v>
      </c>
      <c r="H93" s="1">
        <v>2</v>
      </c>
      <c r="I93" s="1" t="s">
        <v>1531</v>
      </c>
      <c r="J93" s="1">
        <v>2</v>
      </c>
      <c r="K93" s="1" t="s">
        <v>1531</v>
      </c>
      <c r="L93" s="6"/>
      <c r="M93" s="6"/>
      <c r="N93" s="6"/>
    </row>
    <row r="94" spans="1:14">
      <c r="A94" s="1" t="s">
        <v>2351</v>
      </c>
      <c r="B94" s="1" t="s">
        <v>1841</v>
      </c>
      <c r="C94" s="1" t="s">
        <v>944</v>
      </c>
      <c r="D94" s="1">
        <v>1</v>
      </c>
      <c r="E94" s="1" t="s">
        <v>1531</v>
      </c>
      <c r="F94" s="1">
        <v>1</v>
      </c>
      <c r="G94" s="1" t="s">
        <v>1531</v>
      </c>
      <c r="H94" s="1">
        <v>1</v>
      </c>
      <c r="I94" s="1" t="s">
        <v>1531</v>
      </c>
      <c r="J94" s="1">
        <v>1</v>
      </c>
      <c r="K94" s="1" t="s">
        <v>1531</v>
      </c>
      <c r="L94" s="6"/>
      <c r="M94" s="6"/>
      <c r="N94" s="6"/>
    </row>
    <row r="95" spans="1:14">
      <c r="A95" s="1" t="s">
        <v>2352</v>
      </c>
      <c r="B95" s="1" t="s">
        <v>1841</v>
      </c>
      <c r="C95" s="1" t="s">
        <v>945</v>
      </c>
      <c r="D95" s="1">
        <v>1</v>
      </c>
      <c r="E95" s="1" t="s">
        <v>1531</v>
      </c>
      <c r="F95" s="1">
        <v>1</v>
      </c>
      <c r="G95" s="1" t="s">
        <v>1531</v>
      </c>
      <c r="H95" s="1">
        <v>1</v>
      </c>
      <c r="I95" s="1" t="s">
        <v>1531</v>
      </c>
      <c r="J95" s="1">
        <v>1</v>
      </c>
      <c r="K95" s="1" t="s">
        <v>1531</v>
      </c>
      <c r="L95" s="6"/>
      <c r="M95" s="6"/>
      <c r="N95" s="6"/>
    </row>
    <row r="96" spans="1:14">
      <c r="A96" s="1" t="s">
        <v>2353</v>
      </c>
      <c r="B96" s="1" t="s">
        <v>1841</v>
      </c>
      <c r="C96" s="1" t="s">
        <v>1704</v>
      </c>
      <c r="D96" s="1">
        <v>1</v>
      </c>
      <c r="E96" s="1">
        <v>6.8</v>
      </c>
      <c r="F96" s="1">
        <v>1</v>
      </c>
      <c r="G96" s="1">
        <v>6.8</v>
      </c>
      <c r="H96" s="1">
        <v>1</v>
      </c>
      <c r="I96" s="1">
        <v>6.75</v>
      </c>
      <c r="J96" s="1">
        <v>1</v>
      </c>
      <c r="K96" s="1">
        <v>6.875</v>
      </c>
      <c r="L96" s="6"/>
      <c r="M96" s="6"/>
      <c r="N96" s="6"/>
    </row>
    <row r="97" spans="1:14">
      <c r="A97" s="1" t="s">
        <v>2354</v>
      </c>
      <c r="B97" s="1" t="s">
        <v>1841</v>
      </c>
      <c r="C97" s="1" t="s">
        <v>943</v>
      </c>
      <c r="D97" s="1">
        <v>1</v>
      </c>
      <c r="E97" s="1">
        <v>9</v>
      </c>
      <c r="F97" s="1">
        <v>1</v>
      </c>
      <c r="G97" s="1">
        <v>9</v>
      </c>
      <c r="H97" s="1">
        <v>1</v>
      </c>
      <c r="I97" s="1">
        <v>9</v>
      </c>
      <c r="J97" s="1">
        <v>1</v>
      </c>
      <c r="K97" s="1">
        <v>34.981132000000002</v>
      </c>
      <c r="L97" s="6"/>
      <c r="M97" s="6"/>
      <c r="N97" s="6"/>
    </row>
    <row r="98" spans="1:14">
      <c r="A98" s="1" t="s">
        <v>2355</v>
      </c>
      <c r="B98" s="1" t="s">
        <v>1841</v>
      </c>
      <c r="C98" s="1" t="s">
        <v>1701</v>
      </c>
      <c r="D98" s="1">
        <v>1</v>
      </c>
      <c r="E98" s="1" t="s">
        <v>1531</v>
      </c>
      <c r="F98" s="1">
        <v>1</v>
      </c>
      <c r="G98" s="1" t="s">
        <v>1531</v>
      </c>
      <c r="H98" s="1">
        <v>1</v>
      </c>
      <c r="I98" s="1" t="s">
        <v>1531</v>
      </c>
      <c r="J98" s="1">
        <v>1</v>
      </c>
      <c r="K98" s="1" t="s">
        <v>1531</v>
      </c>
      <c r="L98" s="6"/>
      <c r="M98" s="6"/>
      <c r="N98" s="6"/>
    </row>
    <row r="99" spans="1:14">
      <c r="A99" s="1" t="s">
        <v>2356</v>
      </c>
      <c r="B99" s="1" t="s">
        <v>1841</v>
      </c>
      <c r="C99" s="1" t="s">
        <v>709</v>
      </c>
      <c r="D99" s="1"/>
      <c r="E99" s="1"/>
      <c r="F99" s="1"/>
      <c r="G99" s="1"/>
      <c r="H99" s="1"/>
      <c r="I99" s="1"/>
      <c r="J99" s="1"/>
      <c r="K99" s="1"/>
      <c r="L99" s="6"/>
      <c r="M99" s="6"/>
      <c r="N99" s="6"/>
    </row>
    <row r="100" spans="1:14">
      <c r="A100" s="1" t="s">
        <v>1842</v>
      </c>
      <c r="B100" s="1" t="s">
        <v>110</v>
      </c>
      <c r="C100" s="1" t="s">
        <v>1690</v>
      </c>
      <c r="D100" s="1">
        <v>38</v>
      </c>
      <c r="E100" s="1" t="s">
        <v>1531</v>
      </c>
      <c r="F100" s="1">
        <v>38</v>
      </c>
      <c r="G100" s="1" t="s">
        <v>1531</v>
      </c>
      <c r="H100" s="1">
        <v>38</v>
      </c>
      <c r="I100" s="1" t="s">
        <v>1531</v>
      </c>
      <c r="J100" s="1">
        <v>37</v>
      </c>
      <c r="K100" s="1" t="s">
        <v>1531</v>
      </c>
      <c r="L100" s="6"/>
      <c r="M100" s="6"/>
      <c r="N100" s="6"/>
    </row>
    <row r="101" spans="1:14">
      <c r="A101" s="1" t="s">
        <v>1843</v>
      </c>
      <c r="B101" s="1" t="s">
        <v>110</v>
      </c>
      <c r="C101" s="1" t="s">
        <v>1703</v>
      </c>
      <c r="D101" s="1">
        <v>0</v>
      </c>
      <c r="E101" s="1" t="s">
        <v>1531</v>
      </c>
      <c r="F101" s="1">
        <v>0</v>
      </c>
      <c r="G101" s="1" t="s">
        <v>1531</v>
      </c>
      <c r="H101" s="1">
        <v>0</v>
      </c>
      <c r="I101" s="1" t="s">
        <v>1531</v>
      </c>
      <c r="J101" s="1">
        <v>0</v>
      </c>
      <c r="K101" s="1" t="s">
        <v>1531</v>
      </c>
      <c r="L101" s="6"/>
      <c r="M101" s="6"/>
      <c r="N101" s="6"/>
    </row>
    <row r="102" spans="1:14">
      <c r="A102" s="1" t="s">
        <v>1844</v>
      </c>
      <c r="B102" s="1" t="s">
        <v>110</v>
      </c>
      <c r="C102" s="1" t="s">
        <v>941</v>
      </c>
      <c r="D102" s="1">
        <v>4</v>
      </c>
      <c r="E102" s="1">
        <v>439.22610700000001</v>
      </c>
      <c r="F102" s="1">
        <v>4</v>
      </c>
      <c r="G102" s="1">
        <v>438.95116200000001</v>
      </c>
      <c r="H102" s="1">
        <v>4</v>
      </c>
      <c r="I102" s="1">
        <v>438.95116200000001</v>
      </c>
      <c r="J102" s="1">
        <v>4</v>
      </c>
      <c r="K102" s="1">
        <v>460.62936999999999</v>
      </c>
      <c r="L102" s="6"/>
      <c r="M102" s="6"/>
      <c r="N102" s="6"/>
    </row>
    <row r="103" spans="1:14">
      <c r="A103" s="1" t="s">
        <v>1845</v>
      </c>
      <c r="B103" s="1" t="s">
        <v>110</v>
      </c>
      <c r="C103" s="1" t="s">
        <v>1700</v>
      </c>
      <c r="D103" s="1">
        <v>27</v>
      </c>
      <c r="E103" s="1">
        <v>149</v>
      </c>
      <c r="F103" s="1">
        <v>27</v>
      </c>
      <c r="G103" s="1">
        <v>149</v>
      </c>
      <c r="H103" s="1">
        <v>27</v>
      </c>
      <c r="I103" s="1">
        <v>150</v>
      </c>
      <c r="J103" s="1">
        <v>26</v>
      </c>
      <c r="K103" s="1">
        <v>146</v>
      </c>
      <c r="L103" s="6"/>
      <c r="M103" s="6"/>
      <c r="N103" s="6"/>
    </row>
    <row r="104" spans="1:14">
      <c r="A104" s="1" t="s">
        <v>1846</v>
      </c>
      <c r="B104" s="1" t="s">
        <v>110</v>
      </c>
      <c r="C104" s="1" t="s">
        <v>942</v>
      </c>
      <c r="D104" s="1">
        <v>0</v>
      </c>
      <c r="E104" s="1">
        <v>0</v>
      </c>
      <c r="F104" s="1">
        <v>0</v>
      </c>
      <c r="G104" s="1">
        <v>0</v>
      </c>
      <c r="H104" s="1">
        <v>0</v>
      </c>
      <c r="I104" s="1">
        <v>0</v>
      </c>
      <c r="J104" s="1">
        <v>0</v>
      </c>
      <c r="K104" s="1">
        <v>0</v>
      </c>
      <c r="L104" s="6"/>
      <c r="M104" s="6"/>
      <c r="N104" s="6"/>
    </row>
    <row r="105" spans="1:14">
      <c r="A105" s="1" t="s">
        <v>902</v>
      </c>
      <c r="B105" s="1" t="s">
        <v>110</v>
      </c>
      <c r="C105" s="1" t="s">
        <v>1702</v>
      </c>
      <c r="D105" s="1">
        <v>1</v>
      </c>
      <c r="E105" s="1" t="s">
        <v>1531</v>
      </c>
      <c r="F105" s="1">
        <v>1</v>
      </c>
      <c r="G105" s="1" t="s">
        <v>1531</v>
      </c>
      <c r="H105" s="1">
        <v>1</v>
      </c>
      <c r="I105" s="1" t="s">
        <v>1531</v>
      </c>
      <c r="J105" s="1">
        <v>1</v>
      </c>
      <c r="K105" s="1" t="s">
        <v>1531</v>
      </c>
      <c r="L105" s="6"/>
      <c r="M105" s="6"/>
      <c r="N105" s="6"/>
    </row>
    <row r="106" spans="1:14">
      <c r="A106" s="1" t="s">
        <v>903</v>
      </c>
      <c r="B106" s="1" t="s">
        <v>110</v>
      </c>
      <c r="C106" s="1" t="s">
        <v>944</v>
      </c>
      <c r="D106" s="1">
        <v>1</v>
      </c>
      <c r="E106" s="1" t="s">
        <v>1531</v>
      </c>
      <c r="F106" s="1">
        <v>1</v>
      </c>
      <c r="G106" s="1" t="s">
        <v>1531</v>
      </c>
      <c r="H106" s="1">
        <v>1</v>
      </c>
      <c r="I106" s="1" t="s">
        <v>1531</v>
      </c>
      <c r="J106" s="1">
        <v>1</v>
      </c>
      <c r="K106" s="1" t="s">
        <v>1531</v>
      </c>
      <c r="L106" s="6"/>
      <c r="M106" s="6"/>
      <c r="N106" s="6"/>
    </row>
    <row r="107" spans="1:14">
      <c r="A107" s="1" t="s">
        <v>904</v>
      </c>
      <c r="B107" s="1" t="s">
        <v>110</v>
      </c>
      <c r="C107" s="1" t="s">
        <v>945</v>
      </c>
      <c r="D107" s="1">
        <v>1</v>
      </c>
      <c r="E107" s="1" t="s">
        <v>1531</v>
      </c>
      <c r="F107" s="1">
        <v>1</v>
      </c>
      <c r="G107" s="1" t="s">
        <v>1531</v>
      </c>
      <c r="H107" s="1">
        <v>1</v>
      </c>
      <c r="I107" s="1" t="s">
        <v>1531</v>
      </c>
      <c r="J107" s="1">
        <v>1</v>
      </c>
      <c r="K107" s="1" t="s">
        <v>1531</v>
      </c>
      <c r="L107" s="6"/>
      <c r="M107" s="6"/>
      <c r="N107" s="6"/>
    </row>
    <row r="108" spans="1:14">
      <c r="A108" s="1" t="s">
        <v>905</v>
      </c>
      <c r="B108" s="1" t="s">
        <v>110</v>
      </c>
      <c r="C108" s="1" t="s">
        <v>1704</v>
      </c>
      <c r="D108" s="1">
        <v>0</v>
      </c>
      <c r="E108" s="1">
        <v>0</v>
      </c>
      <c r="F108" s="1">
        <v>0</v>
      </c>
      <c r="G108" s="1">
        <v>0</v>
      </c>
      <c r="H108" s="1">
        <v>0</v>
      </c>
      <c r="I108" s="1">
        <v>0</v>
      </c>
      <c r="J108" s="1">
        <v>0</v>
      </c>
      <c r="K108" s="1">
        <v>0</v>
      </c>
      <c r="L108" s="6"/>
      <c r="M108" s="6"/>
      <c r="N108" s="6"/>
    </row>
    <row r="109" spans="1:14">
      <c r="A109" s="1" t="s">
        <v>451</v>
      </c>
      <c r="B109" s="1" t="s">
        <v>110</v>
      </c>
      <c r="C109" s="1" t="s">
        <v>943</v>
      </c>
      <c r="D109" s="1">
        <v>2</v>
      </c>
      <c r="E109" s="1">
        <v>37</v>
      </c>
      <c r="F109" s="1">
        <v>2</v>
      </c>
      <c r="G109" s="1">
        <v>37</v>
      </c>
      <c r="H109" s="1">
        <v>2</v>
      </c>
      <c r="I109" s="1">
        <v>37</v>
      </c>
      <c r="J109" s="1">
        <v>2</v>
      </c>
      <c r="K109" s="1">
        <v>37</v>
      </c>
      <c r="L109" s="6"/>
      <c r="M109" s="6"/>
      <c r="N109" s="6"/>
    </row>
    <row r="110" spans="1:14">
      <c r="A110" s="1" t="s">
        <v>452</v>
      </c>
      <c r="B110" s="1" t="s">
        <v>110</v>
      </c>
      <c r="C110" s="1" t="s">
        <v>1701</v>
      </c>
      <c r="D110" s="1">
        <v>1</v>
      </c>
      <c r="E110" s="1" t="s">
        <v>1531</v>
      </c>
      <c r="F110" s="1">
        <v>1</v>
      </c>
      <c r="G110" s="1" t="s">
        <v>1531</v>
      </c>
      <c r="H110" s="1">
        <v>1</v>
      </c>
      <c r="I110" s="1" t="s">
        <v>1531</v>
      </c>
      <c r="J110" s="1">
        <v>1</v>
      </c>
      <c r="K110" s="1" t="s">
        <v>1531</v>
      </c>
      <c r="L110" s="6"/>
      <c r="M110" s="6"/>
      <c r="N110" s="6"/>
    </row>
    <row r="111" spans="1:14">
      <c r="A111" s="1" t="s">
        <v>453</v>
      </c>
      <c r="B111" s="1" t="s">
        <v>110</v>
      </c>
      <c r="C111" s="1" t="s">
        <v>709</v>
      </c>
      <c r="D111" s="1">
        <v>1</v>
      </c>
      <c r="E111" s="1">
        <v>18</v>
      </c>
      <c r="F111" s="1">
        <v>1</v>
      </c>
      <c r="G111" s="1">
        <v>18</v>
      </c>
      <c r="H111" s="1">
        <v>1</v>
      </c>
      <c r="I111" s="1">
        <v>18</v>
      </c>
      <c r="J111" s="1">
        <v>1</v>
      </c>
      <c r="K111" s="1">
        <v>18</v>
      </c>
      <c r="L111" s="6"/>
      <c r="M111" s="6"/>
      <c r="N111" s="6"/>
    </row>
    <row r="112" spans="1:14">
      <c r="A112" s="1" t="s">
        <v>454</v>
      </c>
      <c r="B112" s="1" t="s">
        <v>1589</v>
      </c>
      <c r="C112" s="1" t="s">
        <v>1690</v>
      </c>
      <c r="D112" s="1">
        <v>6</v>
      </c>
      <c r="E112" s="1" t="s">
        <v>1531</v>
      </c>
      <c r="F112" s="1">
        <v>6</v>
      </c>
      <c r="G112" s="1" t="s">
        <v>1531</v>
      </c>
      <c r="H112" s="1">
        <v>6</v>
      </c>
      <c r="I112" s="1" t="s">
        <v>1531</v>
      </c>
      <c r="J112" s="1">
        <v>6</v>
      </c>
      <c r="K112" s="1" t="s">
        <v>1531</v>
      </c>
      <c r="L112" s="6"/>
      <c r="M112" s="6"/>
      <c r="N112" s="6"/>
    </row>
    <row r="113" spans="1:14">
      <c r="A113" s="1" t="s">
        <v>455</v>
      </c>
      <c r="B113" s="1" t="s">
        <v>1589</v>
      </c>
      <c r="C113" s="1" t="s">
        <v>1703</v>
      </c>
      <c r="D113" s="1">
        <v>0</v>
      </c>
      <c r="E113" s="1" t="s">
        <v>1531</v>
      </c>
      <c r="F113" s="1">
        <v>0</v>
      </c>
      <c r="G113" s="1" t="s">
        <v>1531</v>
      </c>
      <c r="H113" s="1">
        <v>0</v>
      </c>
      <c r="I113" s="1" t="s">
        <v>1531</v>
      </c>
      <c r="J113" s="1">
        <v>0</v>
      </c>
      <c r="K113" s="1" t="s">
        <v>1531</v>
      </c>
      <c r="L113" s="6"/>
      <c r="M113" s="6"/>
      <c r="N113" s="6"/>
    </row>
    <row r="114" spans="1:14">
      <c r="A114" s="1" t="s">
        <v>456</v>
      </c>
      <c r="B114" s="1" t="s">
        <v>1589</v>
      </c>
      <c r="C114" s="1" t="s">
        <v>941</v>
      </c>
      <c r="D114" s="1">
        <v>2</v>
      </c>
      <c r="E114" s="1">
        <v>1190</v>
      </c>
      <c r="F114" s="1">
        <v>2</v>
      </c>
      <c r="G114" s="1">
        <v>1190</v>
      </c>
      <c r="H114" s="1">
        <v>2</v>
      </c>
      <c r="I114" s="1">
        <v>1190</v>
      </c>
      <c r="J114" s="1">
        <v>2</v>
      </c>
      <c r="K114" s="1">
        <v>1190</v>
      </c>
      <c r="L114" s="6"/>
      <c r="M114" s="6"/>
      <c r="N114" s="6"/>
    </row>
    <row r="115" spans="1:14">
      <c r="A115" s="1" t="s">
        <v>457</v>
      </c>
      <c r="B115" s="1" t="s">
        <v>1589</v>
      </c>
      <c r="C115" s="1" t="s">
        <v>1700</v>
      </c>
      <c r="D115" s="1">
        <v>1</v>
      </c>
      <c r="E115" s="1">
        <v>11</v>
      </c>
      <c r="F115" s="1">
        <v>1</v>
      </c>
      <c r="G115" s="1">
        <v>11</v>
      </c>
      <c r="H115" s="1">
        <v>1</v>
      </c>
      <c r="I115" s="1">
        <v>11</v>
      </c>
      <c r="J115" s="1">
        <v>1</v>
      </c>
      <c r="K115" s="1">
        <v>11</v>
      </c>
      <c r="L115" s="6"/>
      <c r="M115" s="6"/>
      <c r="N115" s="6"/>
    </row>
    <row r="116" spans="1:14">
      <c r="A116" s="1" t="s">
        <v>458</v>
      </c>
      <c r="B116" s="1" t="s">
        <v>1589</v>
      </c>
      <c r="C116" s="1" t="s">
        <v>942</v>
      </c>
      <c r="D116" s="1">
        <v>0</v>
      </c>
      <c r="E116" s="1">
        <v>0</v>
      </c>
      <c r="F116" s="1">
        <v>0</v>
      </c>
      <c r="G116" s="1">
        <v>0</v>
      </c>
      <c r="H116" s="1">
        <v>0</v>
      </c>
      <c r="I116" s="1">
        <v>0</v>
      </c>
      <c r="J116" s="1">
        <v>0</v>
      </c>
      <c r="K116" s="1">
        <v>0</v>
      </c>
      <c r="L116" s="6"/>
      <c r="M116" s="6"/>
      <c r="N116" s="6"/>
    </row>
    <row r="117" spans="1:14">
      <c r="A117" s="1" t="s">
        <v>459</v>
      </c>
      <c r="B117" s="1" t="s">
        <v>1589</v>
      </c>
      <c r="C117" s="1" t="s">
        <v>1702</v>
      </c>
      <c r="D117" s="1">
        <v>0</v>
      </c>
      <c r="E117" s="1" t="s">
        <v>1531</v>
      </c>
      <c r="F117" s="1">
        <v>0</v>
      </c>
      <c r="G117" s="1" t="s">
        <v>1531</v>
      </c>
      <c r="H117" s="1">
        <v>0</v>
      </c>
      <c r="I117" s="1" t="s">
        <v>1531</v>
      </c>
      <c r="J117" s="1">
        <v>0</v>
      </c>
      <c r="K117" s="1" t="s">
        <v>1531</v>
      </c>
      <c r="L117" s="6"/>
      <c r="M117" s="6"/>
      <c r="N117" s="6"/>
    </row>
    <row r="118" spans="1:14">
      <c r="A118" s="1" t="s">
        <v>460</v>
      </c>
      <c r="B118" s="1" t="s">
        <v>1589</v>
      </c>
      <c r="C118" s="1" t="s">
        <v>944</v>
      </c>
      <c r="D118" s="1">
        <v>1</v>
      </c>
      <c r="E118" s="1" t="s">
        <v>1531</v>
      </c>
      <c r="F118" s="1">
        <v>1</v>
      </c>
      <c r="G118" s="1" t="s">
        <v>1531</v>
      </c>
      <c r="H118" s="1">
        <v>1</v>
      </c>
      <c r="I118" s="1" t="s">
        <v>1531</v>
      </c>
      <c r="J118" s="1">
        <v>1</v>
      </c>
      <c r="K118" s="1" t="s">
        <v>1531</v>
      </c>
      <c r="L118" s="6"/>
      <c r="M118" s="6"/>
      <c r="N118" s="6"/>
    </row>
    <row r="119" spans="1:14">
      <c r="A119" s="1" t="s">
        <v>1968</v>
      </c>
      <c r="B119" s="1" t="s">
        <v>1589</v>
      </c>
      <c r="C119" s="1" t="s">
        <v>945</v>
      </c>
      <c r="D119" s="1">
        <v>1</v>
      </c>
      <c r="E119" s="1" t="s">
        <v>1531</v>
      </c>
      <c r="F119" s="1">
        <v>1</v>
      </c>
      <c r="G119" s="1" t="s">
        <v>1531</v>
      </c>
      <c r="H119" s="1">
        <v>1</v>
      </c>
      <c r="I119" s="1" t="s">
        <v>1531</v>
      </c>
      <c r="J119" s="1">
        <v>1</v>
      </c>
      <c r="K119" s="1" t="s">
        <v>1531</v>
      </c>
      <c r="L119" s="6"/>
      <c r="M119" s="6"/>
      <c r="N119" s="6"/>
    </row>
    <row r="120" spans="1:14">
      <c r="A120" s="1" t="s">
        <v>1969</v>
      </c>
      <c r="B120" s="1" t="s">
        <v>1589</v>
      </c>
      <c r="C120" s="1" t="s">
        <v>1704</v>
      </c>
      <c r="D120" s="1">
        <v>0</v>
      </c>
      <c r="E120" s="1">
        <v>0</v>
      </c>
      <c r="F120" s="1">
        <v>0</v>
      </c>
      <c r="G120" s="1">
        <v>0</v>
      </c>
      <c r="H120" s="1">
        <v>0</v>
      </c>
      <c r="I120" s="1">
        <v>0</v>
      </c>
      <c r="J120" s="1">
        <v>0</v>
      </c>
      <c r="K120" s="1">
        <v>0</v>
      </c>
      <c r="L120" s="6"/>
      <c r="M120" s="6"/>
      <c r="N120" s="6"/>
    </row>
    <row r="121" spans="1:14">
      <c r="A121" s="1" t="s">
        <v>1970</v>
      </c>
      <c r="B121" s="1" t="s">
        <v>1589</v>
      </c>
      <c r="C121" s="1" t="s">
        <v>943</v>
      </c>
      <c r="D121" s="1">
        <v>1</v>
      </c>
      <c r="E121" s="1">
        <v>61</v>
      </c>
      <c r="F121" s="1">
        <v>1</v>
      </c>
      <c r="G121" s="1">
        <v>61</v>
      </c>
      <c r="H121" s="1">
        <v>1</v>
      </c>
      <c r="I121" s="1">
        <v>61</v>
      </c>
      <c r="J121" s="1">
        <v>1</v>
      </c>
      <c r="K121" s="1">
        <v>61</v>
      </c>
      <c r="L121" s="6"/>
      <c r="M121" s="6"/>
      <c r="N121" s="6"/>
    </row>
    <row r="122" spans="1:14">
      <c r="A122" s="1" t="s">
        <v>1971</v>
      </c>
      <c r="B122" s="1" t="s">
        <v>1589</v>
      </c>
      <c r="C122" s="1" t="s">
        <v>1701</v>
      </c>
      <c r="D122" s="1">
        <v>0</v>
      </c>
      <c r="E122" s="1" t="s">
        <v>1531</v>
      </c>
      <c r="F122" s="1">
        <v>0</v>
      </c>
      <c r="G122" s="1" t="s">
        <v>1531</v>
      </c>
      <c r="H122" s="1">
        <v>0</v>
      </c>
      <c r="I122" s="1" t="s">
        <v>1531</v>
      </c>
      <c r="J122" s="1">
        <v>0</v>
      </c>
      <c r="K122" s="1" t="s">
        <v>1531</v>
      </c>
      <c r="L122" s="6"/>
      <c r="M122" s="6"/>
      <c r="N122" s="6"/>
    </row>
    <row r="123" spans="1:14">
      <c r="A123" s="1" t="s">
        <v>1972</v>
      </c>
      <c r="B123" s="1" t="s">
        <v>1589</v>
      </c>
      <c r="C123" s="1" t="s">
        <v>709</v>
      </c>
      <c r="D123" s="1"/>
      <c r="E123" s="1"/>
      <c r="F123" s="1"/>
      <c r="G123" s="1"/>
      <c r="H123" s="1"/>
      <c r="I123" s="1"/>
      <c r="J123" s="1"/>
      <c r="K123" s="1"/>
      <c r="L123" s="6"/>
      <c r="M123" s="6"/>
      <c r="N123" s="6"/>
    </row>
    <row r="124" spans="1:14">
      <c r="A124" s="1" t="s">
        <v>569</v>
      </c>
      <c r="B124" s="1" t="s">
        <v>1973</v>
      </c>
      <c r="C124" s="1" t="s">
        <v>1690</v>
      </c>
      <c r="D124" s="1">
        <v>14</v>
      </c>
      <c r="E124" s="1" t="s">
        <v>1531</v>
      </c>
      <c r="F124" s="1">
        <v>14</v>
      </c>
      <c r="G124" s="1" t="s">
        <v>1531</v>
      </c>
      <c r="H124" s="1">
        <v>14</v>
      </c>
      <c r="I124" s="1" t="s">
        <v>1531</v>
      </c>
      <c r="J124" s="1">
        <v>14</v>
      </c>
      <c r="K124" s="1" t="s">
        <v>1531</v>
      </c>
      <c r="L124" s="6"/>
      <c r="M124" s="6"/>
      <c r="N124" s="6"/>
    </row>
    <row r="125" spans="1:14">
      <c r="A125" s="1" t="s">
        <v>570</v>
      </c>
      <c r="B125" s="1" t="s">
        <v>1973</v>
      </c>
      <c r="C125" s="1" t="s">
        <v>1703</v>
      </c>
      <c r="D125" s="1">
        <v>0</v>
      </c>
      <c r="E125" s="1" t="s">
        <v>1531</v>
      </c>
      <c r="F125" s="1">
        <v>0</v>
      </c>
      <c r="G125" s="1" t="s">
        <v>1531</v>
      </c>
      <c r="H125" s="1">
        <v>0</v>
      </c>
      <c r="I125" s="1" t="s">
        <v>1531</v>
      </c>
      <c r="J125" s="1">
        <v>0</v>
      </c>
      <c r="K125" s="1" t="s">
        <v>1531</v>
      </c>
      <c r="L125" s="6"/>
      <c r="M125" s="6"/>
      <c r="N125" s="6"/>
    </row>
    <row r="126" spans="1:14">
      <c r="A126" s="1" t="s">
        <v>571</v>
      </c>
      <c r="B126" s="1" t="s">
        <v>1973</v>
      </c>
      <c r="C126" s="1" t="s">
        <v>941</v>
      </c>
      <c r="D126" s="1">
        <v>2</v>
      </c>
      <c r="E126" s="1">
        <v>353</v>
      </c>
      <c r="F126" s="1">
        <v>2</v>
      </c>
      <c r="G126" s="1">
        <v>353</v>
      </c>
      <c r="H126" s="1">
        <v>2</v>
      </c>
      <c r="I126" s="1">
        <v>353</v>
      </c>
      <c r="J126" s="1">
        <v>2</v>
      </c>
      <c r="K126" s="1">
        <v>353</v>
      </c>
      <c r="L126" s="6"/>
      <c r="M126" s="6"/>
      <c r="N126" s="6"/>
    </row>
    <row r="127" spans="1:14">
      <c r="A127" s="1" t="s">
        <v>572</v>
      </c>
      <c r="B127" s="1" t="s">
        <v>1973</v>
      </c>
      <c r="C127" s="1" t="s">
        <v>1700</v>
      </c>
      <c r="D127" s="1">
        <v>10</v>
      </c>
      <c r="E127" s="1">
        <v>43</v>
      </c>
      <c r="F127" s="1">
        <v>10</v>
      </c>
      <c r="G127" s="1">
        <v>43</v>
      </c>
      <c r="H127" s="1">
        <v>10</v>
      </c>
      <c r="I127" s="1">
        <v>43</v>
      </c>
      <c r="J127" s="1">
        <v>10</v>
      </c>
      <c r="K127" s="1">
        <v>43</v>
      </c>
      <c r="L127" s="6"/>
      <c r="M127" s="6"/>
      <c r="N127" s="6"/>
    </row>
    <row r="128" spans="1:14">
      <c r="A128" s="1" t="s">
        <v>573</v>
      </c>
      <c r="B128" s="1" t="s">
        <v>1973</v>
      </c>
      <c r="C128" s="1" t="s">
        <v>942</v>
      </c>
      <c r="D128" s="1">
        <v>0</v>
      </c>
      <c r="E128" s="1">
        <v>0</v>
      </c>
      <c r="F128" s="1">
        <v>0</v>
      </c>
      <c r="G128" s="1">
        <v>0</v>
      </c>
      <c r="H128" s="1">
        <v>0</v>
      </c>
      <c r="I128" s="1">
        <v>0</v>
      </c>
      <c r="J128" s="1">
        <v>0</v>
      </c>
      <c r="K128" s="1">
        <v>0</v>
      </c>
      <c r="L128" s="6"/>
      <c r="M128" s="6"/>
      <c r="N128" s="6"/>
    </row>
    <row r="129" spans="1:14">
      <c r="A129" s="1" t="s">
        <v>574</v>
      </c>
      <c r="B129" s="1" t="s">
        <v>1973</v>
      </c>
      <c r="C129" s="1" t="s">
        <v>1702</v>
      </c>
      <c r="D129" s="1">
        <v>0</v>
      </c>
      <c r="E129" s="1" t="s">
        <v>1531</v>
      </c>
      <c r="F129" s="1">
        <v>0</v>
      </c>
      <c r="G129" s="1" t="s">
        <v>1531</v>
      </c>
      <c r="H129" s="1">
        <v>0</v>
      </c>
      <c r="I129" s="1" t="s">
        <v>1531</v>
      </c>
      <c r="J129" s="1">
        <v>0</v>
      </c>
      <c r="K129" s="1" t="s">
        <v>1531</v>
      </c>
      <c r="L129" s="6"/>
      <c r="M129" s="6"/>
      <c r="N129" s="6"/>
    </row>
    <row r="130" spans="1:14">
      <c r="A130" s="1" t="s">
        <v>575</v>
      </c>
      <c r="B130" s="1" t="s">
        <v>1973</v>
      </c>
      <c r="C130" s="1" t="s">
        <v>944</v>
      </c>
      <c r="D130" s="1" t="s">
        <v>1709</v>
      </c>
      <c r="E130" s="1" t="s">
        <v>1531</v>
      </c>
      <c r="F130" s="1" t="s">
        <v>1709</v>
      </c>
      <c r="G130" s="1" t="s">
        <v>1531</v>
      </c>
      <c r="H130" s="1" t="s">
        <v>1709</v>
      </c>
      <c r="I130" s="1" t="s">
        <v>1531</v>
      </c>
      <c r="J130" s="1" t="s">
        <v>1709</v>
      </c>
      <c r="K130" s="1" t="s">
        <v>1531</v>
      </c>
      <c r="L130" s="6"/>
      <c r="M130" s="6"/>
      <c r="N130" s="6"/>
    </row>
    <row r="131" spans="1:14">
      <c r="A131" s="1" t="s">
        <v>576</v>
      </c>
      <c r="B131" s="1" t="s">
        <v>1973</v>
      </c>
      <c r="C131" s="1" t="s">
        <v>945</v>
      </c>
      <c r="D131" s="1">
        <v>1</v>
      </c>
      <c r="E131" s="1" t="s">
        <v>1531</v>
      </c>
      <c r="F131" s="1">
        <v>1</v>
      </c>
      <c r="G131" s="1" t="s">
        <v>1531</v>
      </c>
      <c r="H131" s="1">
        <v>1</v>
      </c>
      <c r="I131" s="1" t="s">
        <v>1531</v>
      </c>
      <c r="J131" s="1">
        <v>1</v>
      </c>
      <c r="K131" s="1" t="s">
        <v>1531</v>
      </c>
      <c r="L131" s="6"/>
      <c r="M131" s="6"/>
      <c r="N131" s="6"/>
    </row>
    <row r="132" spans="1:14">
      <c r="A132" s="1" t="s">
        <v>974</v>
      </c>
      <c r="B132" s="1" t="s">
        <v>1973</v>
      </c>
      <c r="C132" s="1" t="s">
        <v>1704</v>
      </c>
      <c r="D132" s="1">
        <v>1</v>
      </c>
      <c r="E132" s="1">
        <v>6.8</v>
      </c>
      <c r="F132" s="1">
        <v>1</v>
      </c>
      <c r="G132" s="1">
        <v>6.8</v>
      </c>
      <c r="H132" s="1">
        <v>1</v>
      </c>
      <c r="I132" s="1">
        <v>6.75</v>
      </c>
      <c r="J132" s="1">
        <v>1</v>
      </c>
      <c r="K132" s="1">
        <v>6.875</v>
      </c>
      <c r="L132" s="6"/>
      <c r="M132" s="6"/>
      <c r="N132" s="6"/>
    </row>
    <row r="133" spans="1:14">
      <c r="A133" s="1" t="s">
        <v>975</v>
      </c>
      <c r="B133" s="1" t="s">
        <v>1973</v>
      </c>
      <c r="C133" s="1" t="s">
        <v>943</v>
      </c>
      <c r="D133" s="1">
        <v>0</v>
      </c>
      <c r="E133" s="1">
        <v>0</v>
      </c>
      <c r="F133" s="1">
        <v>0</v>
      </c>
      <c r="G133" s="1">
        <v>0</v>
      </c>
      <c r="H133" s="1">
        <v>0</v>
      </c>
      <c r="I133" s="1">
        <v>0</v>
      </c>
      <c r="J133" s="1">
        <v>0</v>
      </c>
      <c r="K133" s="1">
        <v>0</v>
      </c>
      <c r="L133" s="6"/>
      <c r="M133" s="6"/>
      <c r="N133" s="6"/>
    </row>
    <row r="134" spans="1:14">
      <c r="A134" s="1" t="s">
        <v>976</v>
      </c>
      <c r="B134" s="1" t="s">
        <v>1973</v>
      </c>
      <c r="C134" s="1" t="s">
        <v>1701</v>
      </c>
      <c r="D134" s="1">
        <v>0</v>
      </c>
      <c r="E134" s="1" t="s">
        <v>1531</v>
      </c>
      <c r="F134" s="1">
        <v>0</v>
      </c>
      <c r="G134" s="1" t="s">
        <v>1531</v>
      </c>
      <c r="H134" s="1">
        <v>0</v>
      </c>
      <c r="I134" s="1" t="s">
        <v>1531</v>
      </c>
      <c r="J134" s="1">
        <v>0</v>
      </c>
      <c r="K134" s="1" t="s">
        <v>1531</v>
      </c>
      <c r="L134" s="6"/>
      <c r="M134" s="6"/>
      <c r="N134" s="6"/>
    </row>
    <row r="135" spans="1:14">
      <c r="A135" s="1" t="s">
        <v>977</v>
      </c>
      <c r="B135" s="1" t="s">
        <v>1973</v>
      </c>
      <c r="C135" s="1" t="s">
        <v>709</v>
      </c>
      <c r="D135" s="1"/>
      <c r="E135" s="1"/>
      <c r="F135" s="1"/>
      <c r="G135" s="1"/>
      <c r="H135" s="1"/>
      <c r="I135" s="1"/>
      <c r="J135" s="1"/>
      <c r="K135" s="1"/>
      <c r="L135" s="6"/>
      <c r="M135" s="6"/>
      <c r="N135" s="6"/>
    </row>
    <row r="136" spans="1:14">
      <c r="A136" s="1" t="s">
        <v>1974</v>
      </c>
      <c r="B136" s="1" t="s">
        <v>1692</v>
      </c>
      <c r="C136" s="1" t="s">
        <v>1690</v>
      </c>
      <c r="D136" s="1">
        <v>43</v>
      </c>
      <c r="E136" s="1" t="s">
        <v>1531</v>
      </c>
      <c r="F136" s="1">
        <v>42</v>
      </c>
      <c r="G136" s="1" t="s">
        <v>1531</v>
      </c>
      <c r="H136" s="1">
        <v>42</v>
      </c>
      <c r="I136" s="1" t="s">
        <v>1531</v>
      </c>
      <c r="J136" s="1">
        <v>43</v>
      </c>
      <c r="K136" s="1" t="s">
        <v>1531</v>
      </c>
      <c r="L136" s="6"/>
      <c r="M136" s="6"/>
      <c r="N136" s="6"/>
    </row>
    <row r="137" spans="1:14">
      <c r="A137" s="1" t="s">
        <v>1975</v>
      </c>
      <c r="B137" s="1" t="s">
        <v>1692</v>
      </c>
      <c r="C137" s="1" t="s">
        <v>1703</v>
      </c>
      <c r="D137" s="1">
        <v>0</v>
      </c>
      <c r="E137" s="1" t="s">
        <v>1531</v>
      </c>
      <c r="F137" s="1">
        <v>0</v>
      </c>
      <c r="G137" s="1" t="s">
        <v>1531</v>
      </c>
      <c r="H137" s="1">
        <v>0</v>
      </c>
      <c r="I137" s="1" t="s">
        <v>1531</v>
      </c>
      <c r="J137" s="1">
        <v>0</v>
      </c>
      <c r="K137" s="1" t="s">
        <v>1531</v>
      </c>
      <c r="L137" s="6"/>
      <c r="M137" s="6"/>
      <c r="N137" s="6"/>
    </row>
    <row r="138" spans="1:14">
      <c r="A138" s="1" t="s">
        <v>1976</v>
      </c>
      <c r="B138" s="1" t="s">
        <v>1692</v>
      </c>
      <c r="C138" s="1" t="s">
        <v>941</v>
      </c>
      <c r="D138" s="1">
        <v>12</v>
      </c>
      <c r="E138" s="1">
        <v>1695</v>
      </c>
      <c r="F138" s="1">
        <v>12</v>
      </c>
      <c r="G138" s="1">
        <v>1695</v>
      </c>
      <c r="H138" s="1">
        <v>12</v>
      </c>
      <c r="I138" s="1">
        <v>1695</v>
      </c>
      <c r="J138" s="1">
        <v>13</v>
      </c>
      <c r="K138" s="1">
        <v>1835.4468079999999</v>
      </c>
      <c r="L138" s="6"/>
      <c r="M138" s="6"/>
      <c r="N138" s="6"/>
    </row>
    <row r="139" spans="1:14">
      <c r="A139" s="1" t="s">
        <v>2022</v>
      </c>
      <c r="B139" s="1" t="s">
        <v>1692</v>
      </c>
      <c r="C139" s="1" t="s">
        <v>1700</v>
      </c>
      <c r="D139" s="1">
        <v>25</v>
      </c>
      <c r="E139" s="1">
        <v>162</v>
      </c>
      <c r="F139" s="1">
        <v>24</v>
      </c>
      <c r="G139" s="1">
        <v>156</v>
      </c>
      <c r="H139" s="1">
        <v>24</v>
      </c>
      <c r="I139" s="1">
        <v>156</v>
      </c>
      <c r="J139" s="1">
        <v>24</v>
      </c>
      <c r="K139" s="1">
        <v>156</v>
      </c>
      <c r="L139" s="6"/>
      <c r="M139" s="6"/>
      <c r="N139" s="6"/>
    </row>
    <row r="140" spans="1:14">
      <c r="A140" s="1" t="s">
        <v>2023</v>
      </c>
      <c r="B140" s="1" t="s">
        <v>1692</v>
      </c>
      <c r="C140" s="1" t="s">
        <v>942</v>
      </c>
      <c r="D140" s="1">
        <v>0</v>
      </c>
      <c r="E140" s="1">
        <v>0</v>
      </c>
      <c r="F140" s="1">
        <v>0</v>
      </c>
      <c r="G140" s="1">
        <v>0</v>
      </c>
      <c r="H140" s="1">
        <v>0</v>
      </c>
      <c r="I140" s="1">
        <v>0</v>
      </c>
      <c r="J140" s="1">
        <v>0</v>
      </c>
      <c r="K140" s="1">
        <v>0</v>
      </c>
      <c r="L140" s="6"/>
      <c r="M140" s="6"/>
      <c r="N140" s="6"/>
    </row>
    <row r="141" spans="1:14">
      <c r="A141" s="1" t="s">
        <v>2024</v>
      </c>
      <c r="B141" s="1" t="s">
        <v>1692</v>
      </c>
      <c r="C141" s="1" t="s">
        <v>1702</v>
      </c>
      <c r="D141" s="1">
        <v>2</v>
      </c>
      <c r="E141" s="1" t="s">
        <v>1531</v>
      </c>
      <c r="F141" s="1">
        <v>2</v>
      </c>
      <c r="G141" s="1" t="s">
        <v>1531</v>
      </c>
      <c r="H141" s="1">
        <v>2</v>
      </c>
      <c r="I141" s="1" t="s">
        <v>1531</v>
      </c>
      <c r="J141" s="1">
        <v>2</v>
      </c>
      <c r="K141" s="1" t="s">
        <v>1531</v>
      </c>
      <c r="L141" s="6"/>
      <c r="M141" s="6"/>
      <c r="N141" s="6"/>
    </row>
    <row r="142" spans="1:14">
      <c r="A142" s="1" t="s">
        <v>2025</v>
      </c>
      <c r="B142" s="1" t="s">
        <v>1692</v>
      </c>
      <c r="C142" s="1" t="s">
        <v>944</v>
      </c>
      <c r="D142" s="1">
        <v>1</v>
      </c>
      <c r="E142" s="1" t="s">
        <v>1531</v>
      </c>
      <c r="F142" s="1">
        <v>1</v>
      </c>
      <c r="G142" s="1" t="s">
        <v>1531</v>
      </c>
      <c r="H142" s="1">
        <v>1</v>
      </c>
      <c r="I142" s="1" t="s">
        <v>1531</v>
      </c>
      <c r="J142" s="1">
        <v>1</v>
      </c>
      <c r="K142" s="1" t="s">
        <v>1531</v>
      </c>
      <c r="L142" s="6"/>
      <c r="M142" s="6"/>
      <c r="N142" s="6"/>
    </row>
    <row r="143" spans="1:14">
      <c r="A143" s="1" t="s">
        <v>2026</v>
      </c>
      <c r="B143" s="1" t="s">
        <v>1692</v>
      </c>
      <c r="C143" s="1" t="s">
        <v>945</v>
      </c>
      <c r="D143" s="1">
        <v>1</v>
      </c>
      <c r="E143" s="1" t="s">
        <v>1531</v>
      </c>
      <c r="F143" s="1">
        <v>1</v>
      </c>
      <c r="G143" s="1" t="s">
        <v>1531</v>
      </c>
      <c r="H143" s="1">
        <v>1</v>
      </c>
      <c r="I143" s="1" t="s">
        <v>1531</v>
      </c>
      <c r="J143" s="1">
        <v>1</v>
      </c>
      <c r="K143" s="1" t="s">
        <v>1531</v>
      </c>
      <c r="L143" s="6"/>
      <c r="M143" s="6"/>
      <c r="N143" s="6"/>
    </row>
    <row r="144" spans="1:14">
      <c r="A144" s="1" t="s">
        <v>2027</v>
      </c>
      <c r="B144" s="1" t="s">
        <v>1692</v>
      </c>
      <c r="C144" s="1" t="s">
        <v>1704</v>
      </c>
      <c r="D144" s="1">
        <v>0</v>
      </c>
      <c r="E144" s="1">
        <v>0</v>
      </c>
      <c r="F144" s="1">
        <v>0</v>
      </c>
      <c r="G144" s="1">
        <v>0</v>
      </c>
      <c r="H144" s="1">
        <v>0</v>
      </c>
      <c r="I144" s="1">
        <v>0</v>
      </c>
      <c r="J144" s="1">
        <v>0</v>
      </c>
      <c r="K144" s="1">
        <v>0</v>
      </c>
      <c r="L144" s="6"/>
      <c r="M144" s="6"/>
      <c r="N144" s="6"/>
    </row>
    <row r="145" spans="1:14">
      <c r="A145" s="1" t="s">
        <v>2028</v>
      </c>
      <c r="B145" s="1" t="s">
        <v>1692</v>
      </c>
      <c r="C145" s="1" t="s">
        <v>943</v>
      </c>
      <c r="D145" s="1">
        <v>1</v>
      </c>
      <c r="E145" s="1">
        <v>8</v>
      </c>
      <c r="F145" s="1">
        <v>1</v>
      </c>
      <c r="G145" s="1">
        <v>8</v>
      </c>
      <c r="H145" s="1">
        <v>1</v>
      </c>
      <c r="I145" s="1">
        <v>8</v>
      </c>
      <c r="J145" s="1">
        <v>1</v>
      </c>
      <c r="K145" s="1">
        <v>8</v>
      </c>
      <c r="L145" s="6"/>
      <c r="M145" s="6"/>
      <c r="N145" s="6"/>
    </row>
    <row r="146" spans="1:14">
      <c r="A146" s="1" t="s">
        <v>2029</v>
      </c>
      <c r="B146" s="1" t="s">
        <v>1692</v>
      </c>
      <c r="C146" s="1" t="s">
        <v>1701</v>
      </c>
      <c r="D146" s="1">
        <v>1</v>
      </c>
      <c r="E146" s="1" t="s">
        <v>1531</v>
      </c>
      <c r="F146" s="1">
        <v>1</v>
      </c>
      <c r="G146" s="1" t="s">
        <v>1531</v>
      </c>
      <c r="H146" s="1">
        <v>1</v>
      </c>
      <c r="I146" s="1" t="s">
        <v>1531</v>
      </c>
      <c r="J146" s="1">
        <v>1</v>
      </c>
      <c r="K146" s="1" t="s">
        <v>1531</v>
      </c>
      <c r="L146" s="6"/>
      <c r="M146" s="6"/>
      <c r="N146" s="6"/>
    </row>
    <row r="147" spans="1:14">
      <c r="A147" s="1" t="s">
        <v>2030</v>
      </c>
      <c r="B147" s="1" t="s">
        <v>1692</v>
      </c>
      <c r="C147" s="1" t="s">
        <v>709</v>
      </c>
      <c r="D147" s="1"/>
      <c r="E147" s="1"/>
      <c r="F147" s="1"/>
      <c r="G147" s="1"/>
      <c r="H147" s="1"/>
      <c r="I147" s="1"/>
      <c r="J147" s="1"/>
      <c r="K147" s="1"/>
      <c r="L147" s="6"/>
      <c r="M147" s="6"/>
      <c r="N147" s="6"/>
    </row>
    <row r="148" spans="1:14">
      <c r="A148" s="1" t="s">
        <v>2031</v>
      </c>
      <c r="B148" s="1" t="s">
        <v>704</v>
      </c>
      <c r="C148" s="1" t="s">
        <v>1690</v>
      </c>
      <c r="D148" s="1">
        <v>16</v>
      </c>
      <c r="E148" s="1" t="s">
        <v>1531</v>
      </c>
      <c r="F148" s="1">
        <v>16</v>
      </c>
      <c r="G148" s="1" t="s">
        <v>1531</v>
      </c>
      <c r="H148" s="1">
        <v>15</v>
      </c>
      <c r="I148" s="1" t="s">
        <v>1531</v>
      </c>
      <c r="J148" s="1">
        <v>15</v>
      </c>
      <c r="K148" s="1" t="s">
        <v>1531</v>
      </c>
      <c r="L148" s="6"/>
      <c r="M148" s="6"/>
      <c r="N148" s="6"/>
    </row>
    <row r="149" spans="1:14">
      <c r="A149" s="1" t="s">
        <v>2032</v>
      </c>
      <c r="B149" s="1" t="s">
        <v>704</v>
      </c>
      <c r="C149" s="1" t="s">
        <v>1703</v>
      </c>
      <c r="D149" s="1">
        <v>1</v>
      </c>
      <c r="E149" s="1" t="s">
        <v>1531</v>
      </c>
      <c r="F149" s="1">
        <v>1</v>
      </c>
      <c r="G149" s="1" t="s">
        <v>1531</v>
      </c>
      <c r="H149" s="1">
        <v>1</v>
      </c>
      <c r="I149" s="1" t="s">
        <v>1531</v>
      </c>
      <c r="J149" s="1">
        <v>1</v>
      </c>
      <c r="K149" s="1" t="s">
        <v>1531</v>
      </c>
      <c r="L149" s="6"/>
      <c r="M149" s="6"/>
      <c r="N149" s="6"/>
    </row>
    <row r="150" spans="1:14">
      <c r="A150" s="1" t="s">
        <v>2033</v>
      </c>
      <c r="B150" s="1" t="s">
        <v>704</v>
      </c>
      <c r="C150" s="1" t="s">
        <v>941</v>
      </c>
      <c r="D150" s="1">
        <v>1</v>
      </c>
      <c r="E150" s="1">
        <v>134.976789</v>
      </c>
      <c r="F150" s="1">
        <v>1</v>
      </c>
      <c r="G150" s="1">
        <v>134.75482600000001</v>
      </c>
      <c r="H150" s="1">
        <v>1</v>
      </c>
      <c r="I150" s="1">
        <v>134.75482600000001</v>
      </c>
      <c r="J150" s="1">
        <v>1</v>
      </c>
      <c r="K150" s="1">
        <v>136.446808</v>
      </c>
      <c r="L150" s="6"/>
      <c r="M150" s="6"/>
      <c r="N150" s="6"/>
    </row>
    <row r="151" spans="1:14">
      <c r="A151" s="1" t="s">
        <v>2034</v>
      </c>
      <c r="B151" s="1" t="s">
        <v>704</v>
      </c>
      <c r="C151" s="1" t="s">
        <v>1700</v>
      </c>
      <c r="D151" s="1">
        <v>8</v>
      </c>
      <c r="E151" s="1">
        <v>35</v>
      </c>
      <c r="F151" s="1">
        <v>8</v>
      </c>
      <c r="G151" s="1">
        <v>35</v>
      </c>
      <c r="H151" s="1">
        <v>7</v>
      </c>
      <c r="I151" s="1">
        <v>31</v>
      </c>
      <c r="J151" s="1">
        <v>7</v>
      </c>
      <c r="K151" s="1">
        <v>32</v>
      </c>
      <c r="L151" s="6"/>
      <c r="M151" s="6"/>
      <c r="N151" s="6"/>
    </row>
    <row r="152" spans="1:14">
      <c r="A152" s="1" t="s">
        <v>2035</v>
      </c>
      <c r="B152" s="1" t="s">
        <v>704</v>
      </c>
      <c r="C152" s="1" t="s">
        <v>942</v>
      </c>
      <c r="D152" s="1">
        <v>1</v>
      </c>
      <c r="E152" s="1">
        <v>67</v>
      </c>
      <c r="F152" s="1">
        <v>1</v>
      </c>
      <c r="G152" s="1">
        <v>67</v>
      </c>
      <c r="H152" s="1">
        <v>1</v>
      </c>
      <c r="I152" s="1">
        <v>67</v>
      </c>
      <c r="J152" s="1">
        <v>1</v>
      </c>
      <c r="K152" s="1">
        <v>67</v>
      </c>
      <c r="L152" s="6"/>
      <c r="M152" s="6"/>
      <c r="N152" s="6"/>
    </row>
    <row r="153" spans="1:14">
      <c r="A153" s="1" t="s">
        <v>2036</v>
      </c>
      <c r="B153" s="1" t="s">
        <v>704</v>
      </c>
      <c r="C153" s="1" t="s">
        <v>1702</v>
      </c>
      <c r="D153" s="1">
        <v>2</v>
      </c>
      <c r="E153" s="1" t="s">
        <v>1531</v>
      </c>
      <c r="F153" s="1">
        <v>2</v>
      </c>
      <c r="G153" s="1" t="s">
        <v>1531</v>
      </c>
      <c r="H153" s="1">
        <v>2</v>
      </c>
      <c r="I153" s="1" t="s">
        <v>1531</v>
      </c>
      <c r="J153" s="1">
        <v>2</v>
      </c>
      <c r="K153" s="1" t="s">
        <v>1531</v>
      </c>
      <c r="L153" s="6"/>
      <c r="M153" s="6"/>
      <c r="N153" s="6"/>
    </row>
    <row r="154" spans="1:14">
      <c r="A154" s="1" t="s">
        <v>2037</v>
      </c>
      <c r="B154" s="1" t="s">
        <v>704</v>
      </c>
      <c r="C154" s="1" t="s">
        <v>944</v>
      </c>
      <c r="D154" s="1">
        <v>1</v>
      </c>
      <c r="E154" s="1" t="s">
        <v>1531</v>
      </c>
      <c r="F154" s="1">
        <v>1</v>
      </c>
      <c r="G154" s="1" t="s">
        <v>1531</v>
      </c>
      <c r="H154" s="1">
        <v>1</v>
      </c>
      <c r="I154" s="1" t="s">
        <v>1531</v>
      </c>
      <c r="J154" s="1">
        <v>1</v>
      </c>
      <c r="K154" s="1" t="s">
        <v>1531</v>
      </c>
      <c r="L154" s="6"/>
      <c r="M154" s="6"/>
      <c r="N154" s="6"/>
    </row>
    <row r="155" spans="1:14">
      <c r="A155" s="1" t="s">
        <v>2038</v>
      </c>
      <c r="B155" s="1" t="s">
        <v>704</v>
      </c>
      <c r="C155" s="1" t="s">
        <v>945</v>
      </c>
      <c r="D155" s="1" t="s">
        <v>1709</v>
      </c>
      <c r="E155" s="1" t="s">
        <v>1531</v>
      </c>
      <c r="F155" s="1" t="s">
        <v>1709</v>
      </c>
      <c r="G155" s="1" t="s">
        <v>1531</v>
      </c>
      <c r="H155" s="1" t="s">
        <v>1709</v>
      </c>
      <c r="I155" s="1" t="s">
        <v>1531</v>
      </c>
      <c r="J155" s="1" t="s">
        <v>1709</v>
      </c>
      <c r="K155" s="1" t="s">
        <v>1531</v>
      </c>
      <c r="L155" s="6"/>
      <c r="M155" s="6"/>
      <c r="N155" s="6"/>
    </row>
    <row r="156" spans="1:14">
      <c r="A156" s="1" t="s">
        <v>2039</v>
      </c>
      <c r="B156" s="1" t="s">
        <v>704</v>
      </c>
      <c r="C156" s="1" t="s">
        <v>1704</v>
      </c>
      <c r="D156" s="1">
        <v>2</v>
      </c>
      <c r="E156" s="1">
        <v>13.25</v>
      </c>
      <c r="F156" s="1">
        <v>2</v>
      </c>
      <c r="G156" s="1">
        <v>13.25</v>
      </c>
      <c r="H156" s="1">
        <v>2</v>
      </c>
      <c r="I156" s="1">
        <v>13.066666</v>
      </c>
      <c r="J156" s="1">
        <v>2</v>
      </c>
      <c r="K156" s="1">
        <v>13.466666</v>
      </c>
      <c r="L156" s="6"/>
      <c r="M156" s="6"/>
      <c r="N156" s="6"/>
    </row>
    <row r="157" spans="1:14">
      <c r="A157" s="1" t="s">
        <v>2040</v>
      </c>
      <c r="B157" s="1" t="s">
        <v>704</v>
      </c>
      <c r="C157" s="1" t="s">
        <v>943</v>
      </c>
      <c r="D157" s="1">
        <v>0</v>
      </c>
      <c r="E157" s="1">
        <v>0</v>
      </c>
      <c r="F157" s="1">
        <v>0</v>
      </c>
      <c r="G157" s="1">
        <v>0</v>
      </c>
      <c r="H157" s="1">
        <v>0</v>
      </c>
      <c r="I157" s="1">
        <v>0</v>
      </c>
      <c r="J157" s="1">
        <v>0</v>
      </c>
      <c r="K157" s="1">
        <v>0</v>
      </c>
      <c r="L157" s="6"/>
      <c r="M157" s="6"/>
      <c r="N157" s="6"/>
    </row>
    <row r="158" spans="1:14">
      <c r="A158" s="1" t="s">
        <v>2041</v>
      </c>
      <c r="B158" s="1" t="s">
        <v>704</v>
      </c>
      <c r="C158" s="1" t="s">
        <v>1701</v>
      </c>
      <c r="D158" s="1">
        <v>0</v>
      </c>
      <c r="E158" s="1" t="s">
        <v>1531</v>
      </c>
      <c r="F158" s="1">
        <v>0</v>
      </c>
      <c r="G158" s="1" t="s">
        <v>1531</v>
      </c>
      <c r="H158" s="1">
        <v>0</v>
      </c>
      <c r="I158" s="1" t="s">
        <v>1531</v>
      </c>
      <c r="J158" s="1">
        <v>0</v>
      </c>
      <c r="K158" s="1" t="s">
        <v>1531</v>
      </c>
      <c r="L158" s="6"/>
      <c r="M158" s="6"/>
      <c r="N158" s="6"/>
    </row>
    <row r="159" spans="1:14">
      <c r="A159" s="1" t="s">
        <v>1011</v>
      </c>
      <c r="B159" s="1" t="s">
        <v>704</v>
      </c>
      <c r="C159" s="1" t="s">
        <v>709</v>
      </c>
      <c r="D159" s="1"/>
      <c r="E159" s="1"/>
      <c r="F159" s="1"/>
      <c r="G159" s="1"/>
      <c r="H159" s="1"/>
      <c r="I159" s="1"/>
      <c r="J159" s="1"/>
      <c r="K159" s="1"/>
      <c r="L159" s="6"/>
      <c r="M159" s="6"/>
      <c r="N159" s="6"/>
    </row>
    <row r="160" spans="1:14">
      <c r="A160" s="1" t="s">
        <v>1012</v>
      </c>
      <c r="B160" s="1" t="s">
        <v>1013</v>
      </c>
      <c r="C160" s="1" t="s">
        <v>1690</v>
      </c>
      <c r="D160" s="1">
        <v>325</v>
      </c>
      <c r="E160" s="1" t="s">
        <v>1531</v>
      </c>
      <c r="F160" s="1">
        <v>322</v>
      </c>
      <c r="G160" s="1" t="s">
        <v>1531</v>
      </c>
      <c r="H160" s="1">
        <v>319</v>
      </c>
      <c r="I160" s="1" t="s">
        <v>1531</v>
      </c>
      <c r="J160" s="1">
        <v>317</v>
      </c>
      <c r="K160" s="1" t="s">
        <v>1531</v>
      </c>
      <c r="L160" s="6"/>
      <c r="M160" s="6"/>
      <c r="N160" s="6"/>
    </row>
    <row r="161" spans="1:14">
      <c r="A161" s="1" t="s">
        <v>1014</v>
      </c>
      <c r="B161" s="1" t="s">
        <v>1013</v>
      </c>
      <c r="C161" s="1" t="s">
        <v>1703</v>
      </c>
      <c r="D161" s="1">
        <v>3</v>
      </c>
      <c r="E161" s="1" t="s">
        <v>1531</v>
      </c>
      <c r="F161" s="1">
        <v>3</v>
      </c>
      <c r="G161" s="1" t="s">
        <v>1531</v>
      </c>
      <c r="H161" s="1">
        <v>3</v>
      </c>
      <c r="I161" s="1" t="s">
        <v>1531</v>
      </c>
      <c r="J161" s="1">
        <v>3</v>
      </c>
      <c r="K161" s="1" t="s">
        <v>1531</v>
      </c>
      <c r="L161" s="6"/>
      <c r="M161" s="6"/>
      <c r="N161" s="6"/>
    </row>
    <row r="162" spans="1:14">
      <c r="A162" s="1" t="s">
        <v>1015</v>
      </c>
      <c r="B162" s="1" t="s">
        <v>1013</v>
      </c>
      <c r="C162" s="1" t="s">
        <v>941</v>
      </c>
      <c r="D162" s="1">
        <v>76</v>
      </c>
      <c r="E162" s="1">
        <v>8170.2028959999998</v>
      </c>
      <c r="F162" s="1">
        <v>76</v>
      </c>
      <c r="G162" s="1">
        <v>8169.7059879999997</v>
      </c>
      <c r="H162" s="1">
        <v>76</v>
      </c>
      <c r="I162" s="1">
        <v>8169.7059879999997</v>
      </c>
      <c r="J162" s="1">
        <v>77</v>
      </c>
      <c r="K162" s="1">
        <v>8354.5229859999999</v>
      </c>
      <c r="L162" s="6"/>
      <c r="M162" s="6"/>
      <c r="N162" s="6"/>
    </row>
    <row r="163" spans="1:14">
      <c r="A163" s="1" t="s">
        <v>1016</v>
      </c>
      <c r="B163" s="1" t="s">
        <v>1013</v>
      </c>
      <c r="C163" s="1" t="s">
        <v>1700</v>
      </c>
      <c r="D163" s="1">
        <v>171</v>
      </c>
      <c r="E163" s="1">
        <v>966</v>
      </c>
      <c r="F163" s="1">
        <v>168</v>
      </c>
      <c r="G163" s="1">
        <v>945</v>
      </c>
      <c r="H163" s="1">
        <v>165</v>
      </c>
      <c r="I163" s="1">
        <v>931</v>
      </c>
      <c r="J163" s="1">
        <v>162</v>
      </c>
      <c r="K163" s="1">
        <v>922</v>
      </c>
      <c r="L163" s="6"/>
      <c r="M163" s="6"/>
      <c r="N163" s="6"/>
    </row>
    <row r="164" spans="1:14">
      <c r="A164" s="1" t="s">
        <v>436</v>
      </c>
      <c r="B164" s="1" t="s">
        <v>1013</v>
      </c>
      <c r="C164" s="1" t="s">
        <v>942</v>
      </c>
      <c r="D164" s="1">
        <v>4</v>
      </c>
      <c r="E164" s="1">
        <v>246</v>
      </c>
      <c r="F164" s="1">
        <v>4</v>
      </c>
      <c r="G164" s="1">
        <v>246</v>
      </c>
      <c r="H164" s="1">
        <v>4</v>
      </c>
      <c r="I164" s="1">
        <v>246</v>
      </c>
      <c r="J164" s="1">
        <v>4</v>
      </c>
      <c r="K164" s="1">
        <v>246</v>
      </c>
      <c r="L164" s="6"/>
      <c r="M164" s="6"/>
      <c r="N164" s="6"/>
    </row>
    <row r="165" spans="1:14">
      <c r="A165" s="1" t="s">
        <v>437</v>
      </c>
      <c r="B165" s="1" t="s">
        <v>1013</v>
      </c>
      <c r="C165" s="1" t="s">
        <v>1702</v>
      </c>
      <c r="D165" s="1">
        <v>21</v>
      </c>
      <c r="E165" s="1" t="s">
        <v>1531</v>
      </c>
      <c r="F165" s="1">
        <v>21</v>
      </c>
      <c r="G165" s="1" t="s">
        <v>1531</v>
      </c>
      <c r="H165" s="1">
        <v>22</v>
      </c>
      <c r="I165" s="1" t="s">
        <v>1531</v>
      </c>
      <c r="J165" s="1">
        <v>22</v>
      </c>
      <c r="K165" s="1" t="s">
        <v>1531</v>
      </c>
      <c r="L165" s="6"/>
      <c r="M165" s="6"/>
      <c r="N165" s="6"/>
    </row>
    <row r="166" spans="1:14">
      <c r="A166" s="1" t="s">
        <v>438</v>
      </c>
      <c r="B166" s="1" t="s">
        <v>1013</v>
      </c>
      <c r="C166" s="1" t="s">
        <v>944</v>
      </c>
      <c r="D166" s="1">
        <v>10</v>
      </c>
      <c r="E166" s="1" t="s">
        <v>1531</v>
      </c>
      <c r="F166" s="1">
        <v>10</v>
      </c>
      <c r="G166" s="1" t="s">
        <v>1531</v>
      </c>
      <c r="H166" s="1">
        <v>10</v>
      </c>
      <c r="I166" s="1" t="s">
        <v>1531</v>
      </c>
      <c r="J166" s="1">
        <v>10</v>
      </c>
      <c r="K166" s="1" t="s">
        <v>1531</v>
      </c>
      <c r="L166" s="6"/>
      <c r="M166" s="6"/>
      <c r="N166" s="6"/>
    </row>
    <row r="167" spans="1:14">
      <c r="A167" s="1" t="s">
        <v>439</v>
      </c>
      <c r="B167" s="1" t="s">
        <v>1013</v>
      </c>
      <c r="C167" s="1" t="s">
        <v>945</v>
      </c>
      <c r="D167" s="1">
        <v>10</v>
      </c>
      <c r="E167" s="1" t="s">
        <v>1531</v>
      </c>
      <c r="F167" s="1">
        <v>10</v>
      </c>
      <c r="G167" s="1" t="s">
        <v>1531</v>
      </c>
      <c r="H167" s="1">
        <v>10</v>
      </c>
      <c r="I167" s="1" t="s">
        <v>1531</v>
      </c>
      <c r="J167" s="1">
        <v>10</v>
      </c>
      <c r="K167" s="1" t="s">
        <v>1531</v>
      </c>
      <c r="L167" s="6"/>
      <c r="M167" s="6"/>
      <c r="N167" s="6"/>
    </row>
    <row r="168" spans="1:14">
      <c r="A168" s="1" t="s">
        <v>440</v>
      </c>
      <c r="B168" s="1" t="s">
        <v>1013</v>
      </c>
      <c r="C168" s="1" t="s">
        <v>1704</v>
      </c>
      <c r="D168" s="1">
        <v>7</v>
      </c>
      <c r="E168" s="1">
        <v>48.45</v>
      </c>
      <c r="F168" s="1">
        <v>7</v>
      </c>
      <c r="G168" s="1">
        <v>48.45</v>
      </c>
      <c r="H168" s="1">
        <v>6</v>
      </c>
      <c r="I168" s="1">
        <v>40.066665999999998</v>
      </c>
      <c r="J168" s="1">
        <v>6</v>
      </c>
      <c r="K168" s="1">
        <v>40.966665999999996</v>
      </c>
      <c r="L168" s="6"/>
      <c r="M168" s="6"/>
      <c r="N168" s="6"/>
    </row>
    <row r="169" spans="1:14">
      <c r="A169" s="1" t="s">
        <v>441</v>
      </c>
      <c r="B169" s="1" t="s">
        <v>1013</v>
      </c>
      <c r="C169" s="1" t="s">
        <v>943</v>
      </c>
      <c r="D169" s="1">
        <v>18</v>
      </c>
      <c r="E169" s="1">
        <v>378.69473599999998</v>
      </c>
      <c r="F169" s="1">
        <v>18</v>
      </c>
      <c r="G169" s="1">
        <v>378.69473599999998</v>
      </c>
      <c r="H169" s="1">
        <v>18</v>
      </c>
      <c r="I169" s="1">
        <v>378.91304300000002</v>
      </c>
      <c r="J169" s="1">
        <v>18</v>
      </c>
      <c r="K169" s="1">
        <v>380.206185</v>
      </c>
      <c r="L169" s="6"/>
      <c r="M169" s="6"/>
      <c r="N169" s="6"/>
    </row>
    <row r="170" spans="1:14">
      <c r="A170" s="1" t="s">
        <v>442</v>
      </c>
      <c r="B170" s="1" t="s">
        <v>1013</v>
      </c>
      <c r="C170" s="1" t="s">
        <v>1701</v>
      </c>
      <c r="D170" s="1">
        <v>3</v>
      </c>
      <c r="E170" s="1" t="s">
        <v>1531</v>
      </c>
      <c r="F170" s="1">
        <v>3</v>
      </c>
      <c r="G170" s="1" t="s">
        <v>1531</v>
      </c>
      <c r="H170" s="1">
        <v>3</v>
      </c>
      <c r="I170" s="1" t="s">
        <v>1531</v>
      </c>
      <c r="J170" s="1">
        <v>3</v>
      </c>
      <c r="K170" s="1" t="s">
        <v>1531</v>
      </c>
      <c r="L170" s="6"/>
      <c r="M170" s="6"/>
      <c r="N170" s="6"/>
    </row>
    <row r="171" spans="1:14">
      <c r="A171" s="1" t="s">
        <v>443</v>
      </c>
      <c r="B171" s="1" t="s">
        <v>1013</v>
      </c>
      <c r="C171" s="1" t="s">
        <v>709</v>
      </c>
      <c r="D171" s="1">
        <v>2</v>
      </c>
      <c r="E171" s="1">
        <v>32</v>
      </c>
      <c r="F171" s="1">
        <v>2</v>
      </c>
      <c r="G171" s="1">
        <v>32</v>
      </c>
      <c r="H171" s="1">
        <v>2</v>
      </c>
      <c r="I171" s="1">
        <v>32</v>
      </c>
      <c r="J171" s="1">
        <v>2</v>
      </c>
      <c r="K171" s="1">
        <v>32</v>
      </c>
      <c r="L171" s="6"/>
      <c r="M171" s="6"/>
      <c r="N171" s="6"/>
    </row>
    <row r="172" spans="1:14">
      <c r="A172" s="1" t="s">
        <v>444</v>
      </c>
      <c r="B172" s="1" t="s">
        <v>1693</v>
      </c>
      <c r="C172" s="1" t="s">
        <v>1690</v>
      </c>
      <c r="D172" s="1">
        <v>57</v>
      </c>
      <c r="E172" s="1" t="s">
        <v>1531</v>
      </c>
      <c r="F172" s="1">
        <v>55</v>
      </c>
      <c r="G172" s="1" t="s">
        <v>1531</v>
      </c>
      <c r="H172" s="1">
        <v>54</v>
      </c>
      <c r="I172" s="1" t="s">
        <v>1531</v>
      </c>
      <c r="J172" s="1">
        <v>54</v>
      </c>
      <c r="K172" s="1" t="s">
        <v>1531</v>
      </c>
      <c r="L172" s="6"/>
      <c r="M172" s="6"/>
      <c r="N172" s="6"/>
    </row>
    <row r="173" spans="1:14">
      <c r="A173" s="1" t="s">
        <v>445</v>
      </c>
      <c r="B173" s="1" t="s">
        <v>1693</v>
      </c>
      <c r="C173" s="1" t="s">
        <v>1703</v>
      </c>
      <c r="D173" s="1">
        <v>0</v>
      </c>
      <c r="E173" s="1" t="s">
        <v>1531</v>
      </c>
      <c r="F173" s="1">
        <v>0</v>
      </c>
      <c r="G173" s="1" t="s">
        <v>1531</v>
      </c>
      <c r="H173" s="1">
        <v>0</v>
      </c>
      <c r="I173" s="1" t="s">
        <v>1531</v>
      </c>
      <c r="J173" s="1">
        <v>0</v>
      </c>
      <c r="K173" s="1" t="s">
        <v>1531</v>
      </c>
      <c r="L173" s="6"/>
      <c r="M173" s="6"/>
      <c r="N173" s="6"/>
    </row>
    <row r="174" spans="1:14">
      <c r="A174" s="1" t="s">
        <v>446</v>
      </c>
      <c r="B174" s="1" t="s">
        <v>1693</v>
      </c>
      <c r="C174" s="1" t="s">
        <v>941</v>
      </c>
      <c r="D174" s="1">
        <v>9</v>
      </c>
      <c r="E174" s="1">
        <v>696</v>
      </c>
      <c r="F174" s="1">
        <v>9</v>
      </c>
      <c r="G174" s="1">
        <v>696</v>
      </c>
      <c r="H174" s="1">
        <v>9</v>
      </c>
      <c r="I174" s="1">
        <v>696</v>
      </c>
      <c r="J174" s="1">
        <v>9</v>
      </c>
      <c r="K174" s="1">
        <v>696</v>
      </c>
      <c r="L174" s="6"/>
      <c r="M174" s="6"/>
      <c r="N174" s="6"/>
    </row>
    <row r="175" spans="1:14">
      <c r="A175" s="1" t="s">
        <v>447</v>
      </c>
      <c r="B175" s="1" t="s">
        <v>1693</v>
      </c>
      <c r="C175" s="1" t="s">
        <v>1700</v>
      </c>
      <c r="D175" s="1">
        <v>35</v>
      </c>
      <c r="E175" s="1">
        <v>219</v>
      </c>
      <c r="F175" s="1">
        <v>33</v>
      </c>
      <c r="G175" s="1">
        <v>205</v>
      </c>
      <c r="H175" s="1">
        <v>32</v>
      </c>
      <c r="I175" s="1">
        <v>194</v>
      </c>
      <c r="J175" s="1">
        <v>32</v>
      </c>
      <c r="K175" s="1">
        <v>194</v>
      </c>
      <c r="L175" s="6"/>
      <c r="M175" s="6"/>
      <c r="N175" s="6"/>
    </row>
    <row r="176" spans="1:14">
      <c r="A176" s="1" t="s">
        <v>448</v>
      </c>
      <c r="B176" s="1" t="s">
        <v>1693</v>
      </c>
      <c r="C176" s="1" t="s">
        <v>942</v>
      </c>
      <c r="D176" s="1">
        <v>0</v>
      </c>
      <c r="E176" s="1">
        <v>0</v>
      </c>
      <c r="F176" s="1">
        <v>0</v>
      </c>
      <c r="G176" s="1">
        <v>0</v>
      </c>
      <c r="H176" s="1">
        <v>0</v>
      </c>
      <c r="I176" s="1">
        <v>0</v>
      </c>
      <c r="J176" s="1">
        <v>0</v>
      </c>
      <c r="K176" s="1">
        <v>0</v>
      </c>
      <c r="L176" s="6"/>
      <c r="M176" s="6"/>
      <c r="N176" s="6"/>
    </row>
    <row r="177" spans="1:14">
      <c r="A177" s="1" t="s">
        <v>2425</v>
      </c>
      <c r="B177" s="1" t="s">
        <v>1693</v>
      </c>
      <c r="C177" s="1" t="s">
        <v>1702</v>
      </c>
      <c r="D177" s="1">
        <v>6</v>
      </c>
      <c r="E177" s="1" t="s">
        <v>1531</v>
      </c>
      <c r="F177" s="1">
        <v>6</v>
      </c>
      <c r="G177" s="1" t="s">
        <v>1531</v>
      </c>
      <c r="H177" s="1">
        <v>6</v>
      </c>
      <c r="I177" s="1" t="s">
        <v>1531</v>
      </c>
      <c r="J177" s="1">
        <v>6</v>
      </c>
      <c r="K177" s="1" t="s">
        <v>1531</v>
      </c>
      <c r="L177" s="6"/>
      <c r="M177" s="6"/>
      <c r="N177" s="6"/>
    </row>
    <row r="178" spans="1:14">
      <c r="A178" s="1" t="s">
        <v>2426</v>
      </c>
      <c r="B178" s="1" t="s">
        <v>1693</v>
      </c>
      <c r="C178" s="1" t="s">
        <v>944</v>
      </c>
      <c r="D178" s="1">
        <v>1</v>
      </c>
      <c r="E178" s="1" t="s">
        <v>1531</v>
      </c>
      <c r="F178" s="1">
        <v>1</v>
      </c>
      <c r="G178" s="1" t="s">
        <v>1531</v>
      </c>
      <c r="H178" s="1">
        <v>1</v>
      </c>
      <c r="I178" s="1" t="s">
        <v>1531</v>
      </c>
      <c r="J178" s="1">
        <v>1</v>
      </c>
      <c r="K178" s="1" t="s">
        <v>1531</v>
      </c>
      <c r="L178" s="6"/>
      <c r="M178" s="6"/>
      <c r="N178" s="6"/>
    </row>
    <row r="179" spans="1:14">
      <c r="A179" s="1" t="s">
        <v>2427</v>
      </c>
      <c r="B179" s="1" t="s">
        <v>1693</v>
      </c>
      <c r="C179" s="1" t="s">
        <v>945</v>
      </c>
      <c r="D179" s="1">
        <v>1</v>
      </c>
      <c r="E179" s="1" t="s">
        <v>1531</v>
      </c>
      <c r="F179" s="1">
        <v>1</v>
      </c>
      <c r="G179" s="1" t="s">
        <v>1531</v>
      </c>
      <c r="H179" s="1">
        <v>1</v>
      </c>
      <c r="I179" s="1" t="s">
        <v>1531</v>
      </c>
      <c r="J179" s="1">
        <v>1</v>
      </c>
      <c r="K179" s="1" t="s">
        <v>1531</v>
      </c>
      <c r="L179" s="6"/>
      <c r="M179" s="6"/>
      <c r="N179" s="6"/>
    </row>
    <row r="180" spans="1:14">
      <c r="A180" s="1" t="s">
        <v>2428</v>
      </c>
      <c r="B180" s="1" t="s">
        <v>1693</v>
      </c>
      <c r="C180" s="1" t="s">
        <v>1704</v>
      </c>
      <c r="D180" s="1">
        <v>0</v>
      </c>
      <c r="E180" s="1">
        <v>0</v>
      </c>
      <c r="F180" s="1">
        <v>0</v>
      </c>
      <c r="G180" s="1">
        <v>0</v>
      </c>
      <c r="H180" s="1">
        <v>0</v>
      </c>
      <c r="I180" s="1">
        <v>0</v>
      </c>
      <c r="J180" s="1">
        <v>0</v>
      </c>
      <c r="K180" s="1">
        <v>0</v>
      </c>
      <c r="L180" s="6"/>
      <c r="M180" s="6"/>
      <c r="N180" s="6"/>
    </row>
    <row r="181" spans="1:14">
      <c r="A181" s="1" t="s">
        <v>2429</v>
      </c>
      <c r="B181" s="1" t="s">
        <v>1693</v>
      </c>
      <c r="C181" s="1" t="s">
        <v>943</v>
      </c>
      <c r="D181" s="1">
        <v>3</v>
      </c>
      <c r="E181" s="1">
        <v>88</v>
      </c>
      <c r="F181" s="1">
        <v>3</v>
      </c>
      <c r="G181" s="1">
        <v>88</v>
      </c>
      <c r="H181" s="1">
        <v>3</v>
      </c>
      <c r="I181" s="1">
        <v>88</v>
      </c>
      <c r="J181" s="1">
        <v>3</v>
      </c>
      <c r="K181" s="1">
        <v>88</v>
      </c>
      <c r="L181" s="6"/>
      <c r="M181" s="6"/>
      <c r="N181" s="6"/>
    </row>
    <row r="182" spans="1:14">
      <c r="A182" s="1" t="s">
        <v>487</v>
      </c>
      <c r="B182" s="1" t="s">
        <v>1693</v>
      </c>
      <c r="C182" s="1" t="s">
        <v>1701</v>
      </c>
      <c r="D182" s="1">
        <v>1</v>
      </c>
      <c r="E182" s="1" t="s">
        <v>1531</v>
      </c>
      <c r="F182" s="1">
        <v>1</v>
      </c>
      <c r="G182" s="1" t="s">
        <v>1531</v>
      </c>
      <c r="H182" s="1">
        <v>1</v>
      </c>
      <c r="I182" s="1" t="s">
        <v>1531</v>
      </c>
      <c r="J182" s="1">
        <v>1</v>
      </c>
      <c r="K182" s="1" t="s">
        <v>1531</v>
      </c>
      <c r="L182" s="6"/>
      <c r="M182" s="6"/>
      <c r="N182" s="6"/>
    </row>
    <row r="183" spans="1:14">
      <c r="A183" s="1" t="s">
        <v>488</v>
      </c>
      <c r="B183" s="1" t="s">
        <v>1693</v>
      </c>
      <c r="C183" s="1" t="s">
        <v>709</v>
      </c>
      <c r="D183" s="1">
        <v>1</v>
      </c>
      <c r="E183" s="1">
        <v>16</v>
      </c>
      <c r="F183" s="1">
        <v>1</v>
      </c>
      <c r="G183" s="1">
        <v>16</v>
      </c>
      <c r="H183" s="1">
        <v>1</v>
      </c>
      <c r="I183" s="1">
        <v>16</v>
      </c>
      <c r="J183" s="1">
        <v>1</v>
      </c>
      <c r="K183" s="1">
        <v>16</v>
      </c>
      <c r="L183" s="6"/>
      <c r="M183" s="6"/>
      <c r="N183" s="6"/>
    </row>
    <row r="184" spans="1:14">
      <c r="A184" s="1" t="s">
        <v>489</v>
      </c>
      <c r="B184" s="1" t="s">
        <v>1694</v>
      </c>
      <c r="C184" s="1" t="s">
        <v>1690</v>
      </c>
      <c r="D184" s="1">
        <v>55</v>
      </c>
      <c r="E184" s="1" t="s">
        <v>1531</v>
      </c>
      <c r="F184" s="1">
        <v>54</v>
      </c>
      <c r="G184" s="1" t="s">
        <v>1531</v>
      </c>
      <c r="H184" s="1">
        <v>54</v>
      </c>
      <c r="I184" s="1" t="s">
        <v>1531</v>
      </c>
      <c r="J184" s="1">
        <v>51</v>
      </c>
      <c r="K184" s="1" t="s">
        <v>1531</v>
      </c>
      <c r="L184" s="6"/>
      <c r="M184" s="6"/>
      <c r="N184" s="6"/>
    </row>
    <row r="185" spans="1:14">
      <c r="A185" s="1" t="s">
        <v>1422</v>
      </c>
      <c r="B185" s="1" t="s">
        <v>1694</v>
      </c>
      <c r="C185" s="1" t="s">
        <v>1703</v>
      </c>
      <c r="D185" s="1">
        <v>0</v>
      </c>
      <c r="E185" s="1" t="s">
        <v>1531</v>
      </c>
      <c r="F185" s="1">
        <v>0</v>
      </c>
      <c r="G185" s="1" t="s">
        <v>1531</v>
      </c>
      <c r="H185" s="1">
        <v>0</v>
      </c>
      <c r="I185" s="1" t="s">
        <v>1531</v>
      </c>
      <c r="J185" s="1">
        <v>0</v>
      </c>
      <c r="K185" s="1" t="s">
        <v>1531</v>
      </c>
      <c r="L185" s="6"/>
      <c r="M185" s="6"/>
      <c r="N185" s="6"/>
    </row>
    <row r="186" spans="1:14">
      <c r="A186" s="1" t="s">
        <v>1423</v>
      </c>
      <c r="B186" s="1" t="s">
        <v>1694</v>
      </c>
      <c r="C186" s="1" t="s">
        <v>941</v>
      </c>
      <c r="D186" s="1">
        <v>22</v>
      </c>
      <c r="E186" s="1">
        <v>2362.226107</v>
      </c>
      <c r="F186" s="1">
        <v>22</v>
      </c>
      <c r="G186" s="1">
        <v>2361.9511619999998</v>
      </c>
      <c r="H186" s="1">
        <v>22</v>
      </c>
      <c r="I186" s="1">
        <v>2361.9511619999998</v>
      </c>
      <c r="J186" s="1">
        <v>22</v>
      </c>
      <c r="K186" s="1">
        <v>2409.6293700000001</v>
      </c>
      <c r="L186" s="6"/>
      <c r="M186" s="6"/>
      <c r="N186" s="6"/>
    </row>
    <row r="187" spans="1:14">
      <c r="A187" s="1" t="s">
        <v>1424</v>
      </c>
      <c r="B187" s="1" t="s">
        <v>1694</v>
      </c>
      <c r="C187" s="1" t="s">
        <v>1700</v>
      </c>
      <c r="D187" s="1">
        <v>20</v>
      </c>
      <c r="E187" s="1">
        <v>91</v>
      </c>
      <c r="F187" s="1">
        <v>19</v>
      </c>
      <c r="G187" s="1">
        <v>85</v>
      </c>
      <c r="H187" s="1">
        <v>19</v>
      </c>
      <c r="I187" s="1">
        <v>89</v>
      </c>
      <c r="J187" s="1">
        <v>16</v>
      </c>
      <c r="K187" s="1">
        <v>78</v>
      </c>
      <c r="L187" s="6"/>
      <c r="M187" s="6"/>
      <c r="N187" s="6"/>
    </row>
    <row r="188" spans="1:14">
      <c r="A188" s="1" t="s">
        <v>1425</v>
      </c>
      <c r="B188" s="1" t="s">
        <v>1694</v>
      </c>
      <c r="C188" s="1" t="s">
        <v>942</v>
      </c>
      <c r="D188" s="1">
        <v>1</v>
      </c>
      <c r="E188" s="1">
        <v>32</v>
      </c>
      <c r="F188" s="1">
        <v>1</v>
      </c>
      <c r="G188" s="1">
        <v>32</v>
      </c>
      <c r="H188" s="1">
        <v>1</v>
      </c>
      <c r="I188" s="1">
        <v>32</v>
      </c>
      <c r="J188" s="1">
        <v>1</v>
      </c>
      <c r="K188" s="1">
        <v>32</v>
      </c>
      <c r="L188" s="6"/>
      <c r="M188" s="6"/>
      <c r="N188" s="6"/>
    </row>
    <row r="189" spans="1:14">
      <c r="A189" s="1" t="s">
        <v>1426</v>
      </c>
      <c r="B189" s="1" t="s">
        <v>1694</v>
      </c>
      <c r="C189" s="1" t="s">
        <v>1702</v>
      </c>
      <c r="D189" s="1">
        <v>1</v>
      </c>
      <c r="E189" s="1" t="s">
        <v>1531</v>
      </c>
      <c r="F189" s="1">
        <v>1</v>
      </c>
      <c r="G189" s="1" t="s">
        <v>1531</v>
      </c>
      <c r="H189" s="1">
        <v>1</v>
      </c>
      <c r="I189" s="1" t="s">
        <v>1531</v>
      </c>
      <c r="J189" s="1">
        <v>1</v>
      </c>
      <c r="K189" s="1" t="s">
        <v>1531</v>
      </c>
      <c r="L189" s="6"/>
      <c r="M189" s="6"/>
      <c r="N189" s="6"/>
    </row>
    <row r="190" spans="1:14">
      <c r="A190" s="1" t="s">
        <v>1427</v>
      </c>
      <c r="B190" s="1" t="s">
        <v>1694</v>
      </c>
      <c r="C190" s="1" t="s">
        <v>944</v>
      </c>
      <c r="D190" s="1">
        <v>1</v>
      </c>
      <c r="E190" s="1" t="s">
        <v>1531</v>
      </c>
      <c r="F190" s="1">
        <v>1</v>
      </c>
      <c r="G190" s="1" t="s">
        <v>1531</v>
      </c>
      <c r="H190" s="1">
        <v>1</v>
      </c>
      <c r="I190" s="1" t="s">
        <v>1531</v>
      </c>
      <c r="J190" s="1">
        <v>1</v>
      </c>
      <c r="K190" s="1" t="s">
        <v>1531</v>
      </c>
      <c r="L190" s="6"/>
      <c r="M190" s="6"/>
      <c r="N190" s="6"/>
    </row>
    <row r="191" spans="1:14">
      <c r="A191" s="1" t="s">
        <v>1428</v>
      </c>
      <c r="B191" s="1" t="s">
        <v>1694</v>
      </c>
      <c r="C191" s="1" t="s">
        <v>945</v>
      </c>
      <c r="D191" s="1">
        <v>1</v>
      </c>
      <c r="E191" s="1" t="s">
        <v>1531</v>
      </c>
      <c r="F191" s="1">
        <v>1</v>
      </c>
      <c r="G191" s="1" t="s">
        <v>1531</v>
      </c>
      <c r="H191" s="1">
        <v>1</v>
      </c>
      <c r="I191" s="1" t="s">
        <v>1531</v>
      </c>
      <c r="J191" s="1">
        <v>1</v>
      </c>
      <c r="K191" s="1" t="s">
        <v>1531</v>
      </c>
      <c r="L191" s="6"/>
      <c r="M191" s="6"/>
      <c r="N191" s="6"/>
    </row>
    <row r="192" spans="1:14">
      <c r="A192" s="1" t="s">
        <v>1429</v>
      </c>
      <c r="B192" s="1" t="s">
        <v>1694</v>
      </c>
      <c r="C192" s="1" t="s">
        <v>1704</v>
      </c>
      <c r="D192" s="1">
        <v>1</v>
      </c>
      <c r="E192" s="1">
        <v>6.8</v>
      </c>
      <c r="F192" s="1">
        <v>1</v>
      </c>
      <c r="G192" s="1">
        <v>6.8</v>
      </c>
      <c r="H192" s="1">
        <v>1</v>
      </c>
      <c r="I192" s="1">
        <v>6.75</v>
      </c>
      <c r="J192" s="1">
        <v>1</v>
      </c>
      <c r="K192" s="1">
        <v>6.875</v>
      </c>
      <c r="L192" s="6"/>
      <c r="M192" s="6"/>
      <c r="N192" s="6"/>
    </row>
    <row r="193" spans="1:14">
      <c r="A193" s="1" t="s">
        <v>1430</v>
      </c>
      <c r="B193" s="1" t="s">
        <v>1694</v>
      </c>
      <c r="C193" s="1" t="s">
        <v>943</v>
      </c>
      <c r="D193" s="1">
        <v>7</v>
      </c>
      <c r="E193" s="1">
        <v>143.69473600000001</v>
      </c>
      <c r="F193" s="1">
        <v>7</v>
      </c>
      <c r="G193" s="1">
        <v>143.69473600000001</v>
      </c>
      <c r="H193" s="1">
        <v>7</v>
      </c>
      <c r="I193" s="1">
        <v>143.91304299999999</v>
      </c>
      <c r="J193" s="1">
        <v>7</v>
      </c>
      <c r="K193" s="1">
        <v>145.206185</v>
      </c>
      <c r="L193" s="6"/>
      <c r="M193" s="6"/>
      <c r="N193" s="6"/>
    </row>
    <row r="194" spans="1:14">
      <c r="A194" s="1" t="s">
        <v>1431</v>
      </c>
      <c r="B194" s="1" t="s">
        <v>1694</v>
      </c>
      <c r="C194" s="1" t="s">
        <v>1701</v>
      </c>
      <c r="D194" s="1">
        <v>1</v>
      </c>
      <c r="E194" s="1" t="s">
        <v>1531</v>
      </c>
      <c r="F194" s="1">
        <v>1</v>
      </c>
      <c r="G194" s="1" t="s">
        <v>1531</v>
      </c>
      <c r="H194" s="1">
        <v>1</v>
      </c>
      <c r="I194" s="1" t="s">
        <v>1531</v>
      </c>
      <c r="J194" s="1">
        <v>1</v>
      </c>
      <c r="K194" s="1" t="s">
        <v>1531</v>
      </c>
      <c r="L194" s="6"/>
      <c r="M194" s="6"/>
      <c r="N194" s="6"/>
    </row>
    <row r="195" spans="1:14">
      <c r="A195" s="1" t="s">
        <v>1432</v>
      </c>
      <c r="B195" s="1" t="s">
        <v>1694</v>
      </c>
      <c r="C195" s="1" t="s">
        <v>709</v>
      </c>
      <c r="D195" s="1"/>
      <c r="E195" s="1"/>
      <c r="F195" s="1"/>
      <c r="G195" s="1"/>
      <c r="H195" s="1"/>
      <c r="I195" s="1"/>
      <c r="J195" s="1"/>
      <c r="K195" s="1"/>
      <c r="L195" s="6"/>
      <c r="M195" s="6"/>
      <c r="N195" s="6"/>
    </row>
    <row r="196" spans="1:14">
      <c r="A196" s="1" t="s">
        <v>1433</v>
      </c>
      <c r="B196" s="1" t="s">
        <v>1695</v>
      </c>
      <c r="C196" s="1" t="s">
        <v>1690</v>
      </c>
      <c r="D196" s="1">
        <v>8</v>
      </c>
      <c r="E196" s="1" t="s">
        <v>1531</v>
      </c>
      <c r="F196" s="1">
        <v>8</v>
      </c>
      <c r="G196" s="1" t="s">
        <v>1531</v>
      </c>
      <c r="H196" s="1">
        <v>8</v>
      </c>
      <c r="I196" s="1" t="s">
        <v>1531</v>
      </c>
      <c r="J196" s="1">
        <v>8</v>
      </c>
      <c r="K196" s="1" t="s">
        <v>1531</v>
      </c>
      <c r="L196" s="6"/>
      <c r="M196" s="6"/>
      <c r="N196" s="6"/>
    </row>
    <row r="197" spans="1:14">
      <c r="A197" s="1" t="s">
        <v>1434</v>
      </c>
      <c r="B197" s="1" t="s">
        <v>1695</v>
      </c>
      <c r="C197" s="1" t="s">
        <v>1703</v>
      </c>
      <c r="D197" s="1">
        <v>0</v>
      </c>
      <c r="E197" s="1" t="s">
        <v>1531</v>
      </c>
      <c r="F197" s="1">
        <v>0</v>
      </c>
      <c r="G197" s="1" t="s">
        <v>1531</v>
      </c>
      <c r="H197" s="1">
        <v>0</v>
      </c>
      <c r="I197" s="1" t="s">
        <v>1531</v>
      </c>
      <c r="J197" s="1">
        <v>0</v>
      </c>
      <c r="K197" s="1" t="s">
        <v>1531</v>
      </c>
      <c r="L197" s="6"/>
      <c r="M197" s="6"/>
      <c r="N197" s="6"/>
    </row>
    <row r="198" spans="1:14">
      <c r="A198" s="1" t="s">
        <v>1435</v>
      </c>
      <c r="B198" s="1" t="s">
        <v>1695</v>
      </c>
      <c r="C198" s="1" t="s">
        <v>941</v>
      </c>
      <c r="D198" s="1">
        <v>0</v>
      </c>
      <c r="E198" s="1">
        <v>0</v>
      </c>
      <c r="F198" s="1">
        <v>0</v>
      </c>
      <c r="G198" s="1">
        <v>0</v>
      </c>
      <c r="H198" s="1">
        <v>0</v>
      </c>
      <c r="I198" s="1">
        <v>0</v>
      </c>
      <c r="J198" s="1">
        <v>0</v>
      </c>
      <c r="K198" s="1">
        <v>0</v>
      </c>
      <c r="L198" s="6"/>
      <c r="M198" s="6"/>
      <c r="N198" s="6"/>
    </row>
    <row r="199" spans="1:14">
      <c r="A199" s="1" t="s">
        <v>1436</v>
      </c>
      <c r="B199" s="1" t="s">
        <v>1695</v>
      </c>
      <c r="C199" s="1" t="s">
        <v>1700</v>
      </c>
      <c r="D199" s="1">
        <v>4</v>
      </c>
      <c r="E199" s="1">
        <v>22</v>
      </c>
      <c r="F199" s="1">
        <v>4</v>
      </c>
      <c r="G199" s="1">
        <v>22</v>
      </c>
      <c r="H199" s="1">
        <v>4</v>
      </c>
      <c r="I199" s="1">
        <v>22</v>
      </c>
      <c r="J199" s="1">
        <v>4</v>
      </c>
      <c r="K199" s="1">
        <v>22</v>
      </c>
      <c r="L199" s="6"/>
      <c r="M199" s="6"/>
      <c r="N199" s="6"/>
    </row>
    <row r="200" spans="1:14">
      <c r="A200" s="1" t="s">
        <v>1437</v>
      </c>
      <c r="B200" s="1" t="s">
        <v>1695</v>
      </c>
      <c r="C200" s="1" t="s">
        <v>942</v>
      </c>
      <c r="D200" s="1">
        <v>0</v>
      </c>
      <c r="E200" s="1">
        <v>0</v>
      </c>
      <c r="F200" s="1">
        <v>0</v>
      </c>
      <c r="G200" s="1">
        <v>0</v>
      </c>
      <c r="H200" s="1">
        <v>0</v>
      </c>
      <c r="I200" s="1">
        <v>0</v>
      </c>
      <c r="J200" s="1">
        <v>0</v>
      </c>
      <c r="K200" s="1">
        <v>0</v>
      </c>
      <c r="L200" s="6"/>
      <c r="M200" s="6"/>
      <c r="N200" s="6"/>
    </row>
    <row r="201" spans="1:14">
      <c r="A201" s="1" t="s">
        <v>1438</v>
      </c>
      <c r="B201" s="1" t="s">
        <v>1695</v>
      </c>
      <c r="C201" s="1" t="s">
        <v>1702</v>
      </c>
      <c r="D201" s="1">
        <v>2</v>
      </c>
      <c r="E201" s="1" t="s">
        <v>1531</v>
      </c>
      <c r="F201" s="1">
        <v>2</v>
      </c>
      <c r="G201" s="1" t="s">
        <v>1531</v>
      </c>
      <c r="H201" s="1">
        <v>2</v>
      </c>
      <c r="I201" s="1" t="s">
        <v>1531</v>
      </c>
      <c r="J201" s="1">
        <v>2</v>
      </c>
      <c r="K201" s="1" t="s">
        <v>1531</v>
      </c>
      <c r="L201" s="6"/>
      <c r="M201" s="6"/>
      <c r="N201" s="6"/>
    </row>
    <row r="202" spans="1:14">
      <c r="A202" s="1" t="s">
        <v>1439</v>
      </c>
      <c r="B202" s="1" t="s">
        <v>1695</v>
      </c>
      <c r="C202" s="1" t="s">
        <v>944</v>
      </c>
      <c r="D202" s="1">
        <v>1</v>
      </c>
      <c r="E202" s="1" t="s">
        <v>1531</v>
      </c>
      <c r="F202" s="1">
        <v>1</v>
      </c>
      <c r="G202" s="1" t="s">
        <v>1531</v>
      </c>
      <c r="H202" s="1">
        <v>1</v>
      </c>
      <c r="I202" s="1" t="s">
        <v>1531</v>
      </c>
      <c r="J202" s="1">
        <v>1</v>
      </c>
      <c r="K202" s="1" t="s">
        <v>1531</v>
      </c>
      <c r="L202" s="6"/>
      <c r="M202" s="6"/>
      <c r="N202" s="6"/>
    </row>
    <row r="203" spans="1:14">
      <c r="A203" s="1" t="s">
        <v>1440</v>
      </c>
      <c r="B203" s="1" t="s">
        <v>1695</v>
      </c>
      <c r="C203" s="1" t="s">
        <v>945</v>
      </c>
      <c r="D203" s="1">
        <v>1</v>
      </c>
      <c r="E203" s="1" t="s">
        <v>1531</v>
      </c>
      <c r="F203" s="1">
        <v>1</v>
      </c>
      <c r="G203" s="1" t="s">
        <v>1531</v>
      </c>
      <c r="H203" s="1">
        <v>1</v>
      </c>
      <c r="I203" s="1" t="s">
        <v>1531</v>
      </c>
      <c r="J203" s="1">
        <v>1</v>
      </c>
      <c r="K203" s="1" t="s">
        <v>1531</v>
      </c>
      <c r="L203" s="6"/>
      <c r="M203" s="6"/>
      <c r="N203" s="6"/>
    </row>
    <row r="204" spans="1:14">
      <c r="A204" s="1" t="s">
        <v>1441</v>
      </c>
      <c r="B204" s="1" t="s">
        <v>1695</v>
      </c>
      <c r="C204" s="1" t="s">
        <v>1704</v>
      </c>
      <c r="D204" s="1">
        <v>0</v>
      </c>
      <c r="E204" s="1">
        <v>0</v>
      </c>
      <c r="F204" s="1">
        <v>0</v>
      </c>
      <c r="G204" s="1">
        <v>0</v>
      </c>
      <c r="H204" s="1">
        <v>0</v>
      </c>
      <c r="I204" s="1">
        <v>0</v>
      </c>
      <c r="J204" s="1">
        <v>0</v>
      </c>
      <c r="K204" s="1">
        <v>0</v>
      </c>
      <c r="L204" s="6"/>
      <c r="M204" s="6"/>
      <c r="N204" s="6"/>
    </row>
    <row r="205" spans="1:14">
      <c r="A205" s="1" t="s">
        <v>1442</v>
      </c>
      <c r="B205" s="1" t="s">
        <v>1695</v>
      </c>
      <c r="C205" s="1" t="s">
        <v>943</v>
      </c>
      <c r="D205" s="1">
        <v>0</v>
      </c>
      <c r="E205" s="1">
        <v>0</v>
      </c>
      <c r="F205" s="1">
        <v>0</v>
      </c>
      <c r="G205" s="1">
        <v>0</v>
      </c>
      <c r="H205" s="1">
        <v>0</v>
      </c>
      <c r="I205" s="1">
        <v>0</v>
      </c>
      <c r="J205" s="1">
        <v>0</v>
      </c>
      <c r="K205" s="1">
        <v>0</v>
      </c>
      <c r="L205" s="6"/>
      <c r="M205" s="6"/>
      <c r="N205" s="6"/>
    </row>
    <row r="206" spans="1:14">
      <c r="A206" s="1" t="s">
        <v>1443</v>
      </c>
      <c r="B206" s="1" t="s">
        <v>1695</v>
      </c>
      <c r="C206" s="1" t="s">
        <v>1701</v>
      </c>
      <c r="D206" s="1">
        <v>0</v>
      </c>
      <c r="E206" s="1" t="s">
        <v>1531</v>
      </c>
      <c r="F206" s="1">
        <v>0</v>
      </c>
      <c r="G206" s="1" t="s">
        <v>1531</v>
      </c>
      <c r="H206" s="1">
        <v>0</v>
      </c>
      <c r="I206" s="1" t="s">
        <v>1531</v>
      </c>
      <c r="J206" s="1">
        <v>0</v>
      </c>
      <c r="K206" s="1" t="s">
        <v>1531</v>
      </c>
      <c r="L206" s="6"/>
      <c r="M206" s="6"/>
      <c r="N206" s="6"/>
    </row>
    <row r="207" spans="1:14">
      <c r="A207" s="1" t="s">
        <v>1444</v>
      </c>
      <c r="B207" s="1" t="s">
        <v>1695</v>
      </c>
      <c r="C207" s="1" t="s">
        <v>709</v>
      </c>
      <c r="D207" s="1"/>
      <c r="E207" s="1"/>
      <c r="F207" s="1"/>
      <c r="G207" s="1"/>
      <c r="H207" s="1"/>
      <c r="I207" s="1"/>
      <c r="J207" s="1"/>
      <c r="K207" s="1"/>
      <c r="L207" s="6"/>
      <c r="M207" s="6"/>
      <c r="N207" s="6"/>
    </row>
    <row r="208" spans="1:14">
      <c r="A208" s="1" t="s">
        <v>1445</v>
      </c>
      <c r="B208" s="1" t="s">
        <v>1696</v>
      </c>
      <c r="C208" s="1" t="s">
        <v>1690</v>
      </c>
      <c r="D208" s="1">
        <v>55</v>
      </c>
      <c r="E208" s="1" t="s">
        <v>1531</v>
      </c>
      <c r="F208" s="1">
        <v>55</v>
      </c>
      <c r="G208" s="1" t="s">
        <v>1531</v>
      </c>
      <c r="H208" s="1">
        <v>56</v>
      </c>
      <c r="I208" s="1" t="s">
        <v>1531</v>
      </c>
      <c r="J208" s="1">
        <v>56</v>
      </c>
      <c r="K208" s="1" t="s">
        <v>1531</v>
      </c>
      <c r="L208" s="6"/>
      <c r="M208" s="6"/>
      <c r="N208" s="6"/>
    </row>
    <row r="209" spans="1:14">
      <c r="A209" s="1" t="s">
        <v>1446</v>
      </c>
      <c r="B209" s="1" t="s">
        <v>1696</v>
      </c>
      <c r="C209" s="1" t="s">
        <v>1703</v>
      </c>
      <c r="D209" s="1">
        <v>0</v>
      </c>
      <c r="E209" s="1" t="s">
        <v>1531</v>
      </c>
      <c r="F209" s="1">
        <v>0</v>
      </c>
      <c r="G209" s="1" t="s">
        <v>1531</v>
      </c>
      <c r="H209" s="1">
        <v>0</v>
      </c>
      <c r="I209" s="1" t="s">
        <v>1531</v>
      </c>
      <c r="J209" s="1">
        <v>0</v>
      </c>
      <c r="K209" s="1" t="s">
        <v>1531</v>
      </c>
      <c r="L209" s="6"/>
      <c r="M209" s="6"/>
      <c r="N209" s="6"/>
    </row>
    <row r="210" spans="1:14">
      <c r="A210" s="1" t="s">
        <v>1447</v>
      </c>
      <c r="B210" s="1" t="s">
        <v>1696</v>
      </c>
      <c r="C210" s="1" t="s">
        <v>941</v>
      </c>
      <c r="D210" s="1">
        <v>11</v>
      </c>
      <c r="E210" s="1">
        <v>1273</v>
      </c>
      <c r="F210" s="1">
        <v>11</v>
      </c>
      <c r="G210" s="1">
        <v>1273</v>
      </c>
      <c r="H210" s="1">
        <v>11</v>
      </c>
      <c r="I210" s="1">
        <v>1273</v>
      </c>
      <c r="J210" s="1">
        <v>11</v>
      </c>
      <c r="K210" s="1">
        <v>1268</v>
      </c>
      <c r="L210" s="6"/>
      <c r="M210" s="6"/>
      <c r="N210" s="6"/>
    </row>
    <row r="211" spans="1:14">
      <c r="A211" s="1" t="s">
        <v>1448</v>
      </c>
      <c r="B211" s="1" t="s">
        <v>1696</v>
      </c>
      <c r="C211" s="1" t="s">
        <v>1700</v>
      </c>
      <c r="D211" s="1">
        <v>35</v>
      </c>
      <c r="E211" s="1">
        <v>209</v>
      </c>
      <c r="F211" s="1">
        <v>35</v>
      </c>
      <c r="G211" s="1">
        <v>210</v>
      </c>
      <c r="H211" s="1">
        <v>35</v>
      </c>
      <c r="I211" s="1">
        <v>211</v>
      </c>
      <c r="J211" s="1">
        <v>35</v>
      </c>
      <c r="K211" s="1">
        <v>212</v>
      </c>
      <c r="L211" s="6"/>
      <c r="M211" s="6"/>
      <c r="N211" s="6"/>
    </row>
    <row r="212" spans="1:14">
      <c r="A212" s="1" t="s">
        <v>1449</v>
      </c>
      <c r="B212" s="1" t="s">
        <v>1696</v>
      </c>
      <c r="C212" s="1" t="s">
        <v>942</v>
      </c>
      <c r="D212" s="1">
        <v>2</v>
      </c>
      <c r="E212" s="1">
        <v>147</v>
      </c>
      <c r="F212" s="1">
        <v>2</v>
      </c>
      <c r="G212" s="1">
        <v>147</v>
      </c>
      <c r="H212" s="1">
        <v>2</v>
      </c>
      <c r="I212" s="1">
        <v>147</v>
      </c>
      <c r="J212" s="1">
        <v>2</v>
      </c>
      <c r="K212" s="1">
        <v>147</v>
      </c>
      <c r="L212" s="6"/>
      <c r="M212" s="6"/>
      <c r="N212" s="6"/>
    </row>
    <row r="213" spans="1:14">
      <c r="A213" s="1" t="s">
        <v>1450</v>
      </c>
      <c r="B213" s="1" t="s">
        <v>1696</v>
      </c>
      <c r="C213" s="1" t="s">
        <v>1702</v>
      </c>
      <c r="D213" s="1">
        <v>1</v>
      </c>
      <c r="E213" s="1" t="s">
        <v>1531</v>
      </c>
      <c r="F213" s="1">
        <v>1</v>
      </c>
      <c r="G213" s="1" t="s">
        <v>1531</v>
      </c>
      <c r="H213" s="1">
        <v>2</v>
      </c>
      <c r="I213" s="1" t="s">
        <v>1531</v>
      </c>
      <c r="J213" s="1">
        <v>2</v>
      </c>
      <c r="K213" s="1" t="s">
        <v>1531</v>
      </c>
      <c r="L213" s="6"/>
      <c r="M213" s="6"/>
      <c r="N213" s="6"/>
    </row>
    <row r="214" spans="1:14">
      <c r="A214" s="1" t="s">
        <v>1451</v>
      </c>
      <c r="B214" s="1" t="s">
        <v>1696</v>
      </c>
      <c r="C214" s="1" t="s">
        <v>944</v>
      </c>
      <c r="D214" s="1">
        <v>1</v>
      </c>
      <c r="E214" s="1" t="s">
        <v>1531</v>
      </c>
      <c r="F214" s="1">
        <v>1</v>
      </c>
      <c r="G214" s="1" t="s">
        <v>1531</v>
      </c>
      <c r="H214" s="1">
        <v>1</v>
      </c>
      <c r="I214" s="1" t="s">
        <v>1531</v>
      </c>
      <c r="J214" s="1">
        <v>1</v>
      </c>
      <c r="K214" s="1" t="s">
        <v>1531</v>
      </c>
      <c r="L214" s="6"/>
      <c r="M214" s="6"/>
      <c r="N214" s="6"/>
    </row>
    <row r="215" spans="1:14">
      <c r="A215" s="1" t="s">
        <v>1452</v>
      </c>
      <c r="B215" s="1" t="s">
        <v>1696</v>
      </c>
      <c r="C215" s="1" t="s">
        <v>945</v>
      </c>
      <c r="D215" s="1">
        <v>1</v>
      </c>
      <c r="E215" s="1" t="s">
        <v>1531</v>
      </c>
      <c r="F215" s="1">
        <v>1</v>
      </c>
      <c r="G215" s="1" t="s">
        <v>1531</v>
      </c>
      <c r="H215" s="1">
        <v>1</v>
      </c>
      <c r="I215" s="1" t="s">
        <v>1531</v>
      </c>
      <c r="J215" s="1">
        <v>1</v>
      </c>
      <c r="K215" s="1" t="s">
        <v>1531</v>
      </c>
      <c r="L215" s="6"/>
      <c r="M215" s="6"/>
      <c r="N215" s="6"/>
    </row>
    <row r="216" spans="1:14">
      <c r="A216" s="1" t="s">
        <v>1453</v>
      </c>
      <c r="B216" s="1" t="s">
        <v>1696</v>
      </c>
      <c r="C216" s="1" t="s">
        <v>1704</v>
      </c>
      <c r="D216" s="1">
        <v>1</v>
      </c>
      <c r="E216" s="1">
        <v>6.8</v>
      </c>
      <c r="F216" s="1">
        <v>1</v>
      </c>
      <c r="G216" s="1">
        <v>6.8</v>
      </c>
      <c r="H216" s="1">
        <v>1</v>
      </c>
      <c r="I216" s="1">
        <v>6.75</v>
      </c>
      <c r="J216" s="1">
        <v>1</v>
      </c>
      <c r="K216" s="1">
        <v>6.875</v>
      </c>
      <c r="L216" s="6"/>
      <c r="M216" s="6"/>
      <c r="N216" s="6"/>
    </row>
    <row r="217" spans="1:14">
      <c r="A217" s="1" t="s">
        <v>1454</v>
      </c>
      <c r="B217" s="1" t="s">
        <v>1696</v>
      </c>
      <c r="C217" s="1" t="s">
        <v>943</v>
      </c>
      <c r="D217" s="1">
        <v>3</v>
      </c>
      <c r="E217" s="1">
        <v>51</v>
      </c>
      <c r="F217" s="1">
        <v>3</v>
      </c>
      <c r="G217" s="1">
        <v>51</v>
      </c>
      <c r="H217" s="1">
        <v>3</v>
      </c>
      <c r="I217" s="1">
        <v>51</v>
      </c>
      <c r="J217" s="1">
        <v>3</v>
      </c>
      <c r="K217" s="1">
        <v>51</v>
      </c>
      <c r="L217" s="6"/>
      <c r="M217" s="6"/>
      <c r="N217" s="6"/>
    </row>
    <row r="218" spans="1:14">
      <c r="A218" s="1" t="s">
        <v>1455</v>
      </c>
      <c r="B218" s="1" t="s">
        <v>1696</v>
      </c>
      <c r="C218" s="1" t="s">
        <v>1701</v>
      </c>
      <c r="D218" s="1">
        <v>0</v>
      </c>
      <c r="E218" s="1" t="s">
        <v>1531</v>
      </c>
      <c r="F218" s="1">
        <v>0</v>
      </c>
      <c r="G218" s="1" t="s">
        <v>1531</v>
      </c>
      <c r="H218" s="1">
        <v>0</v>
      </c>
      <c r="I218" s="1" t="s">
        <v>1531</v>
      </c>
      <c r="J218" s="1">
        <v>0</v>
      </c>
      <c r="K218" s="1" t="s">
        <v>1531</v>
      </c>
      <c r="L218" s="6"/>
      <c r="M218" s="6"/>
      <c r="N218" s="6"/>
    </row>
    <row r="219" spans="1:14">
      <c r="A219" s="1" t="s">
        <v>1456</v>
      </c>
      <c r="B219" s="1" t="s">
        <v>1696</v>
      </c>
      <c r="C219" s="1" t="s">
        <v>709</v>
      </c>
      <c r="D219" s="1"/>
      <c r="E219" s="1"/>
      <c r="F219" s="1"/>
      <c r="G219" s="1"/>
      <c r="H219" s="1"/>
      <c r="I219" s="1"/>
      <c r="J219" s="1"/>
      <c r="K219" s="1"/>
      <c r="L219" s="6"/>
      <c r="M219" s="6"/>
      <c r="N219" s="6"/>
    </row>
    <row r="220" spans="1:14">
      <c r="A220" s="1" t="s">
        <v>1457</v>
      </c>
      <c r="B220" s="1" t="s">
        <v>1697</v>
      </c>
      <c r="C220" s="1" t="s">
        <v>1690</v>
      </c>
      <c r="D220" s="1">
        <v>14</v>
      </c>
      <c r="E220" s="1" t="s">
        <v>1531</v>
      </c>
      <c r="F220" s="1">
        <v>14</v>
      </c>
      <c r="G220" s="1" t="s">
        <v>1531</v>
      </c>
      <c r="H220" s="1">
        <v>13</v>
      </c>
      <c r="I220" s="1" t="s">
        <v>1531</v>
      </c>
      <c r="J220" s="1">
        <v>13</v>
      </c>
      <c r="K220" s="1" t="s">
        <v>1531</v>
      </c>
      <c r="L220" s="6"/>
      <c r="M220" s="6"/>
      <c r="N220" s="6"/>
    </row>
    <row r="221" spans="1:14">
      <c r="A221" s="1" t="s">
        <v>1458</v>
      </c>
      <c r="B221" s="1" t="s">
        <v>1697</v>
      </c>
      <c r="C221" s="1" t="s">
        <v>1703</v>
      </c>
      <c r="D221" s="1">
        <v>0</v>
      </c>
      <c r="E221" s="1" t="s">
        <v>1531</v>
      </c>
      <c r="F221" s="1">
        <v>0</v>
      </c>
      <c r="G221" s="1" t="s">
        <v>1531</v>
      </c>
      <c r="H221" s="1">
        <v>0</v>
      </c>
      <c r="I221" s="1" t="s">
        <v>1531</v>
      </c>
      <c r="J221" s="1">
        <v>0</v>
      </c>
      <c r="K221" s="1" t="s">
        <v>1531</v>
      </c>
      <c r="L221" s="6"/>
      <c r="M221" s="6"/>
      <c r="N221" s="6"/>
    </row>
    <row r="222" spans="1:14">
      <c r="A222" s="1" t="s">
        <v>1459</v>
      </c>
      <c r="B222" s="1" t="s">
        <v>1697</v>
      </c>
      <c r="C222" s="1" t="s">
        <v>941</v>
      </c>
      <c r="D222" s="1">
        <v>1</v>
      </c>
      <c r="E222" s="1">
        <v>17</v>
      </c>
      <c r="F222" s="1">
        <v>1</v>
      </c>
      <c r="G222" s="1">
        <v>17</v>
      </c>
      <c r="H222" s="1">
        <v>1</v>
      </c>
      <c r="I222" s="1">
        <v>17</v>
      </c>
      <c r="J222" s="1">
        <v>1</v>
      </c>
      <c r="K222" s="1">
        <v>17</v>
      </c>
      <c r="L222" s="6"/>
      <c r="M222" s="6"/>
      <c r="N222" s="6"/>
    </row>
    <row r="223" spans="1:14">
      <c r="A223" s="1" t="s">
        <v>1460</v>
      </c>
      <c r="B223" s="1" t="s">
        <v>1697</v>
      </c>
      <c r="C223" s="1" t="s">
        <v>1700</v>
      </c>
      <c r="D223" s="1">
        <v>9</v>
      </c>
      <c r="E223" s="1">
        <v>47</v>
      </c>
      <c r="F223" s="1">
        <v>9</v>
      </c>
      <c r="G223" s="1">
        <v>47</v>
      </c>
      <c r="H223" s="1">
        <v>9</v>
      </c>
      <c r="I223" s="1">
        <v>47</v>
      </c>
      <c r="J223" s="1">
        <v>9</v>
      </c>
      <c r="K223" s="1">
        <v>47</v>
      </c>
      <c r="L223" s="6"/>
      <c r="M223" s="6"/>
      <c r="N223" s="6"/>
    </row>
    <row r="224" spans="1:14">
      <c r="A224" s="1" t="s">
        <v>1461</v>
      </c>
      <c r="B224" s="1" t="s">
        <v>1697</v>
      </c>
      <c r="C224" s="1" t="s">
        <v>942</v>
      </c>
      <c r="D224" s="1">
        <v>0</v>
      </c>
      <c r="E224" s="1">
        <v>0</v>
      </c>
      <c r="F224" s="1">
        <v>0</v>
      </c>
      <c r="G224" s="1">
        <v>0</v>
      </c>
      <c r="H224" s="1">
        <v>0</v>
      </c>
      <c r="I224" s="1">
        <v>0</v>
      </c>
      <c r="J224" s="1">
        <v>0</v>
      </c>
      <c r="K224" s="1">
        <v>0</v>
      </c>
      <c r="L224" s="6"/>
      <c r="M224" s="6"/>
      <c r="N224" s="6"/>
    </row>
    <row r="225" spans="1:14">
      <c r="A225" s="1" t="s">
        <v>1462</v>
      </c>
      <c r="B225" s="1" t="s">
        <v>1697</v>
      </c>
      <c r="C225" s="1" t="s">
        <v>1702</v>
      </c>
      <c r="D225" s="1">
        <v>0</v>
      </c>
      <c r="E225" s="1" t="s">
        <v>1531</v>
      </c>
      <c r="F225" s="1">
        <v>0</v>
      </c>
      <c r="G225" s="1" t="s">
        <v>1531</v>
      </c>
      <c r="H225" s="1">
        <v>0</v>
      </c>
      <c r="I225" s="1" t="s">
        <v>1531</v>
      </c>
      <c r="J225" s="1">
        <v>0</v>
      </c>
      <c r="K225" s="1" t="s">
        <v>1531</v>
      </c>
      <c r="L225" s="6"/>
      <c r="M225" s="6"/>
      <c r="N225" s="6"/>
    </row>
    <row r="226" spans="1:14">
      <c r="A226" s="1" t="s">
        <v>1463</v>
      </c>
      <c r="B226" s="1" t="s">
        <v>1697</v>
      </c>
      <c r="C226" s="1" t="s">
        <v>944</v>
      </c>
      <c r="D226" s="1">
        <v>1</v>
      </c>
      <c r="E226" s="1" t="s">
        <v>1531</v>
      </c>
      <c r="F226" s="1">
        <v>1</v>
      </c>
      <c r="G226" s="1" t="s">
        <v>1531</v>
      </c>
      <c r="H226" s="1">
        <v>1</v>
      </c>
      <c r="I226" s="1" t="s">
        <v>1531</v>
      </c>
      <c r="J226" s="1">
        <v>1</v>
      </c>
      <c r="K226" s="1" t="s">
        <v>1531</v>
      </c>
      <c r="L226" s="6"/>
      <c r="M226" s="6"/>
      <c r="N226" s="6"/>
    </row>
    <row r="227" spans="1:14">
      <c r="A227" s="1" t="s">
        <v>1017</v>
      </c>
      <c r="B227" s="1" t="s">
        <v>1697</v>
      </c>
      <c r="C227" s="1" t="s">
        <v>945</v>
      </c>
      <c r="D227" s="1">
        <v>1</v>
      </c>
      <c r="E227" s="1" t="s">
        <v>1531</v>
      </c>
      <c r="F227" s="1">
        <v>1</v>
      </c>
      <c r="G227" s="1" t="s">
        <v>1531</v>
      </c>
      <c r="H227" s="1">
        <v>1</v>
      </c>
      <c r="I227" s="1" t="s">
        <v>1531</v>
      </c>
      <c r="J227" s="1">
        <v>1</v>
      </c>
      <c r="K227" s="1" t="s">
        <v>1531</v>
      </c>
      <c r="L227" s="6"/>
      <c r="M227" s="6"/>
      <c r="N227" s="6"/>
    </row>
    <row r="228" spans="1:14">
      <c r="A228" s="1" t="s">
        <v>1018</v>
      </c>
      <c r="B228" s="1" t="s">
        <v>1697</v>
      </c>
      <c r="C228" s="1" t="s">
        <v>1704</v>
      </c>
      <c r="D228" s="1">
        <v>1</v>
      </c>
      <c r="E228" s="1">
        <v>8</v>
      </c>
      <c r="F228" s="1">
        <v>1</v>
      </c>
      <c r="G228" s="1">
        <v>8</v>
      </c>
      <c r="H228" s="1">
        <v>0</v>
      </c>
      <c r="I228" s="1">
        <v>0</v>
      </c>
      <c r="J228" s="1">
        <v>0</v>
      </c>
      <c r="K228" s="1">
        <v>0</v>
      </c>
      <c r="L228" s="6"/>
      <c r="M228" s="6"/>
      <c r="N228" s="6"/>
    </row>
    <row r="229" spans="1:14">
      <c r="A229" s="1" t="s">
        <v>1019</v>
      </c>
      <c r="B229" s="1" t="s">
        <v>1697</v>
      </c>
      <c r="C229" s="1" t="s">
        <v>943</v>
      </c>
      <c r="D229" s="1">
        <v>0</v>
      </c>
      <c r="E229" s="1">
        <v>0</v>
      </c>
      <c r="F229" s="1">
        <v>0</v>
      </c>
      <c r="G229" s="1">
        <v>0</v>
      </c>
      <c r="H229" s="1">
        <v>0</v>
      </c>
      <c r="I229" s="1">
        <v>0</v>
      </c>
      <c r="J229" s="1">
        <v>0</v>
      </c>
      <c r="K229" s="1">
        <v>0</v>
      </c>
      <c r="L229" s="6"/>
      <c r="M229" s="6"/>
      <c r="N229" s="6"/>
    </row>
    <row r="230" spans="1:14">
      <c r="A230" s="1" t="s">
        <v>1020</v>
      </c>
      <c r="B230" s="1" t="s">
        <v>1697</v>
      </c>
      <c r="C230" s="1" t="s">
        <v>1701</v>
      </c>
      <c r="D230" s="1">
        <v>0</v>
      </c>
      <c r="E230" s="1" t="s">
        <v>1531</v>
      </c>
      <c r="F230" s="1">
        <v>0</v>
      </c>
      <c r="G230" s="1" t="s">
        <v>1531</v>
      </c>
      <c r="H230" s="1">
        <v>0</v>
      </c>
      <c r="I230" s="1" t="s">
        <v>1531</v>
      </c>
      <c r="J230" s="1">
        <v>0</v>
      </c>
      <c r="K230" s="1" t="s">
        <v>1531</v>
      </c>
      <c r="L230" s="6"/>
      <c r="M230" s="6"/>
      <c r="N230" s="6"/>
    </row>
    <row r="231" spans="1:14">
      <c r="A231" s="1" t="s">
        <v>1021</v>
      </c>
      <c r="B231" s="1" t="s">
        <v>1697</v>
      </c>
      <c r="C231" s="1" t="s">
        <v>709</v>
      </c>
      <c r="D231" s="1">
        <v>1</v>
      </c>
      <c r="E231" s="1">
        <v>16</v>
      </c>
      <c r="F231" s="1">
        <v>1</v>
      </c>
      <c r="G231" s="1">
        <v>16</v>
      </c>
      <c r="H231" s="1">
        <v>1</v>
      </c>
      <c r="I231" s="1">
        <v>16</v>
      </c>
      <c r="J231" s="1">
        <v>1</v>
      </c>
      <c r="K231" s="1">
        <v>16</v>
      </c>
      <c r="L231" s="6"/>
      <c r="M231" s="6"/>
      <c r="N231" s="6"/>
    </row>
    <row r="232" spans="1:14">
      <c r="A232" s="1" t="s">
        <v>740</v>
      </c>
      <c r="B232" s="1" t="s">
        <v>1022</v>
      </c>
      <c r="C232" s="1" t="s">
        <v>1690</v>
      </c>
      <c r="D232" s="1">
        <v>8</v>
      </c>
      <c r="E232" s="1" t="s">
        <v>1531</v>
      </c>
      <c r="F232" s="1">
        <v>8</v>
      </c>
      <c r="G232" s="1" t="s">
        <v>1531</v>
      </c>
      <c r="H232" s="1">
        <v>8</v>
      </c>
      <c r="I232" s="1" t="s">
        <v>1531</v>
      </c>
      <c r="J232" s="1">
        <v>8</v>
      </c>
      <c r="K232" s="1" t="s">
        <v>1531</v>
      </c>
      <c r="L232" s="6"/>
      <c r="M232" s="6"/>
      <c r="N232" s="6"/>
    </row>
    <row r="233" spans="1:14">
      <c r="A233" s="1" t="s">
        <v>741</v>
      </c>
      <c r="B233" s="1" t="s">
        <v>1022</v>
      </c>
      <c r="C233" s="1" t="s">
        <v>1703</v>
      </c>
      <c r="D233" s="1">
        <v>0</v>
      </c>
      <c r="E233" s="1" t="s">
        <v>1531</v>
      </c>
      <c r="F233" s="1">
        <v>0</v>
      </c>
      <c r="G233" s="1" t="s">
        <v>1531</v>
      </c>
      <c r="H233" s="1">
        <v>0</v>
      </c>
      <c r="I233" s="1" t="s">
        <v>1531</v>
      </c>
      <c r="J233" s="1">
        <v>0</v>
      </c>
      <c r="K233" s="1" t="s">
        <v>1531</v>
      </c>
      <c r="L233" s="6"/>
      <c r="M233" s="6"/>
      <c r="N233" s="6"/>
    </row>
    <row r="234" spans="1:14">
      <c r="A234" s="1" t="s">
        <v>742</v>
      </c>
      <c r="B234" s="1" t="s">
        <v>1022</v>
      </c>
      <c r="C234" s="1" t="s">
        <v>941</v>
      </c>
      <c r="D234" s="1">
        <v>0</v>
      </c>
      <c r="E234" s="1">
        <v>0</v>
      </c>
      <c r="F234" s="1">
        <v>0</v>
      </c>
      <c r="G234" s="1">
        <v>0</v>
      </c>
      <c r="H234" s="1">
        <v>0</v>
      </c>
      <c r="I234" s="1">
        <v>0</v>
      </c>
      <c r="J234" s="1">
        <v>0</v>
      </c>
      <c r="K234" s="1">
        <v>0</v>
      </c>
      <c r="L234" s="6"/>
      <c r="M234" s="6"/>
      <c r="N234" s="6"/>
    </row>
    <row r="235" spans="1:14">
      <c r="A235" s="1" t="s">
        <v>65</v>
      </c>
      <c r="B235" s="1" t="s">
        <v>1022</v>
      </c>
      <c r="C235" s="1" t="s">
        <v>1700</v>
      </c>
      <c r="D235" s="1">
        <v>3</v>
      </c>
      <c r="E235" s="1">
        <v>18</v>
      </c>
      <c r="F235" s="1">
        <v>3</v>
      </c>
      <c r="G235" s="1">
        <v>18</v>
      </c>
      <c r="H235" s="1">
        <v>3</v>
      </c>
      <c r="I235" s="1">
        <v>18</v>
      </c>
      <c r="J235" s="1">
        <v>3</v>
      </c>
      <c r="K235" s="1">
        <v>18</v>
      </c>
      <c r="L235" s="6"/>
      <c r="M235" s="6"/>
      <c r="N235" s="6"/>
    </row>
    <row r="236" spans="1:14">
      <c r="A236" s="1" t="s">
        <v>66</v>
      </c>
      <c r="B236" s="1" t="s">
        <v>1022</v>
      </c>
      <c r="C236" s="1" t="s">
        <v>942</v>
      </c>
      <c r="D236" s="1">
        <v>0</v>
      </c>
      <c r="E236" s="1">
        <v>0</v>
      </c>
      <c r="F236" s="1">
        <v>0</v>
      </c>
      <c r="G236" s="1">
        <v>0</v>
      </c>
      <c r="H236" s="1">
        <v>0</v>
      </c>
      <c r="I236" s="1">
        <v>0</v>
      </c>
      <c r="J236" s="1">
        <v>0</v>
      </c>
      <c r="K236" s="1">
        <v>0</v>
      </c>
      <c r="L236" s="6"/>
      <c r="M236" s="6"/>
      <c r="N236" s="6"/>
    </row>
    <row r="237" spans="1:14">
      <c r="A237" s="1" t="s">
        <v>67</v>
      </c>
      <c r="B237" s="1" t="s">
        <v>1022</v>
      </c>
      <c r="C237" s="1" t="s">
        <v>1702</v>
      </c>
      <c r="D237" s="1">
        <v>3</v>
      </c>
      <c r="E237" s="1" t="s">
        <v>1531</v>
      </c>
      <c r="F237" s="1">
        <v>3</v>
      </c>
      <c r="G237" s="1" t="s">
        <v>1531</v>
      </c>
      <c r="H237" s="1">
        <v>3</v>
      </c>
      <c r="I237" s="1" t="s">
        <v>1531</v>
      </c>
      <c r="J237" s="1">
        <v>3</v>
      </c>
      <c r="K237" s="1" t="s">
        <v>1531</v>
      </c>
      <c r="L237" s="6"/>
      <c r="M237" s="6"/>
      <c r="N237" s="6"/>
    </row>
    <row r="238" spans="1:14">
      <c r="A238" s="1" t="s">
        <v>68</v>
      </c>
      <c r="B238" s="1" t="s">
        <v>1022</v>
      </c>
      <c r="C238" s="1" t="s">
        <v>944</v>
      </c>
      <c r="D238" s="1">
        <v>1</v>
      </c>
      <c r="E238" s="1" t="s">
        <v>1531</v>
      </c>
      <c r="F238" s="1">
        <v>1</v>
      </c>
      <c r="G238" s="1" t="s">
        <v>1531</v>
      </c>
      <c r="H238" s="1">
        <v>1</v>
      </c>
      <c r="I238" s="1" t="s">
        <v>1531</v>
      </c>
      <c r="J238" s="1">
        <v>1</v>
      </c>
      <c r="K238" s="1" t="s">
        <v>1531</v>
      </c>
      <c r="L238" s="6"/>
      <c r="M238" s="6"/>
      <c r="N238" s="6"/>
    </row>
    <row r="239" spans="1:14">
      <c r="A239" s="1" t="s">
        <v>69</v>
      </c>
      <c r="B239" s="1" t="s">
        <v>1022</v>
      </c>
      <c r="C239" s="1" t="s">
        <v>945</v>
      </c>
      <c r="D239" s="1">
        <v>1</v>
      </c>
      <c r="E239" s="1" t="s">
        <v>1531</v>
      </c>
      <c r="F239" s="1">
        <v>1</v>
      </c>
      <c r="G239" s="1" t="s">
        <v>1531</v>
      </c>
      <c r="H239" s="1">
        <v>1</v>
      </c>
      <c r="I239" s="1" t="s">
        <v>1531</v>
      </c>
      <c r="J239" s="1">
        <v>1</v>
      </c>
      <c r="K239" s="1" t="s">
        <v>1531</v>
      </c>
      <c r="L239" s="6"/>
      <c r="M239" s="6"/>
      <c r="N239" s="6"/>
    </row>
    <row r="240" spans="1:14">
      <c r="A240" s="1" t="s">
        <v>70</v>
      </c>
      <c r="B240" s="1" t="s">
        <v>1022</v>
      </c>
      <c r="C240" s="1" t="s">
        <v>1704</v>
      </c>
      <c r="D240" s="1">
        <v>0</v>
      </c>
      <c r="E240" s="1">
        <v>0</v>
      </c>
      <c r="F240" s="1">
        <v>0</v>
      </c>
      <c r="G240" s="1">
        <v>0</v>
      </c>
      <c r="H240" s="1">
        <v>0</v>
      </c>
      <c r="I240" s="1">
        <v>0</v>
      </c>
      <c r="J240" s="1">
        <v>0</v>
      </c>
      <c r="K240" s="1">
        <v>0</v>
      </c>
      <c r="L240" s="6"/>
      <c r="M240" s="6"/>
      <c r="N240" s="6"/>
    </row>
    <row r="241" spans="1:14">
      <c r="A241" s="1" t="s">
        <v>71</v>
      </c>
      <c r="B241" s="1" t="s">
        <v>1022</v>
      </c>
      <c r="C241" s="1" t="s">
        <v>943</v>
      </c>
      <c r="D241" s="1">
        <v>0</v>
      </c>
      <c r="E241" s="1">
        <v>0</v>
      </c>
      <c r="F241" s="1">
        <v>0</v>
      </c>
      <c r="G241" s="1">
        <v>0</v>
      </c>
      <c r="H241" s="1">
        <v>0</v>
      </c>
      <c r="I241" s="1">
        <v>0</v>
      </c>
      <c r="J241" s="1">
        <v>0</v>
      </c>
      <c r="K241" s="1">
        <v>0</v>
      </c>
      <c r="L241" s="6"/>
      <c r="M241" s="6"/>
      <c r="N241" s="6"/>
    </row>
    <row r="242" spans="1:14">
      <c r="A242" s="1" t="s">
        <v>72</v>
      </c>
      <c r="B242" s="1" t="s">
        <v>1022</v>
      </c>
      <c r="C242" s="1" t="s">
        <v>1701</v>
      </c>
      <c r="D242" s="1">
        <v>0</v>
      </c>
      <c r="E242" s="1" t="s">
        <v>1531</v>
      </c>
      <c r="F242" s="1">
        <v>0</v>
      </c>
      <c r="G242" s="1" t="s">
        <v>1531</v>
      </c>
      <c r="H242" s="1">
        <v>0</v>
      </c>
      <c r="I242" s="1" t="s">
        <v>1531</v>
      </c>
      <c r="J242" s="1">
        <v>0</v>
      </c>
      <c r="K242" s="1" t="s">
        <v>1531</v>
      </c>
      <c r="L242" s="6"/>
      <c r="M242" s="6"/>
      <c r="N242" s="6"/>
    </row>
    <row r="243" spans="1:14">
      <c r="A243" s="1" t="s">
        <v>73</v>
      </c>
      <c r="B243" s="1" t="s">
        <v>1022</v>
      </c>
      <c r="C243" s="1" t="s">
        <v>709</v>
      </c>
      <c r="D243" s="1"/>
      <c r="E243" s="1"/>
      <c r="F243" s="1"/>
      <c r="G243" s="1"/>
      <c r="H243" s="1"/>
      <c r="I243" s="1"/>
      <c r="J243" s="1"/>
      <c r="K243" s="1"/>
      <c r="L243" s="6"/>
      <c r="M243" s="6"/>
      <c r="N243" s="6"/>
    </row>
    <row r="244" spans="1:14">
      <c r="A244" s="1" t="s">
        <v>1023</v>
      </c>
      <c r="B244" s="1" t="s">
        <v>1698</v>
      </c>
      <c r="C244" s="1" t="s">
        <v>1690</v>
      </c>
      <c r="D244" s="1">
        <v>53</v>
      </c>
      <c r="E244" s="1" t="s">
        <v>1531</v>
      </c>
      <c r="F244" s="1">
        <v>54</v>
      </c>
      <c r="G244" s="1" t="s">
        <v>1531</v>
      </c>
      <c r="H244" s="1">
        <v>53</v>
      </c>
      <c r="I244" s="1" t="s">
        <v>1531</v>
      </c>
      <c r="J244" s="1">
        <v>53</v>
      </c>
      <c r="K244" s="1" t="s">
        <v>1531</v>
      </c>
      <c r="L244" s="6"/>
      <c r="M244" s="6"/>
      <c r="N244" s="6"/>
    </row>
    <row r="245" spans="1:14">
      <c r="A245" s="1" t="s">
        <v>1024</v>
      </c>
      <c r="B245" s="1" t="s">
        <v>1698</v>
      </c>
      <c r="C245" s="1" t="s">
        <v>1703</v>
      </c>
      <c r="D245" s="1">
        <v>2</v>
      </c>
      <c r="E245" s="1" t="s">
        <v>1531</v>
      </c>
      <c r="F245" s="1">
        <v>2</v>
      </c>
      <c r="G245" s="1" t="s">
        <v>1531</v>
      </c>
      <c r="H245" s="1">
        <v>2</v>
      </c>
      <c r="I245" s="1" t="s">
        <v>1531</v>
      </c>
      <c r="J245" s="1">
        <v>2</v>
      </c>
      <c r="K245" s="1" t="s">
        <v>1531</v>
      </c>
      <c r="L245" s="6"/>
      <c r="M245" s="6"/>
      <c r="N245" s="6"/>
    </row>
    <row r="246" spans="1:14">
      <c r="A246" s="1" t="s">
        <v>1025</v>
      </c>
      <c r="B246" s="1" t="s">
        <v>1698</v>
      </c>
      <c r="C246" s="1" t="s">
        <v>941</v>
      </c>
      <c r="D246" s="1">
        <v>18</v>
      </c>
      <c r="E246" s="1">
        <v>1639</v>
      </c>
      <c r="F246" s="1">
        <v>18</v>
      </c>
      <c r="G246" s="1">
        <v>1639</v>
      </c>
      <c r="H246" s="1">
        <v>18</v>
      </c>
      <c r="I246" s="1">
        <v>1639</v>
      </c>
      <c r="J246" s="1">
        <v>18</v>
      </c>
      <c r="K246" s="1">
        <v>1639</v>
      </c>
      <c r="L246" s="6"/>
      <c r="M246" s="6"/>
      <c r="N246" s="6"/>
    </row>
    <row r="247" spans="1:14">
      <c r="A247" s="1" t="s">
        <v>1026</v>
      </c>
      <c r="B247" s="1" t="s">
        <v>1698</v>
      </c>
      <c r="C247" s="1" t="s">
        <v>1700</v>
      </c>
      <c r="D247" s="1">
        <v>22</v>
      </c>
      <c r="E247" s="1">
        <v>120</v>
      </c>
      <c r="F247" s="1">
        <v>23</v>
      </c>
      <c r="G247" s="1">
        <v>124</v>
      </c>
      <c r="H247" s="1">
        <v>22</v>
      </c>
      <c r="I247" s="1">
        <v>120</v>
      </c>
      <c r="J247" s="1">
        <v>22</v>
      </c>
      <c r="K247" s="1">
        <v>120</v>
      </c>
      <c r="L247" s="6"/>
      <c r="M247" s="6"/>
      <c r="N247" s="6"/>
    </row>
    <row r="248" spans="1:14">
      <c r="A248" s="1" t="s">
        <v>1027</v>
      </c>
      <c r="B248" s="1" t="s">
        <v>1698</v>
      </c>
      <c r="C248" s="1" t="s">
        <v>942</v>
      </c>
      <c r="D248" s="1">
        <v>0</v>
      </c>
      <c r="E248" s="1">
        <v>0</v>
      </c>
      <c r="F248" s="1">
        <v>0</v>
      </c>
      <c r="G248" s="1">
        <v>0</v>
      </c>
      <c r="H248" s="1">
        <v>0</v>
      </c>
      <c r="I248" s="1">
        <v>0</v>
      </c>
      <c r="J248" s="1">
        <v>0</v>
      </c>
      <c r="K248" s="1">
        <v>0</v>
      </c>
      <c r="L248" s="6"/>
      <c r="M248" s="6"/>
      <c r="N248" s="6"/>
    </row>
    <row r="249" spans="1:14">
      <c r="A249" s="1" t="s">
        <v>1028</v>
      </c>
      <c r="B249" s="1" t="s">
        <v>1698</v>
      </c>
      <c r="C249" s="1" t="s">
        <v>1702</v>
      </c>
      <c r="D249" s="1">
        <v>4</v>
      </c>
      <c r="E249" s="1" t="s">
        <v>1531</v>
      </c>
      <c r="F249" s="1">
        <v>4</v>
      </c>
      <c r="G249" s="1" t="s">
        <v>1531</v>
      </c>
      <c r="H249" s="1">
        <v>4</v>
      </c>
      <c r="I249" s="1" t="s">
        <v>1531</v>
      </c>
      <c r="J249" s="1">
        <v>4</v>
      </c>
      <c r="K249" s="1" t="s">
        <v>1531</v>
      </c>
      <c r="L249" s="6"/>
      <c r="M249" s="6"/>
      <c r="N249" s="6"/>
    </row>
    <row r="250" spans="1:14">
      <c r="A250" s="1" t="s">
        <v>1029</v>
      </c>
      <c r="B250" s="1" t="s">
        <v>1698</v>
      </c>
      <c r="C250" s="1" t="s">
        <v>944</v>
      </c>
      <c r="D250" s="1">
        <v>1</v>
      </c>
      <c r="E250" s="1" t="s">
        <v>1531</v>
      </c>
      <c r="F250" s="1">
        <v>1</v>
      </c>
      <c r="G250" s="1" t="s">
        <v>1531</v>
      </c>
      <c r="H250" s="1">
        <v>1</v>
      </c>
      <c r="I250" s="1" t="s">
        <v>1531</v>
      </c>
      <c r="J250" s="1">
        <v>1</v>
      </c>
      <c r="K250" s="1" t="s">
        <v>1531</v>
      </c>
      <c r="L250" s="6"/>
      <c r="M250" s="6"/>
      <c r="N250" s="6"/>
    </row>
    <row r="251" spans="1:14">
      <c r="A251" s="1" t="s">
        <v>1030</v>
      </c>
      <c r="B251" s="1" t="s">
        <v>1698</v>
      </c>
      <c r="C251" s="1" t="s">
        <v>945</v>
      </c>
      <c r="D251" s="1">
        <v>1</v>
      </c>
      <c r="E251" s="1" t="s">
        <v>1531</v>
      </c>
      <c r="F251" s="1">
        <v>1</v>
      </c>
      <c r="G251" s="1" t="s">
        <v>1531</v>
      </c>
      <c r="H251" s="1">
        <v>1</v>
      </c>
      <c r="I251" s="1" t="s">
        <v>1531</v>
      </c>
      <c r="J251" s="1">
        <v>1</v>
      </c>
      <c r="K251" s="1" t="s">
        <v>1531</v>
      </c>
      <c r="L251" s="6"/>
      <c r="M251" s="6"/>
      <c r="N251" s="6"/>
    </row>
    <row r="252" spans="1:14">
      <c r="A252" s="1" t="s">
        <v>1031</v>
      </c>
      <c r="B252" s="1" t="s">
        <v>1698</v>
      </c>
      <c r="C252" s="1" t="s">
        <v>1704</v>
      </c>
      <c r="D252" s="1">
        <v>1</v>
      </c>
      <c r="E252" s="1">
        <v>6.8</v>
      </c>
      <c r="F252" s="1">
        <v>1</v>
      </c>
      <c r="G252" s="1">
        <v>6.8</v>
      </c>
      <c r="H252" s="1">
        <v>1</v>
      </c>
      <c r="I252" s="1">
        <v>6.75</v>
      </c>
      <c r="J252" s="1">
        <v>1</v>
      </c>
      <c r="K252" s="1">
        <v>6.875</v>
      </c>
      <c r="L252" s="6"/>
      <c r="M252" s="6"/>
      <c r="N252" s="6"/>
    </row>
    <row r="253" spans="1:14">
      <c r="A253" s="1" t="s">
        <v>1032</v>
      </c>
      <c r="B253" s="1" t="s">
        <v>1698</v>
      </c>
      <c r="C253" s="1" t="s">
        <v>943</v>
      </c>
      <c r="D253" s="1">
        <v>4</v>
      </c>
      <c r="E253" s="1">
        <v>88</v>
      </c>
      <c r="F253" s="1">
        <v>4</v>
      </c>
      <c r="G253" s="1">
        <v>88</v>
      </c>
      <c r="H253" s="1">
        <v>4</v>
      </c>
      <c r="I253" s="1">
        <v>88</v>
      </c>
      <c r="J253" s="1">
        <v>4</v>
      </c>
      <c r="K253" s="1">
        <v>88</v>
      </c>
      <c r="L253" s="6"/>
      <c r="M253" s="6"/>
      <c r="N253" s="6"/>
    </row>
    <row r="254" spans="1:14">
      <c r="A254" s="1" t="s">
        <v>1033</v>
      </c>
      <c r="B254" s="1" t="s">
        <v>1698</v>
      </c>
      <c r="C254" s="1" t="s">
        <v>1701</v>
      </c>
      <c r="D254" s="1">
        <v>0</v>
      </c>
      <c r="E254" s="1" t="s">
        <v>1531</v>
      </c>
      <c r="F254" s="1">
        <v>0</v>
      </c>
      <c r="G254" s="1" t="s">
        <v>1531</v>
      </c>
      <c r="H254" s="1">
        <v>0</v>
      </c>
      <c r="I254" s="1" t="s">
        <v>1531</v>
      </c>
      <c r="J254" s="1">
        <v>0</v>
      </c>
      <c r="K254" s="1" t="s">
        <v>1531</v>
      </c>
      <c r="L254" s="6"/>
      <c r="M254" s="6"/>
      <c r="N254" s="6"/>
    </row>
    <row r="255" spans="1:14">
      <c r="A255" s="1" t="s">
        <v>1034</v>
      </c>
      <c r="B255" s="1" t="s">
        <v>1698</v>
      </c>
      <c r="C255" s="1" t="s">
        <v>709</v>
      </c>
      <c r="D255" s="1"/>
      <c r="E255" s="1"/>
      <c r="F255" s="1"/>
      <c r="G255" s="1"/>
      <c r="H255" s="1"/>
      <c r="I255" s="1"/>
      <c r="J255" s="1"/>
      <c r="K255" s="1"/>
      <c r="L255" s="6"/>
      <c r="M255" s="6"/>
      <c r="N255" s="6"/>
    </row>
    <row r="256" spans="1:14">
      <c r="A256" s="1" t="s">
        <v>1035</v>
      </c>
      <c r="B256" s="1" t="s">
        <v>1699</v>
      </c>
      <c r="C256" s="1" t="s">
        <v>1690</v>
      </c>
      <c r="D256" s="1">
        <v>2</v>
      </c>
      <c r="E256" s="1" t="s">
        <v>1531</v>
      </c>
      <c r="F256" s="1">
        <v>2</v>
      </c>
      <c r="G256" s="1" t="s">
        <v>1531</v>
      </c>
      <c r="H256" s="1">
        <v>2</v>
      </c>
      <c r="I256" s="1" t="s">
        <v>1531</v>
      </c>
      <c r="J256" s="1">
        <v>2</v>
      </c>
      <c r="K256" s="1" t="s">
        <v>1531</v>
      </c>
      <c r="L256" s="6"/>
      <c r="M256" s="6"/>
      <c r="N256" s="6"/>
    </row>
    <row r="257" spans="1:14">
      <c r="A257" s="1" t="s">
        <v>1036</v>
      </c>
      <c r="B257" s="1" t="s">
        <v>1699</v>
      </c>
      <c r="C257" s="1" t="s">
        <v>1703</v>
      </c>
      <c r="D257" s="1">
        <v>0</v>
      </c>
      <c r="E257" s="1" t="s">
        <v>1531</v>
      </c>
      <c r="F257" s="1">
        <v>0</v>
      </c>
      <c r="G257" s="1" t="s">
        <v>1531</v>
      </c>
      <c r="H257" s="1">
        <v>0</v>
      </c>
      <c r="I257" s="1" t="s">
        <v>1531</v>
      </c>
      <c r="J257" s="1">
        <v>0</v>
      </c>
      <c r="K257" s="1" t="s">
        <v>1531</v>
      </c>
      <c r="L257" s="6"/>
      <c r="M257" s="6"/>
      <c r="N257" s="6"/>
    </row>
    <row r="258" spans="1:14">
      <c r="A258" s="1" t="s">
        <v>1037</v>
      </c>
      <c r="B258" s="1" t="s">
        <v>1699</v>
      </c>
      <c r="C258" s="1" t="s">
        <v>941</v>
      </c>
      <c r="D258" s="1">
        <v>0</v>
      </c>
      <c r="E258" s="1">
        <v>0</v>
      </c>
      <c r="F258" s="1">
        <v>0</v>
      </c>
      <c r="G258" s="1">
        <v>0</v>
      </c>
      <c r="H258" s="1">
        <v>0</v>
      </c>
      <c r="I258" s="1">
        <v>0</v>
      </c>
      <c r="J258" s="1">
        <v>0</v>
      </c>
      <c r="K258" s="1">
        <v>0</v>
      </c>
      <c r="L258" s="6"/>
      <c r="M258" s="6"/>
      <c r="N258" s="6"/>
    </row>
    <row r="259" spans="1:14">
      <c r="A259" s="1" t="s">
        <v>1038</v>
      </c>
      <c r="B259" s="1" t="s">
        <v>1699</v>
      </c>
      <c r="C259" s="1" t="s">
        <v>1700</v>
      </c>
      <c r="D259" s="1">
        <v>0</v>
      </c>
      <c r="E259" s="1">
        <v>0</v>
      </c>
      <c r="F259" s="1">
        <v>0</v>
      </c>
      <c r="G259" s="1">
        <v>0</v>
      </c>
      <c r="H259" s="1">
        <v>0</v>
      </c>
      <c r="I259" s="1">
        <v>0</v>
      </c>
      <c r="J259" s="1">
        <v>0</v>
      </c>
      <c r="K259" s="1">
        <v>0</v>
      </c>
      <c r="L259" s="6"/>
      <c r="M259" s="6"/>
      <c r="N259" s="6"/>
    </row>
    <row r="260" spans="1:14">
      <c r="A260" s="1" t="s">
        <v>1039</v>
      </c>
      <c r="B260" s="1" t="s">
        <v>1699</v>
      </c>
      <c r="C260" s="1" t="s">
        <v>942</v>
      </c>
      <c r="D260" s="1">
        <v>0</v>
      </c>
      <c r="E260" s="1">
        <v>0</v>
      </c>
      <c r="F260" s="1">
        <v>0</v>
      </c>
      <c r="G260" s="1">
        <v>0</v>
      </c>
      <c r="H260" s="1">
        <v>0</v>
      </c>
      <c r="I260" s="1">
        <v>0</v>
      </c>
      <c r="J260" s="1">
        <v>0</v>
      </c>
      <c r="K260" s="1">
        <v>0</v>
      </c>
      <c r="L260" s="6"/>
      <c r="M260" s="6"/>
      <c r="N260" s="6"/>
    </row>
    <row r="261" spans="1:14">
      <c r="A261" s="1" t="s">
        <v>1040</v>
      </c>
      <c r="B261" s="1" t="s">
        <v>1699</v>
      </c>
      <c r="C261" s="1" t="s">
        <v>1702</v>
      </c>
      <c r="D261" s="1">
        <v>0</v>
      </c>
      <c r="E261" s="1" t="s">
        <v>1531</v>
      </c>
      <c r="F261" s="1">
        <v>0</v>
      </c>
      <c r="G261" s="1" t="s">
        <v>1531</v>
      </c>
      <c r="H261" s="1">
        <v>0</v>
      </c>
      <c r="I261" s="1" t="s">
        <v>1531</v>
      </c>
      <c r="J261" s="1">
        <v>0</v>
      </c>
      <c r="K261" s="1" t="s">
        <v>1531</v>
      </c>
      <c r="L261" s="6"/>
      <c r="M261" s="6"/>
      <c r="N261" s="6"/>
    </row>
    <row r="262" spans="1:14">
      <c r="A262" s="1" t="s">
        <v>1041</v>
      </c>
      <c r="B262" s="1" t="s">
        <v>1699</v>
      </c>
      <c r="C262" s="1" t="s">
        <v>944</v>
      </c>
      <c r="D262" s="1">
        <v>1</v>
      </c>
      <c r="E262" s="1" t="s">
        <v>1531</v>
      </c>
      <c r="F262" s="1">
        <v>1</v>
      </c>
      <c r="G262" s="1" t="s">
        <v>1531</v>
      </c>
      <c r="H262" s="1">
        <v>1</v>
      </c>
      <c r="I262" s="1" t="s">
        <v>1531</v>
      </c>
      <c r="J262" s="1">
        <v>1</v>
      </c>
      <c r="K262" s="1" t="s">
        <v>1531</v>
      </c>
      <c r="L262" s="6"/>
      <c r="M262" s="6"/>
      <c r="N262" s="6"/>
    </row>
    <row r="263" spans="1:14">
      <c r="A263" s="1" t="s">
        <v>1042</v>
      </c>
      <c r="B263" s="1" t="s">
        <v>1699</v>
      </c>
      <c r="C263" s="1" t="s">
        <v>945</v>
      </c>
      <c r="D263" s="1">
        <v>1</v>
      </c>
      <c r="E263" s="1" t="s">
        <v>1531</v>
      </c>
      <c r="F263" s="1">
        <v>1</v>
      </c>
      <c r="G263" s="1" t="s">
        <v>1531</v>
      </c>
      <c r="H263" s="1">
        <v>1</v>
      </c>
      <c r="I263" s="1" t="s">
        <v>1531</v>
      </c>
      <c r="J263" s="1">
        <v>1</v>
      </c>
      <c r="K263" s="1" t="s">
        <v>1531</v>
      </c>
      <c r="L263" s="6"/>
      <c r="M263" s="6"/>
      <c r="N263" s="6"/>
    </row>
    <row r="264" spans="1:14">
      <c r="A264" s="1" t="s">
        <v>1043</v>
      </c>
      <c r="B264" s="1" t="s">
        <v>1699</v>
      </c>
      <c r="C264" s="1" t="s">
        <v>1704</v>
      </c>
      <c r="D264" s="1">
        <v>0</v>
      </c>
      <c r="E264" s="1">
        <v>0</v>
      </c>
      <c r="F264" s="1">
        <v>0</v>
      </c>
      <c r="G264" s="1">
        <v>0</v>
      </c>
      <c r="H264" s="1">
        <v>0</v>
      </c>
      <c r="I264" s="1">
        <v>0</v>
      </c>
      <c r="J264" s="1">
        <v>0</v>
      </c>
      <c r="K264" s="1">
        <v>0</v>
      </c>
      <c r="L264" s="6"/>
      <c r="M264" s="6"/>
      <c r="N264" s="6"/>
    </row>
    <row r="265" spans="1:14">
      <c r="A265" s="1" t="s">
        <v>1044</v>
      </c>
      <c r="B265" s="1" t="s">
        <v>1699</v>
      </c>
      <c r="C265" s="1" t="s">
        <v>943</v>
      </c>
      <c r="D265" s="1">
        <v>0</v>
      </c>
      <c r="E265" s="1">
        <v>0</v>
      </c>
      <c r="F265" s="1">
        <v>0</v>
      </c>
      <c r="G265" s="1">
        <v>0</v>
      </c>
      <c r="H265" s="1">
        <v>0</v>
      </c>
      <c r="I265" s="1">
        <v>0</v>
      </c>
      <c r="J265" s="1">
        <v>0</v>
      </c>
      <c r="K265" s="1">
        <v>0</v>
      </c>
      <c r="L265" s="6"/>
      <c r="M265" s="6"/>
      <c r="N265" s="6"/>
    </row>
    <row r="266" spans="1:14">
      <c r="A266" s="1" t="s">
        <v>1045</v>
      </c>
      <c r="B266" s="1" t="s">
        <v>1699</v>
      </c>
      <c r="C266" s="1" t="s">
        <v>1701</v>
      </c>
      <c r="D266" s="1">
        <v>0</v>
      </c>
      <c r="E266" s="1" t="s">
        <v>1531</v>
      </c>
      <c r="F266" s="1">
        <v>0</v>
      </c>
      <c r="G266" s="1" t="s">
        <v>1531</v>
      </c>
      <c r="H266" s="1">
        <v>0</v>
      </c>
      <c r="I266" s="1" t="s">
        <v>1531</v>
      </c>
      <c r="J266" s="1">
        <v>0</v>
      </c>
      <c r="K266" s="1" t="s">
        <v>1531</v>
      </c>
      <c r="L266" s="6"/>
      <c r="M266" s="6"/>
      <c r="N266" s="6"/>
    </row>
    <row r="267" spans="1:14">
      <c r="A267" s="1" t="s">
        <v>1046</v>
      </c>
      <c r="B267" s="1" t="s">
        <v>1699</v>
      </c>
      <c r="C267" s="1" t="s">
        <v>709</v>
      </c>
      <c r="D267" s="1"/>
      <c r="E267" s="1"/>
      <c r="F267" s="1"/>
      <c r="G267" s="1"/>
      <c r="H267" s="1"/>
      <c r="I267" s="1"/>
      <c r="J267" s="1"/>
      <c r="K267" s="1"/>
      <c r="L267" s="6"/>
      <c r="M267" s="6"/>
      <c r="N267" s="6"/>
    </row>
    <row r="268" spans="1:14">
      <c r="A268" s="1" t="s">
        <v>1047</v>
      </c>
      <c r="B268" s="1" t="s">
        <v>1691</v>
      </c>
      <c r="C268" s="1" t="s">
        <v>1690</v>
      </c>
      <c r="D268" s="1">
        <v>3614</v>
      </c>
      <c r="E268" s="1" t="s">
        <v>1531</v>
      </c>
      <c r="F268" s="1">
        <v>3618</v>
      </c>
      <c r="G268" s="1" t="s">
        <v>1531</v>
      </c>
      <c r="H268" s="1">
        <v>3612</v>
      </c>
      <c r="I268" s="1" t="s">
        <v>1531</v>
      </c>
      <c r="J268" s="1">
        <v>3611</v>
      </c>
      <c r="K268" s="1" t="s">
        <v>1531</v>
      </c>
      <c r="L268" s="6"/>
      <c r="M268" s="6"/>
      <c r="N268" s="6"/>
    </row>
    <row r="269" spans="1:14">
      <c r="A269" s="1" t="s">
        <v>1048</v>
      </c>
      <c r="B269" s="1" t="s">
        <v>1691</v>
      </c>
      <c r="C269" s="1" t="s">
        <v>1703</v>
      </c>
      <c r="D269" s="1">
        <v>44</v>
      </c>
      <c r="E269" s="1" t="s">
        <v>1531</v>
      </c>
      <c r="F269" s="1">
        <v>44</v>
      </c>
      <c r="G269" s="1" t="s">
        <v>1531</v>
      </c>
      <c r="H269" s="1">
        <v>44</v>
      </c>
      <c r="I269" s="1" t="s">
        <v>1531</v>
      </c>
      <c r="J269" s="1">
        <v>43</v>
      </c>
      <c r="K269" s="1" t="s">
        <v>1531</v>
      </c>
      <c r="L269" s="6"/>
      <c r="M269" s="6"/>
      <c r="N269" s="6"/>
    </row>
    <row r="270" spans="1:14">
      <c r="A270" s="1" t="s">
        <v>1049</v>
      </c>
      <c r="B270" s="1" t="s">
        <v>1691</v>
      </c>
      <c r="C270" s="1" t="s">
        <v>941</v>
      </c>
      <c r="D270" s="1">
        <v>533</v>
      </c>
      <c r="E270" s="1">
        <v>71984.869758000001</v>
      </c>
      <c r="F270" s="1">
        <v>533</v>
      </c>
      <c r="G270" s="1">
        <v>71862.678421999997</v>
      </c>
      <c r="H270" s="1">
        <v>533</v>
      </c>
      <c r="I270" s="1">
        <v>71862.678421999997</v>
      </c>
      <c r="J270" s="1">
        <v>533</v>
      </c>
      <c r="K270" s="1">
        <v>72767.979070000001</v>
      </c>
      <c r="L270" s="6"/>
      <c r="M270" s="6"/>
      <c r="N270" s="6"/>
    </row>
    <row r="271" spans="1:14">
      <c r="A271" s="1" t="s">
        <v>226</v>
      </c>
      <c r="B271" s="1" t="s">
        <v>1691</v>
      </c>
      <c r="C271" s="1" t="s">
        <v>1700</v>
      </c>
      <c r="D271" s="1">
        <v>2076</v>
      </c>
      <c r="E271" s="1">
        <v>11862</v>
      </c>
      <c r="F271" s="1">
        <v>2079</v>
      </c>
      <c r="G271" s="1">
        <v>11870</v>
      </c>
      <c r="H271" s="1">
        <v>2075</v>
      </c>
      <c r="I271" s="1">
        <v>11805</v>
      </c>
      <c r="J271" s="1">
        <v>2074</v>
      </c>
      <c r="K271" s="1">
        <v>11844</v>
      </c>
      <c r="L271" s="6"/>
      <c r="M271" s="6"/>
      <c r="N271" s="6"/>
    </row>
    <row r="272" spans="1:14">
      <c r="A272" s="1" t="s">
        <v>227</v>
      </c>
      <c r="B272" s="1" t="s">
        <v>1691</v>
      </c>
      <c r="C272" s="1" t="s">
        <v>942</v>
      </c>
      <c r="D272" s="1">
        <v>43</v>
      </c>
      <c r="E272" s="1">
        <v>4226.2857141746035</v>
      </c>
      <c r="F272" s="1">
        <v>43</v>
      </c>
      <c r="G272" s="1">
        <v>4226.2857141746035</v>
      </c>
      <c r="H272" s="1">
        <v>43</v>
      </c>
      <c r="I272" s="1">
        <v>4226.2857141746035</v>
      </c>
      <c r="J272" s="1">
        <v>43</v>
      </c>
      <c r="K272" s="1">
        <v>4289.7619046507934</v>
      </c>
      <c r="L272" s="6"/>
      <c r="M272" s="6"/>
      <c r="N272" s="6"/>
    </row>
    <row r="273" spans="1:14">
      <c r="A273" s="1" t="s">
        <v>228</v>
      </c>
      <c r="B273" s="1" t="s">
        <v>1691</v>
      </c>
      <c r="C273" s="1" t="s">
        <v>1702</v>
      </c>
      <c r="D273" s="1">
        <v>288</v>
      </c>
      <c r="E273" s="1" t="s">
        <v>1531</v>
      </c>
      <c r="F273" s="1">
        <v>288</v>
      </c>
      <c r="G273" s="1" t="s">
        <v>1531</v>
      </c>
      <c r="H273" s="1">
        <v>288</v>
      </c>
      <c r="I273" s="1" t="s">
        <v>1531</v>
      </c>
      <c r="J273" s="1">
        <v>288</v>
      </c>
      <c r="K273" s="1" t="s">
        <v>1531</v>
      </c>
      <c r="L273" s="6"/>
      <c r="M273" s="6"/>
      <c r="N273" s="6"/>
    </row>
    <row r="274" spans="1:14">
      <c r="A274" s="1" t="s">
        <v>229</v>
      </c>
      <c r="B274" s="1" t="s">
        <v>1691</v>
      </c>
      <c r="C274" s="1" t="s">
        <v>944</v>
      </c>
      <c r="D274" s="1">
        <v>149</v>
      </c>
      <c r="E274" s="1" t="s">
        <v>1531</v>
      </c>
      <c r="F274" s="1">
        <v>149</v>
      </c>
      <c r="G274" s="1" t="s">
        <v>1531</v>
      </c>
      <c r="H274" s="1">
        <v>150</v>
      </c>
      <c r="I274" s="1" t="s">
        <v>1531</v>
      </c>
      <c r="J274" s="1">
        <v>150</v>
      </c>
      <c r="K274" s="1" t="s">
        <v>1531</v>
      </c>
      <c r="L274" s="6"/>
      <c r="M274" s="6"/>
      <c r="N274" s="6"/>
    </row>
    <row r="275" spans="1:14">
      <c r="A275" s="1" t="s">
        <v>230</v>
      </c>
      <c r="B275" s="1" t="s">
        <v>1691</v>
      </c>
      <c r="C275" s="1" t="s">
        <v>945</v>
      </c>
      <c r="D275" s="1">
        <v>150</v>
      </c>
      <c r="E275" s="1" t="s">
        <v>1531</v>
      </c>
      <c r="F275" s="1">
        <v>150</v>
      </c>
      <c r="G275" s="1" t="s">
        <v>1531</v>
      </c>
      <c r="H275" s="1">
        <v>149</v>
      </c>
      <c r="I275" s="1" t="s">
        <v>1531</v>
      </c>
      <c r="J275" s="1">
        <v>149</v>
      </c>
      <c r="K275" s="1" t="s">
        <v>1531</v>
      </c>
      <c r="L275" s="6"/>
      <c r="M275" s="6"/>
      <c r="N275" s="6"/>
    </row>
    <row r="276" spans="1:14">
      <c r="A276" s="1" t="s">
        <v>231</v>
      </c>
      <c r="B276" s="1" t="s">
        <v>1691</v>
      </c>
      <c r="C276" s="1" t="s">
        <v>1704</v>
      </c>
      <c r="D276" s="1">
        <v>58</v>
      </c>
      <c r="E276" s="1">
        <v>391.6</v>
      </c>
      <c r="F276" s="1">
        <v>59</v>
      </c>
      <c r="G276" s="1">
        <v>398.22500000000002</v>
      </c>
      <c r="H276" s="1">
        <v>60</v>
      </c>
      <c r="I276" s="1">
        <v>401.31666100000001</v>
      </c>
      <c r="J276" s="1">
        <v>61</v>
      </c>
      <c r="K276" s="1">
        <v>417.24999500000001</v>
      </c>
      <c r="L276" s="6"/>
      <c r="M276" s="6"/>
      <c r="N276" s="6"/>
    </row>
    <row r="277" spans="1:14">
      <c r="A277" s="1" t="s">
        <v>232</v>
      </c>
      <c r="B277" s="1" t="s">
        <v>1691</v>
      </c>
      <c r="C277" s="1" t="s">
        <v>943</v>
      </c>
      <c r="D277" s="1">
        <v>205</v>
      </c>
      <c r="E277" s="1">
        <v>5146.7836070000003</v>
      </c>
      <c r="F277" s="1">
        <v>205</v>
      </c>
      <c r="G277" s="1">
        <v>5146.7836070000003</v>
      </c>
      <c r="H277" s="1">
        <v>202</v>
      </c>
      <c r="I277" s="1">
        <v>5115.1497470000004</v>
      </c>
      <c r="J277" s="1">
        <v>202</v>
      </c>
      <c r="K277" s="1">
        <v>5355.3695040000002</v>
      </c>
      <c r="L277" s="6"/>
      <c r="M277" s="6"/>
      <c r="N277" s="6"/>
    </row>
    <row r="278" spans="1:14">
      <c r="A278" s="1" t="s">
        <v>233</v>
      </c>
      <c r="B278" s="1" t="s">
        <v>1691</v>
      </c>
      <c r="C278" s="1" t="s">
        <v>1701</v>
      </c>
      <c r="D278" s="1">
        <v>48</v>
      </c>
      <c r="E278" s="1" t="s">
        <v>1531</v>
      </c>
      <c r="F278" s="1">
        <v>48</v>
      </c>
      <c r="G278" s="1" t="s">
        <v>1531</v>
      </c>
      <c r="H278" s="1">
        <v>48</v>
      </c>
      <c r="I278" s="1" t="s">
        <v>1531</v>
      </c>
      <c r="J278" s="1">
        <v>48</v>
      </c>
      <c r="K278" s="1" t="s">
        <v>1531</v>
      </c>
      <c r="L278" s="6"/>
      <c r="M278" s="6"/>
      <c r="N278" s="6"/>
    </row>
    <row r="279" spans="1:14">
      <c r="A279" s="1" t="s">
        <v>234</v>
      </c>
      <c r="B279" s="1" t="s">
        <v>1691</v>
      </c>
      <c r="C279" s="1" t="s">
        <v>709</v>
      </c>
      <c r="D279" s="1">
        <v>16</v>
      </c>
      <c r="E279" s="1">
        <v>300</v>
      </c>
      <c r="F279" s="1">
        <v>16</v>
      </c>
      <c r="G279" s="1">
        <v>290</v>
      </c>
      <c r="H279" s="1">
        <v>16</v>
      </c>
      <c r="I279" s="1">
        <v>281</v>
      </c>
      <c r="J279" s="1">
        <v>16</v>
      </c>
      <c r="K279" s="1">
        <v>281</v>
      </c>
      <c r="L279" s="6"/>
      <c r="M279" s="6"/>
      <c r="N279" s="6"/>
    </row>
    <row r="280" spans="1:14">
      <c r="A280" s="1" t="s">
        <v>235</v>
      </c>
      <c r="B280" s="1" t="s">
        <v>961</v>
      </c>
      <c r="C280" s="1" t="s">
        <v>1690</v>
      </c>
      <c r="D280" s="1">
        <v>8</v>
      </c>
      <c r="E280" s="1" t="s">
        <v>1531</v>
      </c>
      <c r="F280" s="1">
        <v>9</v>
      </c>
      <c r="G280" s="1" t="s">
        <v>1531</v>
      </c>
      <c r="H280" s="1">
        <v>9</v>
      </c>
      <c r="I280" s="1" t="s">
        <v>1531</v>
      </c>
      <c r="J280" s="1">
        <v>9</v>
      </c>
      <c r="K280" s="1" t="s">
        <v>1531</v>
      </c>
      <c r="L280" s="6"/>
      <c r="M280" s="6"/>
      <c r="N280" s="6"/>
    </row>
    <row r="281" spans="1:14">
      <c r="A281" s="1" t="s">
        <v>236</v>
      </c>
      <c r="B281" s="1" t="s">
        <v>961</v>
      </c>
      <c r="C281" s="1" t="s">
        <v>1703</v>
      </c>
      <c r="D281" s="1">
        <v>2</v>
      </c>
      <c r="E281" s="1" t="s">
        <v>1531</v>
      </c>
      <c r="F281" s="1">
        <v>2</v>
      </c>
      <c r="G281" s="1" t="s">
        <v>1531</v>
      </c>
      <c r="H281" s="1">
        <v>2</v>
      </c>
      <c r="I281" s="1" t="s">
        <v>1531</v>
      </c>
      <c r="J281" s="1">
        <v>2</v>
      </c>
      <c r="K281" s="1" t="s">
        <v>1531</v>
      </c>
      <c r="L281" s="6"/>
      <c r="M281" s="6"/>
      <c r="N281" s="6"/>
    </row>
    <row r="282" spans="1:14">
      <c r="A282" s="1" t="s">
        <v>237</v>
      </c>
      <c r="B282" s="1" t="s">
        <v>961</v>
      </c>
      <c r="C282" s="1" t="s">
        <v>941</v>
      </c>
      <c r="D282" s="1">
        <v>1</v>
      </c>
      <c r="E282" s="1">
        <v>6</v>
      </c>
      <c r="F282" s="1">
        <v>1</v>
      </c>
      <c r="G282" s="1">
        <v>6</v>
      </c>
      <c r="H282" s="1">
        <v>1</v>
      </c>
      <c r="I282" s="1">
        <v>6</v>
      </c>
      <c r="J282" s="1">
        <v>1</v>
      </c>
      <c r="K282" s="1">
        <v>6</v>
      </c>
      <c r="L282" s="6"/>
      <c r="M282" s="6"/>
      <c r="N282" s="6"/>
    </row>
    <row r="283" spans="1:14">
      <c r="A283" s="1" t="s">
        <v>238</v>
      </c>
      <c r="B283" s="1" t="s">
        <v>961</v>
      </c>
      <c r="C283" s="1" t="s">
        <v>1700</v>
      </c>
      <c r="D283" s="1">
        <v>0</v>
      </c>
      <c r="E283" s="1">
        <v>0</v>
      </c>
      <c r="F283" s="1">
        <v>1</v>
      </c>
      <c r="G283" s="1">
        <v>8</v>
      </c>
      <c r="H283" s="1">
        <v>1</v>
      </c>
      <c r="I283" s="1">
        <v>8</v>
      </c>
      <c r="J283" s="1">
        <v>1</v>
      </c>
      <c r="K283" s="1">
        <v>8</v>
      </c>
      <c r="L283" s="6"/>
      <c r="M283" s="6"/>
      <c r="N283" s="6"/>
    </row>
    <row r="284" spans="1:14">
      <c r="A284" s="1" t="s">
        <v>239</v>
      </c>
      <c r="B284" s="1" t="s">
        <v>961</v>
      </c>
      <c r="C284" s="1" t="s">
        <v>942</v>
      </c>
      <c r="D284" s="1">
        <v>0</v>
      </c>
      <c r="E284" s="1">
        <v>0</v>
      </c>
      <c r="F284" s="1">
        <v>0</v>
      </c>
      <c r="G284" s="1">
        <v>0</v>
      </c>
      <c r="H284" s="1">
        <v>0</v>
      </c>
      <c r="I284" s="1">
        <v>0</v>
      </c>
      <c r="J284" s="1">
        <v>0</v>
      </c>
      <c r="K284" s="1">
        <v>0</v>
      </c>
      <c r="L284" s="6"/>
      <c r="M284" s="6"/>
      <c r="N284" s="6"/>
    </row>
    <row r="285" spans="1:14">
      <c r="A285" s="1" t="s">
        <v>240</v>
      </c>
      <c r="B285" s="1" t="s">
        <v>961</v>
      </c>
      <c r="C285" s="1" t="s">
        <v>1702</v>
      </c>
      <c r="D285" s="1">
        <v>1</v>
      </c>
      <c r="E285" s="1" t="s">
        <v>1531</v>
      </c>
      <c r="F285" s="1">
        <v>1</v>
      </c>
      <c r="G285" s="1" t="s">
        <v>1531</v>
      </c>
      <c r="H285" s="1">
        <v>1</v>
      </c>
      <c r="I285" s="1" t="s">
        <v>1531</v>
      </c>
      <c r="J285" s="1">
        <v>1</v>
      </c>
      <c r="K285" s="1" t="s">
        <v>1531</v>
      </c>
      <c r="L285" s="6"/>
      <c r="M285" s="6"/>
      <c r="N285" s="6"/>
    </row>
    <row r="286" spans="1:14">
      <c r="A286" s="1" t="s">
        <v>241</v>
      </c>
      <c r="B286" s="1" t="s">
        <v>961</v>
      </c>
      <c r="C286" s="1" t="s">
        <v>944</v>
      </c>
      <c r="D286" s="1">
        <v>1</v>
      </c>
      <c r="E286" s="1" t="s">
        <v>1531</v>
      </c>
      <c r="F286" s="1">
        <v>1</v>
      </c>
      <c r="G286" s="1" t="s">
        <v>1531</v>
      </c>
      <c r="H286" s="1">
        <v>1</v>
      </c>
      <c r="I286" s="1" t="s">
        <v>1531</v>
      </c>
      <c r="J286" s="1">
        <v>1</v>
      </c>
      <c r="K286" s="1" t="s">
        <v>1531</v>
      </c>
      <c r="L286" s="6"/>
      <c r="M286" s="6"/>
      <c r="N286" s="6"/>
    </row>
    <row r="287" spans="1:14">
      <c r="A287" s="1" t="s">
        <v>242</v>
      </c>
      <c r="B287" s="1" t="s">
        <v>961</v>
      </c>
      <c r="C287" s="1" t="s">
        <v>945</v>
      </c>
      <c r="D287" s="1">
        <v>1</v>
      </c>
      <c r="E287" s="1" t="s">
        <v>1531</v>
      </c>
      <c r="F287" s="1">
        <v>1</v>
      </c>
      <c r="G287" s="1" t="s">
        <v>1531</v>
      </c>
      <c r="H287" s="1">
        <v>1</v>
      </c>
      <c r="I287" s="1" t="s">
        <v>1531</v>
      </c>
      <c r="J287" s="1">
        <v>1</v>
      </c>
      <c r="K287" s="1" t="s">
        <v>1531</v>
      </c>
      <c r="L287" s="6"/>
      <c r="M287" s="6"/>
      <c r="N287" s="6"/>
    </row>
    <row r="288" spans="1:14">
      <c r="A288" s="1" t="s">
        <v>243</v>
      </c>
      <c r="B288" s="1" t="s">
        <v>961</v>
      </c>
      <c r="C288" s="1" t="s">
        <v>1704</v>
      </c>
      <c r="D288" s="1">
        <v>0</v>
      </c>
      <c r="E288" s="1">
        <v>0</v>
      </c>
      <c r="F288" s="1">
        <v>0</v>
      </c>
      <c r="G288" s="1">
        <v>0</v>
      </c>
      <c r="H288" s="1">
        <v>0</v>
      </c>
      <c r="I288" s="1">
        <v>0</v>
      </c>
      <c r="J288" s="1">
        <v>0</v>
      </c>
      <c r="K288" s="1">
        <v>0</v>
      </c>
      <c r="L288" s="6"/>
      <c r="M288" s="6"/>
      <c r="N288" s="6"/>
    </row>
    <row r="289" spans="1:14">
      <c r="A289" s="1" t="s">
        <v>1180</v>
      </c>
      <c r="B289" s="1" t="s">
        <v>961</v>
      </c>
      <c r="C289" s="1" t="s">
        <v>943</v>
      </c>
      <c r="D289" s="1">
        <v>0</v>
      </c>
      <c r="E289" s="1">
        <v>0</v>
      </c>
      <c r="F289" s="1">
        <v>0</v>
      </c>
      <c r="G289" s="1">
        <v>0</v>
      </c>
      <c r="H289" s="1">
        <v>0</v>
      </c>
      <c r="I289" s="1">
        <v>0</v>
      </c>
      <c r="J289" s="1">
        <v>0</v>
      </c>
      <c r="K289" s="1">
        <v>0</v>
      </c>
      <c r="L289" s="6"/>
      <c r="M289" s="6"/>
      <c r="N289" s="6"/>
    </row>
    <row r="290" spans="1:14">
      <c r="A290" s="1" t="s">
        <v>1181</v>
      </c>
      <c r="B290" s="1" t="s">
        <v>961</v>
      </c>
      <c r="C290" s="1" t="s">
        <v>1701</v>
      </c>
      <c r="D290" s="1">
        <v>2</v>
      </c>
      <c r="E290" s="1" t="s">
        <v>1531</v>
      </c>
      <c r="F290" s="1">
        <v>2</v>
      </c>
      <c r="G290" s="1" t="s">
        <v>1531</v>
      </c>
      <c r="H290" s="1">
        <v>2</v>
      </c>
      <c r="I290" s="1" t="s">
        <v>1531</v>
      </c>
      <c r="J290" s="1">
        <v>2</v>
      </c>
      <c r="K290" s="1" t="s">
        <v>1531</v>
      </c>
      <c r="L290" s="6"/>
      <c r="M290" s="6"/>
      <c r="N290" s="6"/>
    </row>
    <row r="291" spans="1:14">
      <c r="A291" s="1" t="s">
        <v>1182</v>
      </c>
      <c r="B291" s="1" t="s">
        <v>961</v>
      </c>
      <c r="C291" s="1" t="s">
        <v>709</v>
      </c>
      <c r="D291" s="1"/>
      <c r="E291" s="1"/>
      <c r="F291" s="1"/>
      <c r="G291" s="1"/>
      <c r="H291" s="1"/>
      <c r="I291" s="1"/>
      <c r="J291" s="1"/>
      <c r="K291" s="1"/>
      <c r="L291" s="6"/>
      <c r="M291" s="6"/>
      <c r="N291" s="6"/>
    </row>
    <row r="292" spans="1:14">
      <c r="A292" s="1" t="s">
        <v>1183</v>
      </c>
      <c r="B292" s="1" t="s">
        <v>1184</v>
      </c>
      <c r="C292" s="1" t="s">
        <v>1690</v>
      </c>
      <c r="D292" s="1">
        <v>2</v>
      </c>
      <c r="E292" s="1" t="s">
        <v>1531</v>
      </c>
      <c r="F292" s="1">
        <v>2</v>
      </c>
      <c r="G292" s="1" t="s">
        <v>1531</v>
      </c>
      <c r="H292" s="1">
        <v>2</v>
      </c>
      <c r="I292" s="1" t="s">
        <v>1531</v>
      </c>
      <c r="J292" s="1">
        <v>2</v>
      </c>
      <c r="K292" s="1" t="s">
        <v>1531</v>
      </c>
      <c r="L292" s="6"/>
      <c r="M292" s="6"/>
      <c r="N292" s="6"/>
    </row>
    <row r="293" spans="1:14">
      <c r="A293" s="1" t="s">
        <v>1185</v>
      </c>
      <c r="B293" s="1" t="s">
        <v>1184</v>
      </c>
      <c r="C293" s="1" t="s">
        <v>1703</v>
      </c>
      <c r="D293" s="1">
        <v>0</v>
      </c>
      <c r="E293" s="1" t="s">
        <v>1531</v>
      </c>
      <c r="F293" s="1">
        <v>0</v>
      </c>
      <c r="G293" s="1" t="s">
        <v>1531</v>
      </c>
      <c r="H293" s="1">
        <v>0</v>
      </c>
      <c r="I293" s="1" t="s">
        <v>1531</v>
      </c>
      <c r="J293" s="1">
        <v>0</v>
      </c>
      <c r="K293" s="1" t="s">
        <v>1531</v>
      </c>
      <c r="L293" s="6"/>
      <c r="M293" s="6"/>
      <c r="N293" s="6"/>
    </row>
    <row r="294" spans="1:14">
      <c r="A294" s="1" t="s">
        <v>1076</v>
      </c>
      <c r="B294" s="1" t="s">
        <v>1184</v>
      </c>
      <c r="C294" s="1" t="s">
        <v>941</v>
      </c>
      <c r="D294" s="1">
        <v>1</v>
      </c>
      <c r="E294" s="1">
        <v>30</v>
      </c>
      <c r="F294" s="1">
        <v>1</v>
      </c>
      <c r="G294" s="1">
        <v>30</v>
      </c>
      <c r="H294" s="1">
        <v>1</v>
      </c>
      <c r="I294" s="1">
        <v>30</v>
      </c>
      <c r="J294" s="1">
        <v>1</v>
      </c>
      <c r="K294" s="1">
        <v>30</v>
      </c>
      <c r="L294" s="6"/>
      <c r="M294" s="6"/>
      <c r="N294" s="6"/>
    </row>
    <row r="295" spans="1:14">
      <c r="A295" s="1" t="s">
        <v>1077</v>
      </c>
      <c r="B295" s="1" t="s">
        <v>1184</v>
      </c>
      <c r="C295" s="1" t="s">
        <v>1700</v>
      </c>
      <c r="D295" s="1">
        <v>0</v>
      </c>
      <c r="E295" s="1">
        <v>0</v>
      </c>
      <c r="F295" s="1">
        <v>0</v>
      </c>
      <c r="G295" s="1">
        <v>0</v>
      </c>
      <c r="H295" s="1">
        <v>0</v>
      </c>
      <c r="I295" s="1">
        <v>0</v>
      </c>
      <c r="J295" s="1">
        <v>0</v>
      </c>
      <c r="K295" s="1">
        <v>0</v>
      </c>
      <c r="L295" s="6"/>
      <c r="M295" s="6"/>
      <c r="N295" s="6"/>
    </row>
    <row r="296" spans="1:14">
      <c r="A296" s="1" t="s">
        <v>1078</v>
      </c>
      <c r="B296" s="1" t="s">
        <v>1184</v>
      </c>
      <c r="C296" s="1" t="s">
        <v>942</v>
      </c>
      <c r="D296" s="1">
        <v>0</v>
      </c>
      <c r="E296" s="1">
        <v>0</v>
      </c>
      <c r="F296" s="1">
        <v>0</v>
      </c>
      <c r="G296" s="1">
        <v>0</v>
      </c>
      <c r="H296" s="1">
        <v>0</v>
      </c>
      <c r="I296" s="1">
        <v>0</v>
      </c>
      <c r="J296" s="1">
        <v>0</v>
      </c>
      <c r="K296" s="1">
        <v>0</v>
      </c>
      <c r="L296" s="6"/>
      <c r="M296" s="6"/>
      <c r="N296" s="6"/>
    </row>
    <row r="297" spans="1:14">
      <c r="A297" s="1" t="s">
        <v>1079</v>
      </c>
      <c r="B297" s="1" t="s">
        <v>1184</v>
      </c>
      <c r="C297" s="1" t="s">
        <v>1702</v>
      </c>
      <c r="D297" s="1">
        <v>0</v>
      </c>
      <c r="E297" s="1" t="s">
        <v>1531</v>
      </c>
      <c r="F297" s="1">
        <v>0</v>
      </c>
      <c r="G297" s="1" t="s">
        <v>1531</v>
      </c>
      <c r="H297" s="1">
        <v>0</v>
      </c>
      <c r="I297" s="1" t="s">
        <v>1531</v>
      </c>
      <c r="J297" s="1">
        <v>0</v>
      </c>
      <c r="K297" s="1" t="s">
        <v>1531</v>
      </c>
      <c r="L297" s="6"/>
      <c r="M297" s="6"/>
      <c r="N297" s="6"/>
    </row>
    <row r="298" spans="1:14">
      <c r="A298" s="1" t="s">
        <v>2203</v>
      </c>
      <c r="B298" s="1" t="s">
        <v>1184</v>
      </c>
      <c r="C298" s="1" t="s">
        <v>944</v>
      </c>
      <c r="D298" s="1">
        <v>1</v>
      </c>
      <c r="E298" s="1" t="s">
        <v>1531</v>
      </c>
      <c r="F298" s="1">
        <v>1</v>
      </c>
      <c r="G298" s="1" t="s">
        <v>1531</v>
      </c>
      <c r="H298" s="1">
        <v>1</v>
      </c>
      <c r="I298" s="1" t="s">
        <v>1531</v>
      </c>
      <c r="J298" s="1">
        <v>1</v>
      </c>
      <c r="K298" s="1" t="s">
        <v>1531</v>
      </c>
      <c r="L298" s="6"/>
      <c r="M298" s="6"/>
      <c r="N298" s="6"/>
    </row>
    <row r="299" spans="1:14">
      <c r="A299" s="1" t="s">
        <v>2204</v>
      </c>
      <c r="B299" s="1" t="s">
        <v>1184</v>
      </c>
      <c r="C299" s="1" t="s">
        <v>945</v>
      </c>
      <c r="D299" s="1" t="s">
        <v>1709</v>
      </c>
      <c r="E299" s="1" t="s">
        <v>1531</v>
      </c>
      <c r="F299" s="1" t="s">
        <v>1709</v>
      </c>
      <c r="G299" s="1" t="s">
        <v>1531</v>
      </c>
      <c r="H299" s="1" t="s">
        <v>1709</v>
      </c>
      <c r="I299" s="1" t="s">
        <v>1531</v>
      </c>
      <c r="J299" s="1" t="s">
        <v>1709</v>
      </c>
      <c r="K299" s="1" t="s">
        <v>1531</v>
      </c>
      <c r="L299" s="6"/>
      <c r="M299" s="6"/>
      <c r="N299" s="6"/>
    </row>
    <row r="300" spans="1:14">
      <c r="A300" s="1" t="s">
        <v>1221</v>
      </c>
      <c r="B300" s="1" t="s">
        <v>1184</v>
      </c>
      <c r="C300" s="1" t="s">
        <v>1704</v>
      </c>
      <c r="D300" s="1">
        <v>0</v>
      </c>
      <c r="E300" s="1">
        <v>0</v>
      </c>
      <c r="F300" s="1">
        <v>0</v>
      </c>
      <c r="G300" s="1">
        <v>0</v>
      </c>
      <c r="H300" s="1">
        <v>0</v>
      </c>
      <c r="I300" s="1">
        <v>0</v>
      </c>
      <c r="J300" s="1">
        <v>0</v>
      </c>
      <c r="K300" s="1">
        <v>0</v>
      </c>
      <c r="L300" s="6"/>
      <c r="M300" s="6"/>
      <c r="N300" s="6"/>
    </row>
    <row r="301" spans="1:14">
      <c r="A301" s="1" t="s">
        <v>1222</v>
      </c>
      <c r="B301" s="1" t="s">
        <v>1184</v>
      </c>
      <c r="C301" s="1" t="s">
        <v>943</v>
      </c>
      <c r="D301" s="1">
        <v>0</v>
      </c>
      <c r="E301" s="1">
        <v>0</v>
      </c>
      <c r="F301" s="1">
        <v>0</v>
      </c>
      <c r="G301" s="1">
        <v>0</v>
      </c>
      <c r="H301" s="1">
        <v>0</v>
      </c>
      <c r="I301" s="1">
        <v>0</v>
      </c>
      <c r="J301" s="1">
        <v>0</v>
      </c>
      <c r="K301" s="1">
        <v>0</v>
      </c>
      <c r="L301" s="6"/>
      <c r="M301" s="6"/>
      <c r="N301" s="6"/>
    </row>
    <row r="302" spans="1:14">
      <c r="A302" s="1" t="s">
        <v>1223</v>
      </c>
      <c r="B302" s="1" t="s">
        <v>1184</v>
      </c>
      <c r="C302" s="1" t="s">
        <v>1701</v>
      </c>
      <c r="D302" s="1">
        <v>0</v>
      </c>
      <c r="E302" s="1" t="s">
        <v>1531</v>
      </c>
      <c r="F302" s="1">
        <v>0</v>
      </c>
      <c r="G302" s="1" t="s">
        <v>1531</v>
      </c>
      <c r="H302" s="1">
        <v>0</v>
      </c>
      <c r="I302" s="1" t="s">
        <v>1531</v>
      </c>
      <c r="J302" s="1">
        <v>0</v>
      </c>
      <c r="K302" s="1" t="s">
        <v>1531</v>
      </c>
      <c r="L302" s="6"/>
      <c r="M302" s="6"/>
      <c r="N302" s="6"/>
    </row>
    <row r="303" spans="1:14">
      <c r="A303" s="1" t="s">
        <v>1224</v>
      </c>
      <c r="B303" s="1" t="s">
        <v>1184</v>
      </c>
      <c r="C303" s="1" t="s">
        <v>709</v>
      </c>
      <c r="D303" s="1"/>
      <c r="E303" s="1"/>
      <c r="F303" s="1"/>
      <c r="G303" s="1"/>
      <c r="H303" s="1"/>
      <c r="I303" s="1"/>
      <c r="J303" s="1"/>
      <c r="K303" s="1"/>
      <c r="L303" s="6"/>
      <c r="M303" s="6"/>
      <c r="N303" s="6"/>
    </row>
    <row r="304" spans="1:14">
      <c r="A304" s="1" t="s">
        <v>1225</v>
      </c>
      <c r="B304" s="1" t="s">
        <v>1549</v>
      </c>
      <c r="C304" s="1" t="s">
        <v>1690</v>
      </c>
      <c r="D304" s="1">
        <v>5</v>
      </c>
      <c r="E304" s="1" t="s">
        <v>1531</v>
      </c>
      <c r="F304" s="1">
        <v>5</v>
      </c>
      <c r="G304" s="1" t="s">
        <v>1531</v>
      </c>
      <c r="H304" s="1">
        <v>5</v>
      </c>
      <c r="I304" s="1" t="s">
        <v>1531</v>
      </c>
      <c r="J304" s="1">
        <v>5</v>
      </c>
      <c r="K304" s="1" t="s">
        <v>1531</v>
      </c>
      <c r="L304" s="6"/>
      <c r="M304" s="6"/>
      <c r="N304" s="6"/>
    </row>
    <row r="305" spans="1:14">
      <c r="A305" s="1" t="s">
        <v>1226</v>
      </c>
      <c r="B305" s="1" t="s">
        <v>1549</v>
      </c>
      <c r="C305" s="1" t="s">
        <v>1703</v>
      </c>
      <c r="D305" s="1">
        <v>1</v>
      </c>
      <c r="E305" s="1" t="s">
        <v>1531</v>
      </c>
      <c r="F305" s="1">
        <v>1</v>
      </c>
      <c r="G305" s="1" t="s">
        <v>1531</v>
      </c>
      <c r="H305" s="1">
        <v>1</v>
      </c>
      <c r="I305" s="1" t="s">
        <v>1531</v>
      </c>
      <c r="J305" s="1">
        <v>1</v>
      </c>
      <c r="K305" s="1" t="s">
        <v>1531</v>
      </c>
      <c r="L305" s="6"/>
      <c r="M305" s="6"/>
      <c r="N305" s="6"/>
    </row>
    <row r="306" spans="1:14">
      <c r="A306" s="1" t="s">
        <v>1227</v>
      </c>
      <c r="B306" s="1" t="s">
        <v>1549</v>
      </c>
      <c r="C306" s="1" t="s">
        <v>941</v>
      </c>
      <c r="D306" s="1">
        <v>0</v>
      </c>
      <c r="E306" s="1">
        <v>0</v>
      </c>
      <c r="F306" s="1">
        <v>0</v>
      </c>
      <c r="G306" s="1">
        <v>0</v>
      </c>
      <c r="H306" s="1">
        <v>0</v>
      </c>
      <c r="I306" s="1">
        <v>0</v>
      </c>
      <c r="J306" s="1">
        <v>0</v>
      </c>
      <c r="K306" s="1">
        <v>0</v>
      </c>
      <c r="L306" s="6"/>
      <c r="M306" s="6"/>
      <c r="N306" s="6"/>
    </row>
    <row r="307" spans="1:14">
      <c r="A307" s="1" t="s">
        <v>1228</v>
      </c>
      <c r="B307" s="1" t="s">
        <v>1549</v>
      </c>
      <c r="C307" s="1" t="s">
        <v>1700</v>
      </c>
      <c r="D307" s="1">
        <v>0</v>
      </c>
      <c r="E307" s="1">
        <v>0</v>
      </c>
      <c r="F307" s="1">
        <v>0</v>
      </c>
      <c r="G307" s="1">
        <v>0</v>
      </c>
      <c r="H307" s="1">
        <v>0</v>
      </c>
      <c r="I307" s="1">
        <v>0</v>
      </c>
      <c r="J307" s="1">
        <v>0</v>
      </c>
      <c r="K307" s="1">
        <v>0</v>
      </c>
      <c r="L307" s="6"/>
      <c r="M307" s="6"/>
      <c r="N307" s="6"/>
    </row>
    <row r="308" spans="1:14">
      <c r="A308" s="1" t="s">
        <v>1229</v>
      </c>
      <c r="B308" s="1" t="s">
        <v>1549</v>
      </c>
      <c r="C308" s="1" t="s">
        <v>942</v>
      </c>
      <c r="D308" s="1">
        <v>0</v>
      </c>
      <c r="E308" s="1">
        <v>0</v>
      </c>
      <c r="F308" s="1">
        <v>0</v>
      </c>
      <c r="G308" s="1">
        <v>0</v>
      </c>
      <c r="H308" s="1">
        <v>0</v>
      </c>
      <c r="I308" s="1">
        <v>0</v>
      </c>
      <c r="J308" s="1">
        <v>0</v>
      </c>
      <c r="K308" s="1">
        <v>0</v>
      </c>
      <c r="L308" s="6"/>
      <c r="M308" s="6"/>
      <c r="N308" s="6"/>
    </row>
    <row r="309" spans="1:14">
      <c r="A309" s="1" t="s">
        <v>1230</v>
      </c>
      <c r="B309" s="1" t="s">
        <v>1549</v>
      </c>
      <c r="C309" s="1" t="s">
        <v>1702</v>
      </c>
      <c r="D309" s="1">
        <v>2</v>
      </c>
      <c r="E309" s="1" t="s">
        <v>1531</v>
      </c>
      <c r="F309" s="1">
        <v>2</v>
      </c>
      <c r="G309" s="1" t="s">
        <v>1531</v>
      </c>
      <c r="H309" s="1">
        <v>2</v>
      </c>
      <c r="I309" s="1" t="s">
        <v>1531</v>
      </c>
      <c r="J309" s="1">
        <v>2</v>
      </c>
      <c r="K309" s="1" t="s">
        <v>1531</v>
      </c>
      <c r="L309" s="6"/>
      <c r="M309" s="6"/>
      <c r="N309" s="6"/>
    </row>
    <row r="310" spans="1:14">
      <c r="A310" s="1" t="s">
        <v>1231</v>
      </c>
      <c r="B310" s="1" t="s">
        <v>1549</v>
      </c>
      <c r="C310" s="1" t="s">
        <v>944</v>
      </c>
      <c r="D310" s="1">
        <v>1</v>
      </c>
      <c r="E310" s="1" t="s">
        <v>1531</v>
      </c>
      <c r="F310" s="1">
        <v>1</v>
      </c>
      <c r="G310" s="1" t="s">
        <v>1531</v>
      </c>
      <c r="H310" s="1">
        <v>1</v>
      </c>
      <c r="I310" s="1" t="s">
        <v>1531</v>
      </c>
      <c r="J310" s="1">
        <v>1</v>
      </c>
      <c r="K310" s="1" t="s">
        <v>1531</v>
      </c>
      <c r="L310" s="6"/>
      <c r="M310" s="6"/>
      <c r="N310" s="6"/>
    </row>
    <row r="311" spans="1:14">
      <c r="A311" s="1" t="s">
        <v>1232</v>
      </c>
      <c r="B311" s="1" t="s">
        <v>1549</v>
      </c>
      <c r="C311" s="1" t="s">
        <v>945</v>
      </c>
      <c r="D311" s="1">
        <v>1</v>
      </c>
      <c r="E311" s="1" t="s">
        <v>1531</v>
      </c>
      <c r="F311" s="1">
        <v>1</v>
      </c>
      <c r="G311" s="1" t="s">
        <v>1531</v>
      </c>
      <c r="H311" s="1">
        <v>1</v>
      </c>
      <c r="I311" s="1" t="s">
        <v>1531</v>
      </c>
      <c r="J311" s="1">
        <v>1</v>
      </c>
      <c r="K311" s="1" t="s">
        <v>1531</v>
      </c>
      <c r="L311" s="6"/>
      <c r="M311" s="6"/>
      <c r="N311" s="6"/>
    </row>
    <row r="312" spans="1:14">
      <c r="A312" s="1" t="s">
        <v>1233</v>
      </c>
      <c r="B312" s="1" t="s">
        <v>1549</v>
      </c>
      <c r="C312" s="1" t="s">
        <v>1704</v>
      </c>
      <c r="D312" s="1">
        <v>0</v>
      </c>
      <c r="E312" s="1">
        <v>0</v>
      </c>
      <c r="F312" s="1">
        <v>0</v>
      </c>
      <c r="G312" s="1">
        <v>0</v>
      </c>
      <c r="H312" s="1">
        <v>0</v>
      </c>
      <c r="I312" s="1">
        <v>0</v>
      </c>
      <c r="J312" s="1">
        <v>0</v>
      </c>
      <c r="K312" s="1">
        <v>0</v>
      </c>
      <c r="L312" s="6"/>
      <c r="M312" s="6"/>
      <c r="N312" s="6"/>
    </row>
    <row r="313" spans="1:14">
      <c r="A313" s="1" t="s">
        <v>1234</v>
      </c>
      <c r="B313" s="1" t="s">
        <v>1549</v>
      </c>
      <c r="C313" s="1" t="s">
        <v>943</v>
      </c>
      <c r="D313" s="1">
        <v>0</v>
      </c>
      <c r="E313" s="1">
        <v>0</v>
      </c>
      <c r="F313" s="1">
        <v>0</v>
      </c>
      <c r="G313" s="1">
        <v>0</v>
      </c>
      <c r="H313" s="1">
        <v>0</v>
      </c>
      <c r="I313" s="1">
        <v>0</v>
      </c>
      <c r="J313" s="1">
        <v>0</v>
      </c>
      <c r="K313" s="1">
        <v>0</v>
      </c>
      <c r="L313" s="6"/>
      <c r="M313" s="6"/>
      <c r="N313" s="6"/>
    </row>
    <row r="314" spans="1:14">
      <c r="A314" s="1" t="s">
        <v>1235</v>
      </c>
      <c r="B314" s="1" t="s">
        <v>1549</v>
      </c>
      <c r="C314" s="1" t="s">
        <v>1701</v>
      </c>
      <c r="D314" s="1">
        <v>0</v>
      </c>
      <c r="E314" s="1" t="s">
        <v>1531</v>
      </c>
      <c r="F314" s="1">
        <v>0</v>
      </c>
      <c r="G314" s="1" t="s">
        <v>1531</v>
      </c>
      <c r="H314" s="1">
        <v>0</v>
      </c>
      <c r="I314" s="1" t="s">
        <v>1531</v>
      </c>
      <c r="J314" s="1">
        <v>0</v>
      </c>
      <c r="K314" s="1" t="s">
        <v>1531</v>
      </c>
      <c r="L314" s="6"/>
      <c r="M314" s="6"/>
      <c r="N314" s="6"/>
    </row>
    <row r="315" spans="1:14">
      <c r="A315" s="1" t="s">
        <v>1236</v>
      </c>
      <c r="B315" s="1" t="s">
        <v>1549</v>
      </c>
      <c r="C315" s="1" t="s">
        <v>709</v>
      </c>
      <c r="D315" s="1"/>
      <c r="E315" s="1"/>
      <c r="F315" s="1"/>
      <c r="G315" s="1"/>
      <c r="H315" s="1"/>
      <c r="I315" s="1"/>
      <c r="J315" s="1"/>
      <c r="K315" s="1"/>
      <c r="L315" s="6"/>
      <c r="M315" s="6"/>
      <c r="N315" s="6"/>
    </row>
    <row r="316" spans="1:14">
      <c r="A316" s="1" t="s">
        <v>782</v>
      </c>
      <c r="B316" s="1" t="s">
        <v>308</v>
      </c>
      <c r="C316" s="1" t="s">
        <v>1690</v>
      </c>
      <c r="D316" s="1">
        <v>5</v>
      </c>
      <c r="E316" s="1" t="s">
        <v>1531</v>
      </c>
      <c r="F316" s="1">
        <v>5</v>
      </c>
      <c r="G316" s="1" t="s">
        <v>1531</v>
      </c>
      <c r="H316" s="1">
        <v>5</v>
      </c>
      <c r="I316" s="1" t="s">
        <v>1531</v>
      </c>
      <c r="J316" s="1">
        <v>5</v>
      </c>
      <c r="K316" s="1" t="s">
        <v>1531</v>
      </c>
      <c r="L316" s="6"/>
      <c r="M316" s="6"/>
      <c r="N316" s="6"/>
    </row>
    <row r="317" spans="1:14">
      <c r="A317" s="1" t="s">
        <v>790</v>
      </c>
      <c r="B317" s="1" t="s">
        <v>308</v>
      </c>
      <c r="C317" s="1" t="s">
        <v>1703</v>
      </c>
      <c r="D317" s="1">
        <v>0</v>
      </c>
      <c r="E317" s="1" t="s">
        <v>1531</v>
      </c>
      <c r="F317" s="1">
        <v>0</v>
      </c>
      <c r="G317" s="1" t="s">
        <v>1531</v>
      </c>
      <c r="H317" s="1">
        <v>0</v>
      </c>
      <c r="I317" s="1" t="s">
        <v>1531</v>
      </c>
      <c r="J317" s="1">
        <v>0</v>
      </c>
      <c r="K317" s="1" t="s">
        <v>1531</v>
      </c>
      <c r="L317" s="6"/>
      <c r="M317" s="6"/>
      <c r="N317" s="6"/>
    </row>
    <row r="318" spans="1:14">
      <c r="A318" s="1" t="s">
        <v>791</v>
      </c>
      <c r="B318" s="1" t="s">
        <v>308</v>
      </c>
      <c r="C318" s="1" t="s">
        <v>941</v>
      </c>
      <c r="D318" s="1">
        <v>1</v>
      </c>
      <c r="E318" s="1">
        <v>62</v>
      </c>
      <c r="F318" s="1">
        <v>1</v>
      </c>
      <c r="G318" s="1">
        <v>62</v>
      </c>
      <c r="H318" s="1">
        <v>1</v>
      </c>
      <c r="I318" s="1">
        <v>62</v>
      </c>
      <c r="J318" s="1">
        <v>1</v>
      </c>
      <c r="K318" s="1">
        <v>62</v>
      </c>
      <c r="L318" s="6"/>
      <c r="M318" s="6"/>
      <c r="N318" s="6"/>
    </row>
    <row r="319" spans="1:14">
      <c r="A319" s="1" t="s">
        <v>792</v>
      </c>
      <c r="B319" s="1" t="s">
        <v>308</v>
      </c>
      <c r="C319" s="1" t="s">
        <v>1700</v>
      </c>
      <c r="D319" s="1">
        <v>1</v>
      </c>
      <c r="E319" s="1">
        <v>9</v>
      </c>
      <c r="F319" s="1">
        <v>1</v>
      </c>
      <c r="G319" s="1">
        <v>9</v>
      </c>
      <c r="H319" s="1">
        <v>1</v>
      </c>
      <c r="I319" s="1">
        <v>9</v>
      </c>
      <c r="J319" s="1">
        <v>1</v>
      </c>
      <c r="K319" s="1">
        <v>9</v>
      </c>
      <c r="L319" s="6"/>
      <c r="M319" s="6"/>
      <c r="N319" s="6"/>
    </row>
    <row r="320" spans="1:14">
      <c r="A320" s="1" t="s">
        <v>793</v>
      </c>
      <c r="B320" s="1" t="s">
        <v>308</v>
      </c>
      <c r="C320" s="1" t="s">
        <v>942</v>
      </c>
      <c r="D320" s="1">
        <v>0</v>
      </c>
      <c r="E320" s="1">
        <v>0</v>
      </c>
      <c r="F320" s="1">
        <v>0</v>
      </c>
      <c r="G320" s="1">
        <v>0</v>
      </c>
      <c r="H320" s="1">
        <v>0</v>
      </c>
      <c r="I320" s="1">
        <v>0</v>
      </c>
      <c r="J320" s="1">
        <v>0</v>
      </c>
      <c r="K320" s="1">
        <v>0</v>
      </c>
      <c r="L320" s="6"/>
      <c r="M320" s="6"/>
      <c r="N320" s="6"/>
    </row>
    <row r="321" spans="1:14">
      <c r="A321" s="1" t="s">
        <v>794</v>
      </c>
      <c r="B321" s="1" t="s">
        <v>308</v>
      </c>
      <c r="C321" s="1" t="s">
        <v>1702</v>
      </c>
      <c r="D321" s="1">
        <v>1</v>
      </c>
      <c r="E321" s="1" t="s">
        <v>1531</v>
      </c>
      <c r="F321" s="1">
        <v>1</v>
      </c>
      <c r="G321" s="1" t="s">
        <v>1531</v>
      </c>
      <c r="H321" s="1">
        <v>1</v>
      </c>
      <c r="I321" s="1" t="s">
        <v>1531</v>
      </c>
      <c r="J321" s="1">
        <v>1</v>
      </c>
      <c r="K321" s="1" t="s">
        <v>1531</v>
      </c>
      <c r="L321" s="6"/>
      <c r="M321" s="6"/>
      <c r="N321" s="6"/>
    </row>
    <row r="322" spans="1:14">
      <c r="A322" s="1" t="s">
        <v>795</v>
      </c>
      <c r="B322" s="1" t="s">
        <v>308</v>
      </c>
      <c r="C322" s="1" t="s">
        <v>944</v>
      </c>
      <c r="D322" s="1">
        <v>1</v>
      </c>
      <c r="E322" s="1" t="s">
        <v>1531</v>
      </c>
      <c r="F322" s="1">
        <v>1</v>
      </c>
      <c r="G322" s="1" t="s">
        <v>1531</v>
      </c>
      <c r="H322" s="1">
        <v>1</v>
      </c>
      <c r="I322" s="1" t="s">
        <v>1531</v>
      </c>
      <c r="J322" s="1">
        <v>1</v>
      </c>
      <c r="K322" s="1" t="s">
        <v>1531</v>
      </c>
      <c r="L322" s="6"/>
      <c r="M322" s="6"/>
      <c r="N322" s="6"/>
    </row>
    <row r="323" spans="1:14">
      <c r="A323" s="1" t="s">
        <v>796</v>
      </c>
      <c r="B323" s="1" t="s">
        <v>308</v>
      </c>
      <c r="C323" s="1" t="s">
        <v>945</v>
      </c>
      <c r="D323" s="1">
        <v>1</v>
      </c>
      <c r="E323" s="1" t="s">
        <v>1531</v>
      </c>
      <c r="F323" s="1">
        <v>1</v>
      </c>
      <c r="G323" s="1" t="s">
        <v>1531</v>
      </c>
      <c r="H323" s="1">
        <v>1</v>
      </c>
      <c r="I323" s="1" t="s">
        <v>1531</v>
      </c>
      <c r="J323" s="1">
        <v>1</v>
      </c>
      <c r="K323" s="1" t="s">
        <v>1531</v>
      </c>
      <c r="L323" s="6"/>
      <c r="M323" s="6"/>
      <c r="N323" s="6"/>
    </row>
    <row r="324" spans="1:14">
      <c r="A324" s="1" t="s">
        <v>797</v>
      </c>
      <c r="B324" s="1" t="s">
        <v>308</v>
      </c>
      <c r="C324" s="1" t="s">
        <v>1704</v>
      </c>
      <c r="D324" s="1">
        <v>0</v>
      </c>
      <c r="E324" s="1">
        <v>0</v>
      </c>
      <c r="F324" s="1">
        <v>0</v>
      </c>
      <c r="G324" s="1">
        <v>0</v>
      </c>
      <c r="H324" s="1">
        <v>0</v>
      </c>
      <c r="I324" s="1">
        <v>0</v>
      </c>
      <c r="J324" s="1">
        <v>0</v>
      </c>
      <c r="K324" s="1">
        <v>0</v>
      </c>
      <c r="L324" s="6"/>
      <c r="M324" s="6"/>
      <c r="N324" s="6"/>
    </row>
    <row r="325" spans="1:14">
      <c r="A325" s="1" t="s">
        <v>798</v>
      </c>
      <c r="B325" s="1" t="s">
        <v>308</v>
      </c>
      <c r="C325" s="1" t="s">
        <v>943</v>
      </c>
      <c r="D325" s="1">
        <v>0</v>
      </c>
      <c r="E325" s="1">
        <v>0</v>
      </c>
      <c r="F325" s="1">
        <v>0</v>
      </c>
      <c r="G325" s="1">
        <v>0</v>
      </c>
      <c r="H325" s="1">
        <v>0</v>
      </c>
      <c r="I325" s="1">
        <v>0</v>
      </c>
      <c r="J325" s="1">
        <v>0</v>
      </c>
      <c r="K325" s="1">
        <v>0</v>
      </c>
      <c r="L325" s="6"/>
      <c r="M325" s="6"/>
      <c r="N325" s="6"/>
    </row>
    <row r="326" spans="1:14">
      <c r="A326" s="1" t="s">
        <v>799</v>
      </c>
      <c r="B326" s="1" t="s">
        <v>308</v>
      </c>
      <c r="C326" s="1" t="s">
        <v>1701</v>
      </c>
      <c r="D326" s="1">
        <v>0</v>
      </c>
      <c r="E326" s="1" t="s">
        <v>1531</v>
      </c>
      <c r="F326" s="1">
        <v>0</v>
      </c>
      <c r="G326" s="1" t="s">
        <v>1531</v>
      </c>
      <c r="H326" s="1">
        <v>0</v>
      </c>
      <c r="I326" s="1" t="s">
        <v>1531</v>
      </c>
      <c r="J326" s="1">
        <v>0</v>
      </c>
      <c r="K326" s="1" t="s">
        <v>1531</v>
      </c>
      <c r="L326" s="6"/>
      <c r="M326" s="6"/>
      <c r="N326" s="6"/>
    </row>
    <row r="327" spans="1:14">
      <c r="A327" s="1" t="s">
        <v>800</v>
      </c>
      <c r="B327" s="1" t="s">
        <v>308</v>
      </c>
      <c r="C327" s="1" t="s">
        <v>709</v>
      </c>
      <c r="D327" s="1"/>
      <c r="E327" s="1"/>
      <c r="F327" s="1"/>
      <c r="G327" s="1"/>
      <c r="H327" s="1"/>
      <c r="I327" s="1"/>
      <c r="J327" s="1"/>
      <c r="K327" s="1"/>
      <c r="L327" s="6"/>
      <c r="M327" s="6"/>
      <c r="N327" s="6"/>
    </row>
    <row r="328" spans="1:14">
      <c r="A328" s="1" t="s">
        <v>309</v>
      </c>
      <c r="B328" s="1" t="s">
        <v>1552</v>
      </c>
      <c r="C328" s="1" t="s">
        <v>1690</v>
      </c>
      <c r="D328" s="1">
        <v>16</v>
      </c>
      <c r="E328" s="1" t="s">
        <v>1531</v>
      </c>
      <c r="F328" s="1">
        <v>16</v>
      </c>
      <c r="G328" s="1" t="s">
        <v>1531</v>
      </c>
      <c r="H328" s="1">
        <v>16</v>
      </c>
      <c r="I328" s="1" t="s">
        <v>1531</v>
      </c>
      <c r="J328" s="1">
        <v>16</v>
      </c>
      <c r="K328" s="1" t="s">
        <v>1531</v>
      </c>
      <c r="L328" s="6"/>
      <c r="M328" s="6"/>
      <c r="N328" s="6"/>
    </row>
    <row r="329" spans="1:14">
      <c r="A329" s="1" t="s">
        <v>310</v>
      </c>
      <c r="B329" s="1" t="s">
        <v>1552</v>
      </c>
      <c r="C329" s="1" t="s">
        <v>1703</v>
      </c>
      <c r="D329" s="1">
        <v>1</v>
      </c>
      <c r="E329" s="1" t="s">
        <v>1531</v>
      </c>
      <c r="F329" s="1">
        <v>1</v>
      </c>
      <c r="G329" s="1" t="s">
        <v>1531</v>
      </c>
      <c r="H329" s="1">
        <v>1</v>
      </c>
      <c r="I329" s="1" t="s">
        <v>1531</v>
      </c>
      <c r="J329" s="1">
        <v>1</v>
      </c>
      <c r="K329" s="1" t="s">
        <v>1531</v>
      </c>
      <c r="L329" s="6"/>
      <c r="M329" s="6"/>
      <c r="N329" s="6"/>
    </row>
    <row r="330" spans="1:14">
      <c r="A330" s="1" t="s">
        <v>311</v>
      </c>
      <c r="B330" s="1" t="s">
        <v>1552</v>
      </c>
      <c r="C330" s="1" t="s">
        <v>941</v>
      </c>
      <c r="D330" s="1">
        <v>0</v>
      </c>
      <c r="E330" s="1">
        <v>0</v>
      </c>
      <c r="F330" s="1">
        <v>0</v>
      </c>
      <c r="G330" s="1">
        <v>0</v>
      </c>
      <c r="H330" s="1">
        <v>0</v>
      </c>
      <c r="I330" s="1">
        <v>0</v>
      </c>
      <c r="J330" s="1">
        <v>0</v>
      </c>
      <c r="K330" s="1">
        <v>0</v>
      </c>
      <c r="L330" s="6"/>
      <c r="M330" s="6"/>
      <c r="N330" s="6"/>
    </row>
    <row r="331" spans="1:14">
      <c r="A331" s="1" t="s">
        <v>1003</v>
      </c>
      <c r="B331" s="1" t="s">
        <v>1552</v>
      </c>
      <c r="C331" s="1" t="s">
        <v>1700</v>
      </c>
      <c r="D331" s="1">
        <v>10</v>
      </c>
      <c r="E331" s="1">
        <v>52</v>
      </c>
      <c r="F331" s="1">
        <v>10</v>
      </c>
      <c r="G331" s="1">
        <v>52</v>
      </c>
      <c r="H331" s="1">
        <v>10</v>
      </c>
      <c r="I331" s="1">
        <v>52</v>
      </c>
      <c r="J331" s="1">
        <v>10</v>
      </c>
      <c r="K331" s="1">
        <v>52</v>
      </c>
      <c r="L331" s="6"/>
      <c r="M331" s="6"/>
      <c r="N331" s="6"/>
    </row>
    <row r="332" spans="1:14">
      <c r="A332" s="1" t="s">
        <v>1004</v>
      </c>
      <c r="B332" s="1" t="s">
        <v>1552</v>
      </c>
      <c r="C332" s="1" t="s">
        <v>942</v>
      </c>
      <c r="D332" s="1">
        <v>0</v>
      </c>
      <c r="E332" s="1">
        <v>0</v>
      </c>
      <c r="F332" s="1">
        <v>0</v>
      </c>
      <c r="G332" s="1">
        <v>0</v>
      </c>
      <c r="H332" s="1">
        <v>0</v>
      </c>
      <c r="I332" s="1">
        <v>0</v>
      </c>
      <c r="J332" s="1">
        <v>0</v>
      </c>
      <c r="K332" s="1">
        <v>0</v>
      </c>
      <c r="L332" s="6"/>
      <c r="M332" s="6"/>
      <c r="N332" s="6"/>
    </row>
    <row r="333" spans="1:14">
      <c r="A333" s="1" t="s">
        <v>1005</v>
      </c>
      <c r="B333" s="1" t="s">
        <v>1552</v>
      </c>
      <c r="C333" s="1" t="s">
        <v>1702</v>
      </c>
      <c r="D333" s="1">
        <v>2</v>
      </c>
      <c r="E333" s="1" t="s">
        <v>1531</v>
      </c>
      <c r="F333" s="1">
        <v>2</v>
      </c>
      <c r="G333" s="1" t="s">
        <v>1531</v>
      </c>
      <c r="H333" s="1">
        <v>2</v>
      </c>
      <c r="I333" s="1" t="s">
        <v>1531</v>
      </c>
      <c r="J333" s="1">
        <v>2</v>
      </c>
      <c r="K333" s="1" t="s">
        <v>1531</v>
      </c>
      <c r="L333" s="6"/>
      <c r="M333" s="6"/>
      <c r="N333" s="6"/>
    </row>
    <row r="334" spans="1:14">
      <c r="A334" s="1" t="s">
        <v>1006</v>
      </c>
      <c r="B334" s="1" t="s">
        <v>1552</v>
      </c>
      <c r="C334" s="1" t="s">
        <v>944</v>
      </c>
      <c r="D334" s="1">
        <v>1</v>
      </c>
      <c r="E334" s="1" t="s">
        <v>1531</v>
      </c>
      <c r="F334" s="1">
        <v>1</v>
      </c>
      <c r="G334" s="1" t="s">
        <v>1531</v>
      </c>
      <c r="H334" s="1">
        <v>1</v>
      </c>
      <c r="I334" s="1" t="s">
        <v>1531</v>
      </c>
      <c r="J334" s="1">
        <v>1</v>
      </c>
      <c r="K334" s="1" t="s">
        <v>1531</v>
      </c>
      <c r="L334" s="6"/>
      <c r="M334" s="6"/>
      <c r="N334" s="6"/>
    </row>
    <row r="335" spans="1:14">
      <c r="A335" s="1" t="s">
        <v>1007</v>
      </c>
      <c r="B335" s="1" t="s">
        <v>1552</v>
      </c>
      <c r="C335" s="1" t="s">
        <v>945</v>
      </c>
      <c r="D335" s="1">
        <v>1</v>
      </c>
      <c r="E335" s="1" t="s">
        <v>1531</v>
      </c>
      <c r="F335" s="1">
        <v>1</v>
      </c>
      <c r="G335" s="1" t="s">
        <v>1531</v>
      </c>
      <c r="H335" s="1">
        <v>1</v>
      </c>
      <c r="I335" s="1" t="s">
        <v>1531</v>
      </c>
      <c r="J335" s="1">
        <v>1</v>
      </c>
      <c r="K335" s="1" t="s">
        <v>1531</v>
      </c>
      <c r="L335" s="6"/>
      <c r="M335" s="6"/>
      <c r="N335" s="6"/>
    </row>
    <row r="336" spans="1:14">
      <c r="A336" s="1" t="s">
        <v>1008</v>
      </c>
      <c r="B336" s="1" t="s">
        <v>1552</v>
      </c>
      <c r="C336" s="1" t="s">
        <v>1704</v>
      </c>
      <c r="D336" s="1">
        <v>1</v>
      </c>
      <c r="E336" s="1">
        <v>11</v>
      </c>
      <c r="F336" s="1">
        <v>1</v>
      </c>
      <c r="G336" s="1">
        <v>11</v>
      </c>
      <c r="H336" s="1">
        <v>1</v>
      </c>
      <c r="I336" s="1">
        <v>11</v>
      </c>
      <c r="J336" s="1">
        <v>1</v>
      </c>
      <c r="K336" s="1">
        <v>11</v>
      </c>
      <c r="L336" s="6"/>
      <c r="M336" s="6"/>
      <c r="N336" s="6"/>
    </row>
    <row r="337" spans="1:14">
      <c r="A337" s="1" t="s">
        <v>1762</v>
      </c>
      <c r="B337" s="1" t="s">
        <v>1552</v>
      </c>
      <c r="C337" s="1" t="s">
        <v>943</v>
      </c>
      <c r="D337" s="1">
        <v>0</v>
      </c>
      <c r="E337" s="1">
        <v>0</v>
      </c>
      <c r="F337" s="1">
        <v>0</v>
      </c>
      <c r="G337" s="1">
        <v>0</v>
      </c>
      <c r="H337" s="1">
        <v>0</v>
      </c>
      <c r="I337" s="1">
        <v>0</v>
      </c>
      <c r="J337" s="1">
        <v>0</v>
      </c>
      <c r="K337" s="1">
        <v>0</v>
      </c>
      <c r="L337" s="6"/>
      <c r="M337" s="6"/>
      <c r="N337" s="6"/>
    </row>
    <row r="338" spans="1:14">
      <c r="A338" s="1" t="s">
        <v>1763</v>
      </c>
      <c r="B338" s="1" t="s">
        <v>1552</v>
      </c>
      <c r="C338" s="1" t="s">
        <v>1701</v>
      </c>
      <c r="D338" s="1">
        <v>0</v>
      </c>
      <c r="E338" s="1" t="s">
        <v>1531</v>
      </c>
      <c r="F338" s="1">
        <v>0</v>
      </c>
      <c r="G338" s="1" t="s">
        <v>1531</v>
      </c>
      <c r="H338" s="1">
        <v>0</v>
      </c>
      <c r="I338" s="1" t="s">
        <v>1531</v>
      </c>
      <c r="J338" s="1">
        <v>0</v>
      </c>
      <c r="K338" s="1" t="s">
        <v>1531</v>
      </c>
      <c r="L338" s="6"/>
      <c r="M338" s="6"/>
      <c r="N338" s="6"/>
    </row>
    <row r="339" spans="1:14">
      <c r="A339" s="1" t="s">
        <v>1764</v>
      </c>
      <c r="B339" s="1" t="s">
        <v>1552</v>
      </c>
      <c r="C339" s="1" t="s">
        <v>709</v>
      </c>
      <c r="D339" s="1"/>
      <c r="E339" s="1"/>
      <c r="F339" s="1"/>
      <c r="G339" s="1"/>
      <c r="H339" s="1"/>
      <c r="I339" s="1"/>
      <c r="J339" s="1"/>
      <c r="K339" s="1"/>
      <c r="L339" s="6"/>
      <c r="M339" s="6"/>
      <c r="N339" s="6"/>
    </row>
    <row r="340" spans="1:14">
      <c r="A340" s="1" t="s">
        <v>1765</v>
      </c>
      <c r="B340" s="1" t="s">
        <v>1766</v>
      </c>
      <c r="C340" s="1" t="s">
        <v>1690</v>
      </c>
      <c r="D340" s="1">
        <v>128</v>
      </c>
      <c r="E340" s="1" t="s">
        <v>1531</v>
      </c>
      <c r="F340" s="1">
        <v>129</v>
      </c>
      <c r="G340" s="1" t="s">
        <v>1531</v>
      </c>
      <c r="H340" s="1">
        <v>129</v>
      </c>
      <c r="I340" s="1" t="s">
        <v>1531</v>
      </c>
      <c r="J340" s="1">
        <v>129</v>
      </c>
      <c r="K340" s="1" t="s">
        <v>1531</v>
      </c>
      <c r="L340" s="6"/>
      <c r="M340" s="6"/>
      <c r="N340" s="6"/>
    </row>
    <row r="341" spans="1:14">
      <c r="A341" s="1" t="s">
        <v>1767</v>
      </c>
      <c r="B341" s="1" t="s">
        <v>1766</v>
      </c>
      <c r="C341" s="1" t="s">
        <v>1703</v>
      </c>
      <c r="D341" s="1">
        <v>6</v>
      </c>
      <c r="E341" s="1" t="s">
        <v>1531</v>
      </c>
      <c r="F341" s="1">
        <v>6</v>
      </c>
      <c r="G341" s="1" t="s">
        <v>1531</v>
      </c>
      <c r="H341" s="1">
        <v>6</v>
      </c>
      <c r="I341" s="1" t="s">
        <v>1531</v>
      </c>
      <c r="J341" s="1">
        <v>6</v>
      </c>
      <c r="K341" s="1" t="s">
        <v>1531</v>
      </c>
      <c r="L341" s="6"/>
      <c r="M341" s="6"/>
      <c r="N341" s="6"/>
    </row>
    <row r="342" spans="1:14">
      <c r="A342" s="1" t="s">
        <v>1768</v>
      </c>
      <c r="B342" s="1" t="s">
        <v>1766</v>
      </c>
      <c r="C342" s="1" t="s">
        <v>941</v>
      </c>
      <c r="D342" s="1">
        <v>13</v>
      </c>
      <c r="E342" s="1">
        <v>879.20289600000001</v>
      </c>
      <c r="F342" s="1">
        <v>13</v>
      </c>
      <c r="G342" s="1">
        <v>878.70598800000005</v>
      </c>
      <c r="H342" s="1">
        <v>13</v>
      </c>
      <c r="I342" s="1">
        <v>878.70598800000005</v>
      </c>
      <c r="J342" s="1">
        <v>13</v>
      </c>
      <c r="K342" s="1">
        <v>960.62936999999999</v>
      </c>
      <c r="L342" s="6"/>
      <c r="M342" s="6"/>
      <c r="N342" s="6"/>
    </row>
    <row r="343" spans="1:14">
      <c r="A343" s="1" t="s">
        <v>1769</v>
      </c>
      <c r="B343" s="1" t="s">
        <v>1766</v>
      </c>
      <c r="C343" s="1" t="s">
        <v>1700</v>
      </c>
      <c r="D343" s="1">
        <v>46</v>
      </c>
      <c r="E343" s="1">
        <v>273</v>
      </c>
      <c r="F343" s="1">
        <v>47</v>
      </c>
      <c r="G343" s="1">
        <v>283</v>
      </c>
      <c r="H343" s="1">
        <v>47</v>
      </c>
      <c r="I343" s="1">
        <v>283</v>
      </c>
      <c r="J343" s="1">
        <v>47</v>
      </c>
      <c r="K343" s="1">
        <v>283</v>
      </c>
      <c r="L343" s="6"/>
      <c r="M343" s="6"/>
      <c r="N343" s="6"/>
    </row>
    <row r="344" spans="1:14">
      <c r="A344" s="1" t="s">
        <v>1770</v>
      </c>
      <c r="B344" s="1" t="s">
        <v>1766</v>
      </c>
      <c r="C344" s="1" t="s">
        <v>942</v>
      </c>
      <c r="D344" s="1">
        <v>0</v>
      </c>
      <c r="E344" s="1">
        <v>0</v>
      </c>
      <c r="F344" s="1">
        <v>0</v>
      </c>
      <c r="G344" s="1">
        <v>0</v>
      </c>
      <c r="H344" s="1">
        <v>0</v>
      </c>
      <c r="I344" s="1">
        <v>0</v>
      </c>
      <c r="J344" s="1">
        <v>0</v>
      </c>
      <c r="K344" s="1">
        <v>0</v>
      </c>
      <c r="L344" s="6"/>
      <c r="M344" s="6"/>
      <c r="N344" s="6"/>
    </row>
    <row r="345" spans="1:14">
      <c r="A345" s="1" t="s">
        <v>1771</v>
      </c>
      <c r="B345" s="1" t="s">
        <v>1766</v>
      </c>
      <c r="C345" s="1" t="s">
        <v>1702</v>
      </c>
      <c r="D345" s="1">
        <v>17</v>
      </c>
      <c r="E345" s="1" t="s">
        <v>1531</v>
      </c>
      <c r="F345" s="1">
        <v>17</v>
      </c>
      <c r="G345" s="1" t="s">
        <v>1531</v>
      </c>
      <c r="H345" s="1">
        <v>17</v>
      </c>
      <c r="I345" s="1" t="s">
        <v>1531</v>
      </c>
      <c r="J345" s="1">
        <v>17</v>
      </c>
      <c r="K345" s="1" t="s">
        <v>1531</v>
      </c>
      <c r="L345" s="6"/>
      <c r="M345" s="6"/>
      <c r="N345" s="6"/>
    </row>
    <row r="346" spans="1:14">
      <c r="A346" s="1" t="s">
        <v>1772</v>
      </c>
      <c r="B346" s="1" t="s">
        <v>1766</v>
      </c>
      <c r="C346" s="1" t="s">
        <v>944</v>
      </c>
      <c r="D346" s="1">
        <v>14</v>
      </c>
      <c r="E346" s="1" t="s">
        <v>1531</v>
      </c>
      <c r="F346" s="1">
        <v>14</v>
      </c>
      <c r="G346" s="1" t="s">
        <v>1531</v>
      </c>
      <c r="H346" s="1">
        <v>14</v>
      </c>
      <c r="I346" s="1" t="s">
        <v>1531</v>
      </c>
      <c r="J346" s="1">
        <v>14</v>
      </c>
      <c r="K346" s="1" t="s">
        <v>1531</v>
      </c>
      <c r="L346" s="6"/>
      <c r="M346" s="6"/>
      <c r="N346" s="6"/>
    </row>
    <row r="347" spans="1:14">
      <c r="A347" s="1" t="s">
        <v>1773</v>
      </c>
      <c r="B347" s="1" t="s">
        <v>1766</v>
      </c>
      <c r="C347" s="1" t="s">
        <v>945</v>
      </c>
      <c r="D347" s="1">
        <v>13</v>
      </c>
      <c r="E347" s="1" t="s">
        <v>1531</v>
      </c>
      <c r="F347" s="1">
        <v>13</v>
      </c>
      <c r="G347" s="1" t="s">
        <v>1531</v>
      </c>
      <c r="H347" s="1">
        <v>13</v>
      </c>
      <c r="I347" s="1" t="s">
        <v>1531</v>
      </c>
      <c r="J347" s="1">
        <v>13</v>
      </c>
      <c r="K347" s="1" t="s">
        <v>1531</v>
      </c>
      <c r="L347" s="6"/>
      <c r="M347" s="6"/>
      <c r="N347" s="6"/>
    </row>
    <row r="348" spans="1:14">
      <c r="A348" s="1" t="s">
        <v>1774</v>
      </c>
      <c r="B348" s="1" t="s">
        <v>1766</v>
      </c>
      <c r="C348" s="1" t="s">
        <v>1704</v>
      </c>
      <c r="D348" s="1">
        <v>8</v>
      </c>
      <c r="E348" s="1">
        <v>47.625</v>
      </c>
      <c r="F348" s="1">
        <v>8</v>
      </c>
      <c r="G348" s="1">
        <v>47.625</v>
      </c>
      <c r="H348" s="1">
        <v>8</v>
      </c>
      <c r="I348" s="1">
        <v>47.533332999999999</v>
      </c>
      <c r="J348" s="1">
        <v>8</v>
      </c>
      <c r="K348" s="1">
        <v>47.733333000000002</v>
      </c>
      <c r="L348" s="6"/>
      <c r="M348" s="6"/>
      <c r="N348" s="6"/>
    </row>
    <row r="349" spans="1:14">
      <c r="A349" s="1" t="s">
        <v>1775</v>
      </c>
      <c r="B349" s="1" t="s">
        <v>1766</v>
      </c>
      <c r="C349" s="1" t="s">
        <v>943</v>
      </c>
      <c r="D349" s="1">
        <v>2</v>
      </c>
      <c r="E349" s="1">
        <v>54</v>
      </c>
      <c r="F349" s="1">
        <v>2</v>
      </c>
      <c r="G349" s="1">
        <v>54</v>
      </c>
      <c r="H349" s="1">
        <v>2</v>
      </c>
      <c r="I349" s="1">
        <v>54</v>
      </c>
      <c r="J349" s="1">
        <v>2</v>
      </c>
      <c r="K349" s="1">
        <v>54</v>
      </c>
      <c r="L349" s="6"/>
      <c r="M349" s="6"/>
      <c r="N349" s="6"/>
    </row>
    <row r="350" spans="1:14">
      <c r="A350" s="1" t="s">
        <v>1776</v>
      </c>
      <c r="B350" s="1" t="s">
        <v>1766</v>
      </c>
      <c r="C350" s="1" t="s">
        <v>1701</v>
      </c>
      <c r="D350" s="1">
        <v>9</v>
      </c>
      <c r="E350" s="1" t="s">
        <v>1531</v>
      </c>
      <c r="F350" s="1">
        <v>9</v>
      </c>
      <c r="G350" s="1" t="s">
        <v>1531</v>
      </c>
      <c r="H350" s="1">
        <v>9</v>
      </c>
      <c r="I350" s="1" t="s">
        <v>1531</v>
      </c>
      <c r="J350" s="1">
        <v>9</v>
      </c>
      <c r="K350" s="1" t="s">
        <v>1531</v>
      </c>
      <c r="L350" s="6"/>
      <c r="M350" s="6"/>
      <c r="N350" s="6"/>
    </row>
    <row r="351" spans="1:14">
      <c r="A351" s="1" t="s">
        <v>1777</v>
      </c>
      <c r="B351" s="1" t="s">
        <v>1766</v>
      </c>
      <c r="C351" s="1" t="s">
        <v>709</v>
      </c>
      <c r="D351" s="1"/>
      <c r="E351" s="1"/>
      <c r="F351" s="1"/>
      <c r="G351" s="1"/>
      <c r="H351" s="1"/>
      <c r="I351" s="1"/>
      <c r="J351" s="1"/>
      <c r="K351" s="1"/>
      <c r="L351" s="6"/>
      <c r="M351" s="6"/>
      <c r="N351" s="6"/>
    </row>
    <row r="352" spans="1:14">
      <c r="A352" s="1" t="s">
        <v>1778</v>
      </c>
      <c r="B352" s="1" t="s">
        <v>1559</v>
      </c>
      <c r="C352" s="1" t="s">
        <v>1690</v>
      </c>
      <c r="D352" s="1">
        <v>7</v>
      </c>
      <c r="E352" s="1" t="s">
        <v>1531</v>
      </c>
      <c r="F352" s="1">
        <v>8</v>
      </c>
      <c r="G352" s="1" t="s">
        <v>1531</v>
      </c>
      <c r="H352" s="1">
        <v>8</v>
      </c>
      <c r="I352" s="1" t="s">
        <v>1531</v>
      </c>
      <c r="J352" s="1">
        <v>8</v>
      </c>
      <c r="K352" s="1" t="s">
        <v>1531</v>
      </c>
      <c r="L352" s="6"/>
      <c r="M352" s="6"/>
      <c r="N352" s="6"/>
    </row>
    <row r="353" spans="1:14">
      <c r="A353" s="1" t="s">
        <v>1779</v>
      </c>
      <c r="B353" s="1" t="s">
        <v>1559</v>
      </c>
      <c r="C353" s="1" t="s">
        <v>1703</v>
      </c>
      <c r="D353" s="1">
        <v>0</v>
      </c>
      <c r="E353" s="1" t="s">
        <v>1531</v>
      </c>
      <c r="F353" s="1">
        <v>0</v>
      </c>
      <c r="G353" s="1" t="s">
        <v>1531</v>
      </c>
      <c r="H353" s="1">
        <v>0</v>
      </c>
      <c r="I353" s="1" t="s">
        <v>1531</v>
      </c>
      <c r="J353" s="1">
        <v>0</v>
      </c>
      <c r="K353" s="1" t="s">
        <v>1531</v>
      </c>
      <c r="L353" s="6"/>
      <c r="M353" s="6"/>
      <c r="N353" s="6"/>
    </row>
    <row r="354" spans="1:14">
      <c r="A354" s="1" t="s">
        <v>1780</v>
      </c>
      <c r="B354" s="1" t="s">
        <v>1559</v>
      </c>
      <c r="C354" s="1" t="s">
        <v>941</v>
      </c>
      <c r="D354" s="1">
        <v>1</v>
      </c>
      <c r="E354" s="1">
        <v>134.976789</v>
      </c>
      <c r="F354" s="1">
        <v>1</v>
      </c>
      <c r="G354" s="1">
        <v>134.75482600000001</v>
      </c>
      <c r="H354" s="1">
        <v>1</v>
      </c>
      <c r="I354" s="1">
        <v>134.75482600000001</v>
      </c>
      <c r="J354" s="1">
        <v>1</v>
      </c>
      <c r="K354" s="1">
        <v>200</v>
      </c>
      <c r="L354" s="6"/>
      <c r="M354" s="6"/>
      <c r="N354" s="6"/>
    </row>
    <row r="355" spans="1:14">
      <c r="A355" s="1" t="s">
        <v>1781</v>
      </c>
      <c r="B355" s="1" t="s">
        <v>1559</v>
      </c>
      <c r="C355" s="1" t="s">
        <v>1700</v>
      </c>
      <c r="D355" s="1">
        <v>1</v>
      </c>
      <c r="E355" s="1">
        <v>6</v>
      </c>
      <c r="F355" s="1">
        <v>2</v>
      </c>
      <c r="G355" s="1">
        <v>14</v>
      </c>
      <c r="H355" s="1">
        <v>2</v>
      </c>
      <c r="I355" s="1">
        <v>14</v>
      </c>
      <c r="J355" s="1">
        <v>2</v>
      </c>
      <c r="K355" s="1">
        <v>14</v>
      </c>
      <c r="L355" s="6"/>
      <c r="M355" s="6"/>
      <c r="N355" s="6"/>
    </row>
    <row r="356" spans="1:14">
      <c r="A356" s="1" t="s">
        <v>1782</v>
      </c>
      <c r="B356" s="1" t="s">
        <v>1559</v>
      </c>
      <c r="C356" s="1" t="s">
        <v>942</v>
      </c>
      <c r="D356" s="1">
        <v>0</v>
      </c>
      <c r="E356" s="1">
        <v>0</v>
      </c>
      <c r="F356" s="1">
        <v>0</v>
      </c>
      <c r="G356" s="1">
        <v>0</v>
      </c>
      <c r="H356" s="1">
        <v>0</v>
      </c>
      <c r="I356" s="1">
        <v>0</v>
      </c>
      <c r="J356" s="1">
        <v>0</v>
      </c>
      <c r="K356" s="1">
        <v>0</v>
      </c>
      <c r="L356" s="6"/>
      <c r="M356" s="6"/>
      <c r="N356" s="6"/>
    </row>
    <row r="357" spans="1:14">
      <c r="A357" s="1" t="s">
        <v>1783</v>
      </c>
      <c r="B357" s="1" t="s">
        <v>1559</v>
      </c>
      <c r="C357" s="1" t="s">
        <v>1702</v>
      </c>
      <c r="D357" s="1">
        <v>1</v>
      </c>
      <c r="E357" s="1" t="s">
        <v>1531</v>
      </c>
      <c r="F357" s="1">
        <v>1</v>
      </c>
      <c r="G357" s="1" t="s">
        <v>1531</v>
      </c>
      <c r="H357" s="1">
        <v>1</v>
      </c>
      <c r="I357" s="1" t="s">
        <v>1531</v>
      </c>
      <c r="J357" s="1">
        <v>1</v>
      </c>
      <c r="K357" s="1" t="s">
        <v>1531</v>
      </c>
      <c r="L357" s="6"/>
      <c r="M357" s="6"/>
      <c r="N357" s="6"/>
    </row>
    <row r="358" spans="1:14">
      <c r="A358" s="1" t="s">
        <v>1784</v>
      </c>
      <c r="B358" s="1" t="s">
        <v>1559</v>
      </c>
      <c r="C358" s="1" t="s">
        <v>944</v>
      </c>
      <c r="D358" s="1">
        <v>1</v>
      </c>
      <c r="E358" s="1" t="s">
        <v>1531</v>
      </c>
      <c r="F358" s="1">
        <v>1</v>
      </c>
      <c r="G358" s="1" t="s">
        <v>1531</v>
      </c>
      <c r="H358" s="1">
        <v>1</v>
      </c>
      <c r="I358" s="1" t="s">
        <v>1531</v>
      </c>
      <c r="J358" s="1">
        <v>1</v>
      </c>
      <c r="K358" s="1" t="s">
        <v>1531</v>
      </c>
      <c r="L358" s="6"/>
      <c r="M358" s="6"/>
      <c r="N358" s="6"/>
    </row>
    <row r="359" spans="1:14">
      <c r="A359" s="1" t="s">
        <v>1785</v>
      </c>
      <c r="B359" s="1" t="s">
        <v>1559</v>
      </c>
      <c r="C359" s="1" t="s">
        <v>945</v>
      </c>
      <c r="D359" s="1">
        <v>1</v>
      </c>
      <c r="E359" s="1" t="s">
        <v>1531</v>
      </c>
      <c r="F359" s="1">
        <v>1</v>
      </c>
      <c r="G359" s="1" t="s">
        <v>1531</v>
      </c>
      <c r="H359" s="1">
        <v>1</v>
      </c>
      <c r="I359" s="1" t="s">
        <v>1531</v>
      </c>
      <c r="J359" s="1">
        <v>1</v>
      </c>
      <c r="K359" s="1" t="s">
        <v>1531</v>
      </c>
      <c r="L359" s="6"/>
      <c r="M359" s="6"/>
      <c r="N359" s="6"/>
    </row>
    <row r="360" spans="1:14">
      <c r="A360" s="1" t="s">
        <v>1786</v>
      </c>
      <c r="B360" s="1" t="s">
        <v>1559</v>
      </c>
      <c r="C360" s="1" t="s">
        <v>1704</v>
      </c>
      <c r="D360" s="1">
        <v>0</v>
      </c>
      <c r="E360" s="1">
        <v>0</v>
      </c>
      <c r="F360" s="1">
        <v>0</v>
      </c>
      <c r="G360" s="1">
        <v>0</v>
      </c>
      <c r="H360" s="1">
        <v>0</v>
      </c>
      <c r="I360" s="1">
        <v>0</v>
      </c>
      <c r="J360" s="1">
        <v>0</v>
      </c>
      <c r="K360" s="1">
        <v>0</v>
      </c>
      <c r="L360" s="6"/>
      <c r="M360" s="6"/>
      <c r="N360" s="6"/>
    </row>
    <row r="361" spans="1:14">
      <c r="A361" s="1" t="s">
        <v>1787</v>
      </c>
      <c r="B361" s="1" t="s">
        <v>1559</v>
      </c>
      <c r="C361" s="1" t="s">
        <v>943</v>
      </c>
      <c r="D361" s="1">
        <v>0</v>
      </c>
      <c r="E361" s="1">
        <v>0</v>
      </c>
      <c r="F361" s="1">
        <v>0</v>
      </c>
      <c r="G361" s="1">
        <v>0</v>
      </c>
      <c r="H361" s="1">
        <v>0</v>
      </c>
      <c r="I361" s="1">
        <v>0</v>
      </c>
      <c r="J361" s="1">
        <v>0</v>
      </c>
      <c r="K361" s="1">
        <v>0</v>
      </c>
      <c r="L361" s="6"/>
      <c r="M361" s="6"/>
      <c r="N361" s="6"/>
    </row>
    <row r="362" spans="1:14">
      <c r="A362" s="1" t="s">
        <v>1788</v>
      </c>
      <c r="B362" s="1" t="s">
        <v>1559</v>
      </c>
      <c r="C362" s="1" t="s">
        <v>1701</v>
      </c>
      <c r="D362" s="1">
        <v>2</v>
      </c>
      <c r="E362" s="1" t="s">
        <v>1531</v>
      </c>
      <c r="F362" s="1">
        <v>2</v>
      </c>
      <c r="G362" s="1" t="s">
        <v>1531</v>
      </c>
      <c r="H362" s="1">
        <v>2</v>
      </c>
      <c r="I362" s="1" t="s">
        <v>1531</v>
      </c>
      <c r="J362" s="1">
        <v>2</v>
      </c>
      <c r="K362" s="1" t="s">
        <v>1531</v>
      </c>
      <c r="L362" s="6"/>
      <c r="M362" s="6"/>
      <c r="N362" s="6"/>
    </row>
    <row r="363" spans="1:14">
      <c r="A363" s="1" t="s">
        <v>1789</v>
      </c>
      <c r="B363" s="1" t="s">
        <v>1559</v>
      </c>
      <c r="C363" s="1" t="s">
        <v>709</v>
      </c>
      <c r="D363" s="1"/>
      <c r="E363" s="1"/>
      <c r="F363" s="1"/>
      <c r="G363" s="1"/>
      <c r="H363" s="1"/>
      <c r="I363" s="1"/>
      <c r="J363" s="1"/>
      <c r="K363" s="1"/>
      <c r="L363" s="6"/>
      <c r="M363" s="6"/>
      <c r="N363" s="6"/>
    </row>
    <row r="364" spans="1:14">
      <c r="A364" s="1" t="s">
        <v>801</v>
      </c>
      <c r="B364" s="1" t="s">
        <v>1790</v>
      </c>
      <c r="C364" s="1" t="s">
        <v>1690</v>
      </c>
      <c r="D364" s="1">
        <v>6</v>
      </c>
      <c r="E364" s="1" t="s">
        <v>1531</v>
      </c>
      <c r="F364" s="1">
        <v>6</v>
      </c>
      <c r="G364" s="1" t="s">
        <v>1531</v>
      </c>
      <c r="H364" s="1">
        <v>6</v>
      </c>
      <c r="I364" s="1" t="s">
        <v>1531</v>
      </c>
      <c r="J364" s="1">
        <v>6</v>
      </c>
      <c r="K364" s="1" t="s">
        <v>1531</v>
      </c>
      <c r="L364" s="6"/>
      <c r="M364" s="6"/>
      <c r="N364" s="6"/>
    </row>
    <row r="365" spans="1:14">
      <c r="A365" s="1" t="s">
        <v>802</v>
      </c>
      <c r="B365" s="1" t="s">
        <v>1790</v>
      </c>
      <c r="C365" s="1" t="s">
        <v>1703</v>
      </c>
      <c r="D365" s="1">
        <v>0</v>
      </c>
      <c r="E365" s="1" t="s">
        <v>1531</v>
      </c>
      <c r="F365" s="1">
        <v>0</v>
      </c>
      <c r="G365" s="1" t="s">
        <v>1531</v>
      </c>
      <c r="H365" s="1">
        <v>0</v>
      </c>
      <c r="I365" s="1" t="s">
        <v>1531</v>
      </c>
      <c r="J365" s="1">
        <v>0</v>
      </c>
      <c r="K365" s="1" t="s">
        <v>1531</v>
      </c>
      <c r="L365" s="6"/>
      <c r="M365" s="6"/>
      <c r="N365" s="6"/>
    </row>
    <row r="366" spans="1:14">
      <c r="A366" s="1" t="s">
        <v>803</v>
      </c>
      <c r="B366" s="1" t="s">
        <v>1790</v>
      </c>
      <c r="C366" s="1" t="s">
        <v>941</v>
      </c>
      <c r="D366" s="1">
        <v>1</v>
      </c>
      <c r="E366" s="1">
        <v>44</v>
      </c>
      <c r="F366" s="1">
        <v>1</v>
      </c>
      <c r="G366" s="1">
        <v>44</v>
      </c>
      <c r="H366" s="1">
        <v>1</v>
      </c>
      <c r="I366" s="1">
        <v>44</v>
      </c>
      <c r="J366" s="1">
        <v>1</v>
      </c>
      <c r="K366" s="1">
        <v>44</v>
      </c>
      <c r="L366" s="6"/>
      <c r="M366" s="6"/>
      <c r="N366" s="6"/>
    </row>
    <row r="367" spans="1:14">
      <c r="A367" s="1" t="s">
        <v>804</v>
      </c>
      <c r="B367" s="1" t="s">
        <v>1790</v>
      </c>
      <c r="C367" s="1" t="s">
        <v>1700</v>
      </c>
      <c r="D367" s="1">
        <v>2</v>
      </c>
      <c r="E367" s="1">
        <v>18</v>
      </c>
      <c r="F367" s="1">
        <v>2</v>
      </c>
      <c r="G367" s="1">
        <v>18</v>
      </c>
      <c r="H367" s="1">
        <v>2</v>
      </c>
      <c r="I367" s="1">
        <v>18</v>
      </c>
      <c r="J367" s="1">
        <v>2</v>
      </c>
      <c r="K367" s="1">
        <v>18</v>
      </c>
      <c r="L367" s="6"/>
      <c r="M367" s="6"/>
      <c r="N367" s="6"/>
    </row>
    <row r="368" spans="1:14">
      <c r="A368" s="1" t="s">
        <v>805</v>
      </c>
      <c r="B368" s="1" t="s">
        <v>1790</v>
      </c>
      <c r="C368" s="1" t="s">
        <v>942</v>
      </c>
      <c r="D368" s="1">
        <v>0</v>
      </c>
      <c r="E368" s="1">
        <v>0</v>
      </c>
      <c r="F368" s="1">
        <v>0</v>
      </c>
      <c r="G368" s="1">
        <v>0</v>
      </c>
      <c r="H368" s="1">
        <v>0</v>
      </c>
      <c r="I368" s="1">
        <v>0</v>
      </c>
      <c r="J368" s="1">
        <v>0</v>
      </c>
      <c r="K368" s="1">
        <v>0</v>
      </c>
      <c r="L368" s="6"/>
      <c r="M368" s="6"/>
      <c r="N368" s="6"/>
    </row>
    <row r="369" spans="1:14">
      <c r="A369" s="1" t="s">
        <v>806</v>
      </c>
      <c r="B369" s="1" t="s">
        <v>1790</v>
      </c>
      <c r="C369" s="1" t="s">
        <v>1702</v>
      </c>
      <c r="D369" s="1">
        <v>0</v>
      </c>
      <c r="E369" s="1" t="s">
        <v>1531</v>
      </c>
      <c r="F369" s="1">
        <v>0</v>
      </c>
      <c r="G369" s="1" t="s">
        <v>1531</v>
      </c>
      <c r="H369" s="1">
        <v>0</v>
      </c>
      <c r="I369" s="1" t="s">
        <v>1531</v>
      </c>
      <c r="J369" s="1">
        <v>0</v>
      </c>
      <c r="K369" s="1" t="s">
        <v>1531</v>
      </c>
      <c r="L369" s="6"/>
      <c r="M369" s="6"/>
      <c r="N369" s="6"/>
    </row>
    <row r="370" spans="1:14">
      <c r="A370" s="1" t="s">
        <v>807</v>
      </c>
      <c r="B370" s="1" t="s">
        <v>1790</v>
      </c>
      <c r="C370" s="1" t="s">
        <v>944</v>
      </c>
      <c r="D370" s="1">
        <v>1</v>
      </c>
      <c r="E370" s="1" t="s">
        <v>1531</v>
      </c>
      <c r="F370" s="1">
        <v>1</v>
      </c>
      <c r="G370" s="1" t="s">
        <v>1531</v>
      </c>
      <c r="H370" s="1">
        <v>1</v>
      </c>
      <c r="I370" s="1" t="s">
        <v>1531</v>
      </c>
      <c r="J370" s="1">
        <v>1</v>
      </c>
      <c r="K370" s="1" t="s">
        <v>1531</v>
      </c>
      <c r="L370" s="6"/>
      <c r="M370" s="6"/>
      <c r="N370" s="6"/>
    </row>
    <row r="371" spans="1:14">
      <c r="A371" s="1" t="s">
        <v>808</v>
      </c>
      <c r="B371" s="1" t="s">
        <v>1790</v>
      </c>
      <c r="C371" s="1" t="s">
        <v>945</v>
      </c>
      <c r="D371" s="1">
        <v>1</v>
      </c>
      <c r="E371" s="1" t="s">
        <v>1531</v>
      </c>
      <c r="F371" s="1">
        <v>1</v>
      </c>
      <c r="G371" s="1" t="s">
        <v>1531</v>
      </c>
      <c r="H371" s="1">
        <v>1</v>
      </c>
      <c r="I371" s="1" t="s">
        <v>1531</v>
      </c>
      <c r="J371" s="1">
        <v>1</v>
      </c>
      <c r="K371" s="1" t="s">
        <v>1531</v>
      </c>
      <c r="L371" s="6"/>
      <c r="M371" s="6"/>
      <c r="N371" s="6"/>
    </row>
    <row r="372" spans="1:14">
      <c r="A372" s="1" t="s">
        <v>809</v>
      </c>
      <c r="B372" s="1" t="s">
        <v>1790</v>
      </c>
      <c r="C372" s="1" t="s">
        <v>1704</v>
      </c>
      <c r="D372" s="1">
        <v>0</v>
      </c>
      <c r="E372" s="1">
        <v>0</v>
      </c>
      <c r="F372" s="1">
        <v>0</v>
      </c>
      <c r="G372" s="1">
        <v>0</v>
      </c>
      <c r="H372" s="1">
        <v>0</v>
      </c>
      <c r="I372" s="1">
        <v>0</v>
      </c>
      <c r="J372" s="1">
        <v>0</v>
      </c>
      <c r="K372" s="1">
        <v>0</v>
      </c>
      <c r="L372" s="6"/>
      <c r="M372" s="6"/>
      <c r="N372" s="6"/>
    </row>
    <row r="373" spans="1:14">
      <c r="A373" s="1" t="s">
        <v>1798</v>
      </c>
      <c r="B373" s="1" t="s">
        <v>1790</v>
      </c>
      <c r="C373" s="1" t="s">
        <v>943</v>
      </c>
      <c r="D373" s="1">
        <v>0</v>
      </c>
      <c r="E373" s="1">
        <v>0</v>
      </c>
      <c r="F373" s="1">
        <v>0</v>
      </c>
      <c r="G373" s="1">
        <v>0</v>
      </c>
      <c r="H373" s="1">
        <v>0</v>
      </c>
      <c r="I373" s="1">
        <v>0</v>
      </c>
      <c r="J373" s="1">
        <v>0</v>
      </c>
      <c r="K373" s="1">
        <v>0</v>
      </c>
      <c r="L373" s="6"/>
      <c r="M373" s="6"/>
      <c r="N373" s="6"/>
    </row>
    <row r="374" spans="1:14">
      <c r="A374" s="1" t="s">
        <v>1799</v>
      </c>
      <c r="B374" s="1" t="s">
        <v>1790</v>
      </c>
      <c r="C374" s="1" t="s">
        <v>1701</v>
      </c>
      <c r="D374" s="1">
        <v>1</v>
      </c>
      <c r="E374" s="1" t="s">
        <v>1531</v>
      </c>
      <c r="F374" s="1">
        <v>1</v>
      </c>
      <c r="G374" s="1" t="s">
        <v>1531</v>
      </c>
      <c r="H374" s="1">
        <v>1</v>
      </c>
      <c r="I374" s="1" t="s">
        <v>1531</v>
      </c>
      <c r="J374" s="1">
        <v>1</v>
      </c>
      <c r="K374" s="1" t="s">
        <v>1531</v>
      </c>
      <c r="L374" s="6"/>
      <c r="M374" s="6"/>
      <c r="N374" s="6"/>
    </row>
    <row r="375" spans="1:14">
      <c r="A375" s="1" t="s">
        <v>1800</v>
      </c>
      <c r="B375" s="1" t="s">
        <v>1790</v>
      </c>
      <c r="C375" s="1" t="s">
        <v>709</v>
      </c>
      <c r="D375" s="1"/>
      <c r="E375" s="1"/>
      <c r="F375" s="1"/>
      <c r="G375" s="1"/>
      <c r="H375" s="1"/>
      <c r="I375" s="1"/>
      <c r="J375" s="1"/>
      <c r="K375" s="1"/>
      <c r="L375" s="6"/>
      <c r="M375" s="6"/>
      <c r="N375" s="6"/>
    </row>
    <row r="376" spans="1:14">
      <c r="A376" s="1" t="s">
        <v>1791</v>
      </c>
      <c r="B376" s="1" t="s">
        <v>1564</v>
      </c>
      <c r="C376" s="1" t="s">
        <v>1690</v>
      </c>
      <c r="D376" s="1">
        <v>17</v>
      </c>
      <c r="E376" s="1" t="s">
        <v>1531</v>
      </c>
      <c r="F376" s="1">
        <v>17</v>
      </c>
      <c r="G376" s="1" t="s">
        <v>1531</v>
      </c>
      <c r="H376" s="1">
        <v>17</v>
      </c>
      <c r="I376" s="1" t="s">
        <v>1531</v>
      </c>
      <c r="J376" s="1">
        <v>17</v>
      </c>
      <c r="K376" s="1" t="s">
        <v>1531</v>
      </c>
      <c r="L376" s="6"/>
      <c r="M376" s="6"/>
      <c r="N376" s="6"/>
    </row>
    <row r="377" spans="1:14">
      <c r="A377" s="1" t="s">
        <v>1792</v>
      </c>
      <c r="B377" s="1" t="s">
        <v>1564</v>
      </c>
      <c r="C377" s="1" t="s">
        <v>1703</v>
      </c>
      <c r="D377" s="1">
        <v>1</v>
      </c>
      <c r="E377" s="1" t="s">
        <v>1531</v>
      </c>
      <c r="F377" s="1">
        <v>1</v>
      </c>
      <c r="G377" s="1" t="s">
        <v>1531</v>
      </c>
      <c r="H377" s="1">
        <v>1</v>
      </c>
      <c r="I377" s="1" t="s">
        <v>1531</v>
      </c>
      <c r="J377" s="1">
        <v>1</v>
      </c>
      <c r="K377" s="1" t="s">
        <v>1531</v>
      </c>
      <c r="L377" s="6"/>
      <c r="M377" s="6"/>
      <c r="N377" s="6"/>
    </row>
    <row r="378" spans="1:14">
      <c r="A378" s="1" t="s">
        <v>1793</v>
      </c>
      <c r="B378" s="1" t="s">
        <v>1564</v>
      </c>
      <c r="C378" s="1" t="s">
        <v>941</v>
      </c>
      <c r="D378" s="1">
        <v>0</v>
      </c>
      <c r="E378" s="1">
        <v>0</v>
      </c>
      <c r="F378" s="1">
        <v>0</v>
      </c>
      <c r="G378" s="1">
        <v>0</v>
      </c>
      <c r="H378" s="1">
        <v>0</v>
      </c>
      <c r="I378" s="1">
        <v>0</v>
      </c>
      <c r="J378" s="1">
        <v>0</v>
      </c>
      <c r="K378" s="1">
        <v>0</v>
      </c>
      <c r="L378" s="6"/>
      <c r="M378" s="6"/>
      <c r="N378" s="6"/>
    </row>
    <row r="379" spans="1:14">
      <c r="A379" s="1" t="s">
        <v>1794</v>
      </c>
      <c r="B379" s="1" t="s">
        <v>1564</v>
      </c>
      <c r="C379" s="1" t="s">
        <v>1700</v>
      </c>
      <c r="D379" s="1">
        <v>5</v>
      </c>
      <c r="E379" s="1">
        <v>26</v>
      </c>
      <c r="F379" s="1">
        <v>5</v>
      </c>
      <c r="G379" s="1">
        <v>26</v>
      </c>
      <c r="H379" s="1">
        <v>5</v>
      </c>
      <c r="I379" s="1">
        <v>26</v>
      </c>
      <c r="J379" s="1">
        <v>5</v>
      </c>
      <c r="K379" s="1">
        <v>26</v>
      </c>
      <c r="L379" s="6"/>
      <c r="M379" s="6"/>
      <c r="N379" s="6"/>
    </row>
    <row r="380" spans="1:14">
      <c r="A380" s="1" t="s">
        <v>1795</v>
      </c>
      <c r="B380" s="1" t="s">
        <v>1564</v>
      </c>
      <c r="C380" s="1" t="s">
        <v>942</v>
      </c>
      <c r="D380" s="1">
        <v>0</v>
      </c>
      <c r="E380" s="1">
        <v>0</v>
      </c>
      <c r="F380" s="1">
        <v>0</v>
      </c>
      <c r="G380" s="1">
        <v>0</v>
      </c>
      <c r="H380" s="1">
        <v>0</v>
      </c>
      <c r="I380" s="1">
        <v>0</v>
      </c>
      <c r="J380" s="1">
        <v>0</v>
      </c>
      <c r="K380" s="1">
        <v>0</v>
      </c>
      <c r="L380" s="6"/>
      <c r="M380" s="6"/>
      <c r="N380" s="6"/>
    </row>
    <row r="381" spans="1:14">
      <c r="A381" s="1" t="s">
        <v>1796</v>
      </c>
      <c r="B381" s="1" t="s">
        <v>1564</v>
      </c>
      <c r="C381" s="1" t="s">
        <v>1702</v>
      </c>
      <c r="D381" s="1">
        <v>3</v>
      </c>
      <c r="E381" s="1" t="s">
        <v>1531</v>
      </c>
      <c r="F381" s="1">
        <v>3</v>
      </c>
      <c r="G381" s="1" t="s">
        <v>1531</v>
      </c>
      <c r="H381" s="1">
        <v>3</v>
      </c>
      <c r="I381" s="1" t="s">
        <v>1531</v>
      </c>
      <c r="J381" s="1">
        <v>3</v>
      </c>
      <c r="K381" s="1" t="s">
        <v>1531</v>
      </c>
      <c r="L381" s="6"/>
      <c r="M381" s="6"/>
      <c r="N381" s="6"/>
    </row>
    <row r="382" spans="1:14">
      <c r="A382" s="1" t="s">
        <v>53</v>
      </c>
      <c r="B382" s="1" t="s">
        <v>1564</v>
      </c>
      <c r="C382" s="1" t="s">
        <v>944</v>
      </c>
      <c r="D382" s="1">
        <v>1</v>
      </c>
      <c r="E382" s="1" t="s">
        <v>1531</v>
      </c>
      <c r="F382" s="1">
        <v>1</v>
      </c>
      <c r="G382" s="1" t="s">
        <v>1531</v>
      </c>
      <c r="H382" s="1">
        <v>1</v>
      </c>
      <c r="I382" s="1" t="s">
        <v>1531</v>
      </c>
      <c r="J382" s="1">
        <v>1</v>
      </c>
      <c r="K382" s="1" t="s">
        <v>1531</v>
      </c>
      <c r="L382" s="6"/>
      <c r="M382" s="6"/>
      <c r="N382" s="6"/>
    </row>
    <row r="383" spans="1:14">
      <c r="A383" s="1" t="s">
        <v>54</v>
      </c>
      <c r="B383" s="1" t="s">
        <v>1564</v>
      </c>
      <c r="C383" s="1" t="s">
        <v>945</v>
      </c>
      <c r="D383" s="1">
        <v>1</v>
      </c>
      <c r="E383" s="1" t="s">
        <v>1531</v>
      </c>
      <c r="F383" s="1">
        <v>1</v>
      </c>
      <c r="G383" s="1" t="s">
        <v>1531</v>
      </c>
      <c r="H383" s="1">
        <v>1</v>
      </c>
      <c r="I383" s="1" t="s">
        <v>1531</v>
      </c>
      <c r="J383" s="1">
        <v>1</v>
      </c>
      <c r="K383" s="1" t="s">
        <v>1531</v>
      </c>
      <c r="L383" s="6"/>
      <c r="M383" s="6"/>
      <c r="N383" s="6"/>
    </row>
    <row r="384" spans="1:14">
      <c r="A384" s="1" t="s">
        <v>886</v>
      </c>
      <c r="B384" s="1" t="s">
        <v>1564</v>
      </c>
      <c r="C384" s="1" t="s">
        <v>1704</v>
      </c>
      <c r="D384" s="1">
        <v>4</v>
      </c>
      <c r="E384" s="1">
        <v>21</v>
      </c>
      <c r="F384" s="1">
        <v>4</v>
      </c>
      <c r="G384" s="1">
        <v>21</v>
      </c>
      <c r="H384" s="1">
        <v>4</v>
      </c>
      <c r="I384" s="1">
        <v>21</v>
      </c>
      <c r="J384" s="1">
        <v>4</v>
      </c>
      <c r="K384" s="1">
        <v>21</v>
      </c>
      <c r="L384" s="6"/>
      <c r="M384" s="6"/>
      <c r="N384" s="6"/>
    </row>
    <row r="385" spans="1:14">
      <c r="A385" s="1" t="s">
        <v>887</v>
      </c>
      <c r="B385" s="1" t="s">
        <v>1564</v>
      </c>
      <c r="C385" s="1" t="s">
        <v>943</v>
      </c>
      <c r="D385" s="1">
        <v>0</v>
      </c>
      <c r="E385" s="1">
        <v>0</v>
      </c>
      <c r="F385" s="1">
        <v>0</v>
      </c>
      <c r="G385" s="1">
        <v>0</v>
      </c>
      <c r="H385" s="1">
        <v>0</v>
      </c>
      <c r="I385" s="1">
        <v>0</v>
      </c>
      <c r="J385" s="1">
        <v>0</v>
      </c>
      <c r="K385" s="1">
        <v>0</v>
      </c>
      <c r="L385" s="6"/>
      <c r="M385" s="6"/>
      <c r="N385" s="6"/>
    </row>
    <row r="386" spans="1:14">
      <c r="A386" s="1" t="s">
        <v>888</v>
      </c>
      <c r="B386" s="1" t="s">
        <v>1564</v>
      </c>
      <c r="C386" s="1" t="s">
        <v>1701</v>
      </c>
      <c r="D386" s="1">
        <v>2</v>
      </c>
      <c r="E386" s="1" t="s">
        <v>1531</v>
      </c>
      <c r="F386" s="1">
        <v>2</v>
      </c>
      <c r="G386" s="1" t="s">
        <v>1531</v>
      </c>
      <c r="H386" s="1">
        <v>2</v>
      </c>
      <c r="I386" s="1" t="s">
        <v>1531</v>
      </c>
      <c r="J386" s="1">
        <v>2</v>
      </c>
      <c r="K386" s="1" t="s">
        <v>1531</v>
      </c>
      <c r="L386" s="6"/>
      <c r="M386" s="6"/>
      <c r="N386" s="6"/>
    </row>
    <row r="387" spans="1:14">
      <c r="A387" s="1" t="s">
        <v>889</v>
      </c>
      <c r="B387" s="1" t="s">
        <v>1564</v>
      </c>
      <c r="C387" s="1" t="s">
        <v>709</v>
      </c>
      <c r="D387" s="1"/>
      <c r="E387" s="1"/>
      <c r="F387" s="1"/>
      <c r="G387" s="1"/>
      <c r="H387" s="1"/>
      <c r="I387" s="1"/>
      <c r="J387" s="1"/>
      <c r="K387" s="1"/>
      <c r="L387" s="6"/>
      <c r="M387" s="6"/>
      <c r="N387" s="6"/>
    </row>
    <row r="388" spans="1:14">
      <c r="A388" s="1" t="s">
        <v>890</v>
      </c>
      <c r="B388" s="1" t="s">
        <v>1567</v>
      </c>
      <c r="C388" s="1" t="s">
        <v>1690</v>
      </c>
      <c r="D388" s="1">
        <v>18</v>
      </c>
      <c r="E388" s="1" t="s">
        <v>1531</v>
      </c>
      <c r="F388" s="1">
        <v>17</v>
      </c>
      <c r="G388" s="1" t="s">
        <v>1531</v>
      </c>
      <c r="H388" s="1">
        <v>17</v>
      </c>
      <c r="I388" s="1" t="s">
        <v>1531</v>
      </c>
      <c r="J388" s="1">
        <v>17</v>
      </c>
      <c r="K388" s="1" t="s">
        <v>1531</v>
      </c>
      <c r="L388" s="6"/>
      <c r="M388" s="6"/>
      <c r="N388" s="6"/>
    </row>
    <row r="389" spans="1:14">
      <c r="A389" s="1" t="s">
        <v>891</v>
      </c>
      <c r="B389" s="1" t="s">
        <v>1567</v>
      </c>
      <c r="C389" s="1" t="s">
        <v>1703</v>
      </c>
      <c r="D389" s="1">
        <v>0</v>
      </c>
      <c r="E389" s="1" t="s">
        <v>1531</v>
      </c>
      <c r="F389" s="1">
        <v>0</v>
      </c>
      <c r="G389" s="1" t="s">
        <v>1531</v>
      </c>
      <c r="H389" s="1">
        <v>0</v>
      </c>
      <c r="I389" s="1" t="s">
        <v>1531</v>
      </c>
      <c r="J389" s="1">
        <v>0</v>
      </c>
      <c r="K389" s="1" t="s">
        <v>1531</v>
      </c>
      <c r="L389" s="6"/>
      <c r="M389" s="6"/>
      <c r="N389" s="6"/>
    </row>
    <row r="390" spans="1:14">
      <c r="A390" s="1" t="s">
        <v>892</v>
      </c>
      <c r="B390" s="1" t="s">
        <v>1567</v>
      </c>
      <c r="C390" s="1" t="s">
        <v>941</v>
      </c>
      <c r="D390" s="1">
        <v>1</v>
      </c>
      <c r="E390" s="1">
        <v>70</v>
      </c>
      <c r="F390" s="1">
        <v>1</v>
      </c>
      <c r="G390" s="1">
        <v>70</v>
      </c>
      <c r="H390" s="1">
        <v>1</v>
      </c>
      <c r="I390" s="1">
        <v>70</v>
      </c>
      <c r="J390" s="1">
        <v>1</v>
      </c>
      <c r="K390" s="1">
        <v>74</v>
      </c>
      <c r="L390" s="6"/>
      <c r="M390" s="6"/>
      <c r="N390" s="6"/>
    </row>
    <row r="391" spans="1:14">
      <c r="A391" s="1" t="s">
        <v>893</v>
      </c>
      <c r="B391" s="1" t="s">
        <v>1567</v>
      </c>
      <c r="C391" s="1" t="s">
        <v>1700</v>
      </c>
      <c r="D391" s="1">
        <v>10</v>
      </c>
      <c r="E391" s="1">
        <v>52</v>
      </c>
      <c r="F391" s="1">
        <v>9</v>
      </c>
      <c r="G391" s="1">
        <v>46</v>
      </c>
      <c r="H391" s="1">
        <v>9</v>
      </c>
      <c r="I391" s="1">
        <v>46</v>
      </c>
      <c r="J391" s="1">
        <v>9</v>
      </c>
      <c r="K391" s="1">
        <v>46</v>
      </c>
      <c r="L391" s="6"/>
      <c r="M391" s="6"/>
      <c r="N391" s="6"/>
    </row>
    <row r="392" spans="1:14">
      <c r="A392" s="1" t="s">
        <v>894</v>
      </c>
      <c r="B392" s="1" t="s">
        <v>1567</v>
      </c>
      <c r="C392" s="1" t="s">
        <v>942</v>
      </c>
      <c r="D392" s="1">
        <v>0</v>
      </c>
      <c r="E392" s="1">
        <v>0</v>
      </c>
      <c r="F392" s="1">
        <v>0</v>
      </c>
      <c r="G392" s="1">
        <v>0</v>
      </c>
      <c r="H392" s="1">
        <v>0</v>
      </c>
      <c r="I392" s="1">
        <v>0</v>
      </c>
      <c r="J392" s="1">
        <v>0</v>
      </c>
      <c r="K392" s="1">
        <v>0</v>
      </c>
      <c r="L392" s="6"/>
      <c r="M392" s="6"/>
      <c r="N392" s="6"/>
    </row>
    <row r="393" spans="1:14">
      <c r="A393" s="1" t="s">
        <v>895</v>
      </c>
      <c r="B393" s="1" t="s">
        <v>1567</v>
      </c>
      <c r="C393" s="1" t="s">
        <v>1702</v>
      </c>
      <c r="D393" s="1">
        <v>3</v>
      </c>
      <c r="E393" s="1" t="s">
        <v>1531</v>
      </c>
      <c r="F393" s="1">
        <v>3</v>
      </c>
      <c r="G393" s="1" t="s">
        <v>1531</v>
      </c>
      <c r="H393" s="1">
        <v>3</v>
      </c>
      <c r="I393" s="1" t="s">
        <v>1531</v>
      </c>
      <c r="J393" s="1">
        <v>3</v>
      </c>
      <c r="K393" s="1" t="s">
        <v>1531</v>
      </c>
      <c r="L393" s="6"/>
      <c r="M393" s="6"/>
      <c r="N393" s="6"/>
    </row>
    <row r="394" spans="1:14">
      <c r="A394" s="1" t="s">
        <v>896</v>
      </c>
      <c r="B394" s="1" t="s">
        <v>1567</v>
      </c>
      <c r="C394" s="1" t="s">
        <v>944</v>
      </c>
      <c r="D394" s="1">
        <v>1</v>
      </c>
      <c r="E394" s="1" t="s">
        <v>1531</v>
      </c>
      <c r="F394" s="1">
        <v>1</v>
      </c>
      <c r="G394" s="1" t="s">
        <v>1531</v>
      </c>
      <c r="H394" s="1">
        <v>1</v>
      </c>
      <c r="I394" s="1" t="s">
        <v>1531</v>
      </c>
      <c r="J394" s="1">
        <v>1</v>
      </c>
      <c r="K394" s="1" t="s">
        <v>1531</v>
      </c>
      <c r="L394" s="6"/>
      <c r="M394" s="6"/>
      <c r="N394" s="6"/>
    </row>
    <row r="395" spans="1:14">
      <c r="A395" s="1" t="s">
        <v>897</v>
      </c>
      <c r="B395" s="1" t="s">
        <v>1567</v>
      </c>
      <c r="C395" s="1" t="s">
        <v>945</v>
      </c>
      <c r="D395" s="1">
        <v>1</v>
      </c>
      <c r="E395" s="1" t="s">
        <v>1531</v>
      </c>
      <c r="F395" s="1">
        <v>1</v>
      </c>
      <c r="G395" s="1" t="s">
        <v>1531</v>
      </c>
      <c r="H395" s="1">
        <v>1</v>
      </c>
      <c r="I395" s="1" t="s">
        <v>1531</v>
      </c>
      <c r="J395" s="1">
        <v>1</v>
      </c>
      <c r="K395" s="1" t="s">
        <v>1531</v>
      </c>
      <c r="L395" s="6"/>
      <c r="M395" s="6"/>
      <c r="N395" s="6"/>
    </row>
    <row r="396" spans="1:14">
      <c r="A396" s="1" t="s">
        <v>1282</v>
      </c>
      <c r="B396" s="1" t="s">
        <v>1567</v>
      </c>
      <c r="C396" s="1" t="s">
        <v>1704</v>
      </c>
      <c r="D396" s="1">
        <v>1</v>
      </c>
      <c r="E396" s="1">
        <v>6.625</v>
      </c>
      <c r="F396" s="1">
        <v>1</v>
      </c>
      <c r="G396" s="1">
        <v>6.625</v>
      </c>
      <c r="H396" s="1">
        <v>1</v>
      </c>
      <c r="I396" s="1">
        <v>6.5333329999999998</v>
      </c>
      <c r="J396" s="1">
        <v>1</v>
      </c>
      <c r="K396" s="1">
        <v>6.733333</v>
      </c>
      <c r="L396" s="6"/>
      <c r="M396" s="6"/>
      <c r="N396" s="6"/>
    </row>
    <row r="397" spans="1:14">
      <c r="A397" s="1" t="s">
        <v>1283</v>
      </c>
      <c r="B397" s="1" t="s">
        <v>1567</v>
      </c>
      <c r="C397" s="1" t="s">
        <v>943</v>
      </c>
      <c r="D397" s="1">
        <v>0</v>
      </c>
      <c r="E397" s="1">
        <v>0</v>
      </c>
      <c r="F397" s="1">
        <v>0</v>
      </c>
      <c r="G397" s="1">
        <v>0</v>
      </c>
      <c r="H397" s="1">
        <v>0</v>
      </c>
      <c r="I397" s="1">
        <v>0</v>
      </c>
      <c r="J397" s="1">
        <v>0</v>
      </c>
      <c r="K397" s="1">
        <v>0</v>
      </c>
      <c r="L397" s="6"/>
      <c r="M397" s="6"/>
      <c r="N397" s="6"/>
    </row>
    <row r="398" spans="1:14">
      <c r="A398" s="1" t="s">
        <v>1797</v>
      </c>
      <c r="B398" s="1" t="s">
        <v>1567</v>
      </c>
      <c r="C398" s="1" t="s">
        <v>1701</v>
      </c>
      <c r="D398" s="1">
        <v>1</v>
      </c>
      <c r="E398" s="1" t="s">
        <v>1531</v>
      </c>
      <c r="F398" s="1">
        <v>1</v>
      </c>
      <c r="G398" s="1" t="s">
        <v>1531</v>
      </c>
      <c r="H398" s="1">
        <v>1</v>
      </c>
      <c r="I398" s="1" t="s">
        <v>1531</v>
      </c>
      <c r="J398" s="1">
        <v>1</v>
      </c>
      <c r="K398" s="1" t="s">
        <v>1531</v>
      </c>
      <c r="L398" s="6"/>
      <c r="M398" s="6"/>
      <c r="N398" s="6"/>
    </row>
    <row r="399" spans="1:14">
      <c r="A399" s="1" t="s">
        <v>2399</v>
      </c>
      <c r="B399" s="1" t="s">
        <v>1567</v>
      </c>
      <c r="C399" s="1" t="s">
        <v>709</v>
      </c>
      <c r="D399" s="1"/>
      <c r="E399" s="1"/>
      <c r="F399" s="1"/>
      <c r="G399" s="1"/>
      <c r="H399" s="1"/>
      <c r="I399" s="1"/>
      <c r="J399" s="1"/>
      <c r="K399" s="1"/>
      <c r="L399" s="6"/>
      <c r="M399" s="6"/>
      <c r="N399" s="6"/>
    </row>
    <row r="400" spans="1:14">
      <c r="A400" s="1" t="s">
        <v>2400</v>
      </c>
      <c r="B400" s="1" t="s">
        <v>1573</v>
      </c>
      <c r="C400" s="1" t="s">
        <v>1690</v>
      </c>
      <c r="D400" s="1">
        <v>10</v>
      </c>
      <c r="E400" s="1" t="s">
        <v>1531</v>
      </c>
      <c r="F400" s="1">
        <v>10</v>
      </c>
      <c r="G400" s="1" t="s">
        <v>1531</v>
      </c>
      <c r="H400" s="1">
        <v>10</v>
      </c>
      <c r="I400" s="1" t="s">
        <v>1531</v>
      </c>
      <c r="J400" s="1">
        <v>10</v>
      </c>
      <c r="K400" s="1" t="s">
        <v>1531</v>
      </c>
      <c r="L400" s="6"/>
      <c r="M400" s="6"/>
      <c r="N400" s="6"/>
    </row>
    <row r="401" spans="1:14">
      <c r="A401" s="1" t="s">
        <v>2401</v>
      </c>
      <c r="B401" s="1" t="s">
        <v>1573</v>
      </c>
      <c r="C401" s="1" t="s">
        <v>1703</v>
      </c>
      <c r="D401" s="1">
        <v>0</v>
      </c>
      <c r="E401" s="1" t="s">
        <v>1531</v>
      </c>
      <c r="F401" s="1">
        <v>0</v>
      </c>
      <c r="G401" s="1" t="s">
        <v>1531</v>
      </c>
      <c r="H401" s="1">
        <v>0</v>
      </c>
      <c r="I401" s="1" t="s">
        <v>1531</v>
      </c>
      <c r="J401" s="1">
        <v>0</v>
      </c>
      <c r="K401" s="1" t="s">
        <v>1531</v>
      </c>
      <c r="L401" s="6"/>
      <c r="M401" s="6"/>
      <c r="N401" s="6"/>
    </row>
    <row r="402" spans="1:14">
      <c r="A402" s="1" t="s">
        <v>2402</v>
      </c>
      <c r="B402" s="1" t="s">
        <v>1573</v>
      </c>
      <c r="C402" s="1" t="s">
        <v>941</v>
      </c>
      <c r="D402" s="1">
        <v>0</v>
      </c>
      <c r="E402" s="1">
        <v>0</v>
      </c>
      <c r="F402" s="1">
        <v>0</v>
      </c>
      <c r="G402" s="1">
        <v>0</v>
      </c>
      <c r="H402" s="1">
        <v>0</v>
      </c>
      <c r="I402" s="1">
        <v>0</v>
      </c>
      <c r="J402" s="1">
        <v>0</v>
      </c>
      <c r="K402" s="1">
        <v>0</v>
      </c>
      <c r="L402" s="6"/>
      <c r="M402" s="6"/>
      <c r="N402" s="6"/>
    </row>
    <row r="403" spans="1:14">
      <c r="A403" s="1" t="s">
        <v>2403</v>
      </c>
      <c r="B403" s="1" t="s">
        <v>1573</v>
      </c>
      <c r="C403" s="1" t="s">
        <v>1700</v>
      </c>
      <c r="D403" s="1">
        <v>7</v>
      </c>
      <c r="E403" s="1">
        <v>44</v>
      </c>
      <c r="F403" s="1">
        <v>7</v>
      </c>
      <c r="G403" s="1">
        <v>44</v>
      </c>
      <c r="H403" s="1">
        <v>7</v>
      </c>
      <c r="I403" s="1">
        <v>44</v>
      </c>
      <c r="J403" s="1">
        <v>7</v>
      </c>
      <c r="K403" s="1">
        <v>44</v>
      </c>
      <c r="L403" s="6"/>
      <c r="M403" s="6"/>
      <c r="N403" s="6"/>
    </row>
    <row r="404" spans="1:14">
      <c r="A404" s="1" t="s">
        <v>384</v>
      </c>
      <c r="B404" s="1" t="s">
        <v>1573</v>
      </c>
      <c r="C404" s="1" t="s">
        <v>942</v>
      </c>
      <c r="D404" s="1">
        <v>0</v>
      </c>
      <c r="E404" s="1">
        <v>0</v>
      </c>
      <c r="F404" s="1">
        <v>0</v>
      </c>
      <c r="G404" s="1">
        <v>0</v>
      </c>
      <c r="H404" s="1">
        <v>0</v>
      </c>
      <c r="I404" s="1">
        <v>0</v>
      </c>
      <c r="J404" s="1">
        <v>0</v>
      </c>
      <c r="K404" s="1">
        <v>0</v>
      </c>
      <c r="L404" s="6"/>
      <c r="M404" s="6"/>
      <c r="N404" s="6"/>
    </row>
    <row r="405" spans="1:14">
      <c r="A405" s="1" t="s">
        <v>385</v>
      </c>
      <c r="B405" s="1" t="s">
        <v>1573</v>
      </c>
      <c r="C405" s="1" t="s">
        <v>1702</v>
      </c>
      <c r="D405" s="1">
        <v>1</v>
      </c>
      <c r="E405" s="1" t="s">
        <v>1531</v>
      </c>
      <c r="F405" s="1">
        <v>1</v>
      </c>
      <c r="G405" s="1" t="s">
        <v>1531</v>
      </c>
      <c r="H405" s="1">
        <v>1</v>
      </c>
      <c r="I405" s="1" t="s">
        <v>1531</v>
      </c>
      <c r="J405" s="1">
        <v>1</v>
      </c>
      <c r="K405" s="1" t="s">
        <v>1531</v>
      </c>
      <c r="L405" s="6"/>
      <c r="M405" s="6"/>
      <c r="N405" s="6"/>
    </row>
    <row r="406" spans="1:14">
      <c r="A406" s="1" t="s">
        <v>386</v>
      </c>
      <c r="B406" s="1" t="s">
        <v>1573</v>
      </c>
      <c r="C406" s="1" t="s">
        <v>944</v>
      </c>
      <c r="D406" s="1">
        <v>1</v>
      </c>
      <c r="E406" s="1" t="s">
        <v>1531</v>
      </c>
      <c r="F406" s="1">
        <v>1</v>
      </c>
      <c r="G406" s="1" t="s">
        <v>1531</v>
      </c>
      <c r="H406" s="1">
        <v>1</v>
      </c>
      <c r="I406" s="1" t="s">
        <v>1531</v>
      </c>
      <c r="J406" s="1">
        <v>1</v>
      </c>
      <c r="K406" s="1" t="s">
        <v>1531</v>
      </c>
      <c r="L406" s="6"/>
      <c r="M406" s="6"/>
      <c r="N406" s="6"/>
    </row>
    <row r="407" spans="1:14">
      <c r="A407" s="1" t="s">
        <v>387</v>
      </c>
      <c r="B407" s="1" t="s">
        <v>1573</v>
      </c>
      <c r="C407" s="1" t="s">
        <v>945</v>
      </c>
      <c r="D407" s="1">
        <v>1</v>
      </c>
      <c r="E407" s="1" t="s">
        <v>1531</v>
      </c>
      <c r="F407" s="1">
        <v>1</v>
      </c>
      <c r="G407" s="1" t="s">
        <v>1531</v>
      </c>
      <c r="H407" s="1">
        <v>1</v>
      </c>
      <c r="I407" s="1" t="s">
        <v>1531</v>
      </c>
      <c r="J407" s="1">
        <v>1</v>
      </c>
      <c r="K407" s="1" t="s">
        <v>1531</v>
      </c>
      <c r="L407" s="6"/>
      <c r="M407" s="6"/>
      <c r="N407" s="6"/>
    </row>
    <row r="408" spans="1:14">
      <c r="A408" s="1" t="s">
        <v>388</v>
      </c>
      <c r="B408" s="1" t="s">
        <v>1573</v>
      </c>
      <c r="C408" s="1" t="s">
        <v>1704</v>
      </c>
      <c r="D408" s="1">
        <v>0</v>
      </c>
      <c r="E408" s="1">
        <v>0</v>
      </c>
      <c r="F408" s="1">
        <v>0</v>
      </c>
      <c r="G408" s="1">
        <v>0</v>
      </c>
      <c r="H408" s="1">
        <v>0</v>
      </c>
      <c r="I408" s="1">
        <v>0</v>
      </c>
      <c r="J408" s="1">
        <v>0</v>
      </c>
      <c r="K408" s="1">
        <v>0</v>
      </c>
      <c r="L408" s="6"/>
      <c r="M408" s="6"/>
      <c r="N408" s="6"/>
    </row>
    <row r="409" spans="1:14">
      <c r="A409" s="1" t="s">
        <v>389</v>
      </c>
      <c r="B409" s="1" t="s">
        <v>1573</v>
      </c>
      <c r="C409" s="1" t="s">
        <v>943</v>
      </c>
      <c r="D409" s="1">
        <v>0</v>
      </c>
      <c r="E409" s="1">
        <v>0</v>
      </c>
      <c r="F409" s="1">
        <v>0</v>
      </c>
      <c r="G409" s="1">
        <v>0</v>
      </c>
      <c r="H409" s="1">
        <v>0</v>
      </c>
      <c r="I409" s="1">
        <v>0</v>
      </c>
      <c r="J409" s="1">
        <v>0</v>
      </c>
      <c r="K409" s="1">
        <v>0</v>
      </c>
      <c r="L409" s="6"/>
      <c r="M409" s="6"/>
      <c r="N409" s="6"/>
    </row>
    <row r="410" spans="1:14">
      <c r="A410" s="1" t="s">
        <v>390</v>
      </c>
      <c r="B410" s="1" t="s">
        <v>1573</v>
      </c>
      <c r="C410" s="1" t="s">
        <v>1701</v>
      </c>
      <c r="D410" s="1">
        <v>0</v>
      </c>
      <c r="E410" s="1" t="s">
        <v>1531</v>
      </c>
      <c r="F410" s="1">
        <v>0</v>
      </c>
      <c r="G410" s="1" t="s">
        <v>1531</v>
      </c>
      <c r="H410" s="1">
        <v>0</v>
      </c>
      <c r="I410" s="1" t="s">
        <v>1531</v>
      </c>
      <c r="J410" s="1">
        <v>0</v>
      </c>
      <c r="K410" s="1" t="s">
        <v>1531</v>
      </c>
      <c r="L410" s="6"/>
      <c r="M410" s="6"/>
      <c r="N410" s="6"/>
    </row>
    <row r="411" spans="1:14">
      <c r="A411" s="1" t="s">
        <v>391</v>
      </c>
      <c r="B411" s="1" t="s">
        <v>1573</v>
      </c>
      <c r="C411" s="1" t="s">
        <v>709</v>
      </c>
      <c r="D411" s="1"/>
      <c r="E411" s="1"/>
      <c r="F411" s="1"/>
      <c r="G411" s="1"/>
      <c r="H411" s="1"/>
      <c r="I411" s="1"/>
      <c r="J411" s="1"/>
      <c r="K411" s="1"/>
      <c r="L411" s="6"/>
      <c r="M411" s="6"/>
      <c r="N411" s="6"/>
    </row>
    <row r="412" spans="1:14">
      <c r="A412" s="1" t="s">
        <v>392</v>
      </c>
      <c r="B412" s="1" t="s">
        <v>1600</v>
      </c>
      <c r="C412" s="1" t="s">
        <v>1690</v>
      </c>
      <c r="D412" s="1">
        <v>10</v>
      </c>
      <c r="E412" s="1" t="s">
        <v>1531</v>
      </c>
      <c r="F412" s="1">
        <v>10</v>
      </c>
      <c r="G412" s="1" t="s">
        <v>1531</v>
      </c>
      <c r="H412" s="1">
        <v>10</v>
      </c>
      <c r="I412" s="1" t="s">
        <v>1531</v>
      </c>
      <c r="J412" s="1">
        <v>10</v>
      </c>
      <c r="K412" s="1" t="s">
        <v>1531</v>
      </c>
      <c r="L412" s="6"/>
      <c r="M412" s="6"/>
      <c r="N412" s="6"/>
    </row>
    <row r="413" spans="1:14">
      <c r="A413" s="1" t="s">
        <v>393</v>
      </c>
      <c r="B413" s="1" t="s">
        <v>1600</v>
      </c>
      <c r="C413" s="1" t="s">
        <v>1703</v>
      </c>
      <c r="D413" s="1">
        <v>1</v>
      </c>
      <c r="E413" s="1" t="s">
        <v>1531</v>
      </c>
      <c r="F413" s="1">
        <v>1</v>
      </c>
      <c r="G413" s="1" t="s">
        <v>1531</v>
      </c>
      <c r="H413" s="1">
        <v>1</v>
      </c>
      <c r="I413" s="1" t="s">
        <v>1531</v>
      </c>
      <c r="J413" s="1">
        <v>1</v>
      </c>
      <c r="K413" s="1" t="s">
        <v>1531</v>
      </c>
      <c r="L413" s="6"/>
      <c r="M413" s="6"/>
      <c r="N413" s="6"/>
    </row>
    <row r="414" spans="1:14">
      <c r="A414" s="1" t="s">
        <v>394</v>
      </c>
      <c r="B414" s="1" t="s">
        <v>1600</v>
      </c>
      <c r="C414" s="1" t="s">
        <v>941</v>
      </c>
      <c r="D414" s="1">
        <v>2</v>
      </c>
      <c r="E414" s="1">
        <v>257.22610700000001</v>
      </c>
      <c r="F414" s="1">
        <v>2</v>
      </c>
      <c r="G414" s="1">
        <v>256.95116200000001</v>
      </c>
      <c r="H414" s="1">
        <v>2</v>
      </c>
      <c r="I414" s="1">
        <v>256.95116200000001</v>
      </c>
      <c r="J414" s="1">
        <v>2</v>
      </c>
      <c r="K414" s="1">
        <v>258.62936999999999</v>
      </c>
      <c r="L414" s="6"/>
      <c r="M414" s="6"/>
      <c r="N414" s="6"/>
    </row>
    <row r="415" spans="1:14">
      <c r="A415" s="1" t="s">
        <v>395</v>
      </c>
      <c r="B415" s="1" t="s">
        <v>1600</v>
      </c>
      <c r="C415" s="1" t="s">
        <v>1700</v>
      </c>
      <c r="D415" s="1">
        <v>2</v>
      </c>
      <c r="E415" s="1">
        <v>6</v>
      </c>
      <c r="F415" s="1">
        <v>2</v>
      </c>
      <c r="G415" s="1">
        <v>6</v>
      </c>
      <c r="H415" s="1">
        <v>2</v>
      </c>
      <c r="I415" s="1">
        <v>6</v>
      </c>
      <c r="J415" s="1">
        <v>2</v>
      </c>
      <c r="K415" s="1">
        <v>6</v>
      </c>
      <c r="L415" s="6"/>
      <c r="M415" s="6"/>
      <c r="N415" s="6"/>
    </row>
    <row r="416" spans="1:14">
      <c r="A416" s="1" t="s">
        <v>396</v>
      </c>
      <c r="B416" s="1" t="s">
        <v>1600</v>
      </c>
      <c r="C416" s="1" t="s">
        <v>942</v>
      </c>
      <c r="D416" s="1">
        <v>0</v>
      </c>
      <c r="E416" s="1">
        <v>0</v>
      </c>
      <c r="F416" s="1">
        <v>0</v>
      </c>
      <c r="G416" s="1">
        <v>0</v>
      </c>
      <c r="H416" s="1">
        <v>0</v>
      </c>
      <c r="I416" s="1">
        <v>0</v>
      </c>
      <c r="J416" s="1">
        <v>0</v>
      </c>
      <c r="K416" s="1">
        <v>0</v>
      </c>
      <c r="L416" s="6"/>
      <c r="M416" s="6"/>
      <c r="N416" s="6"/>
    </row>
    <row r="417" spans="1:14">
      <c r="A417" s="1" t="s">
        <v>397</v>
      </c>
      <c r="B417" s="1" t="s">
        <v>1600</v>
      </c>
      <c r="C417" s="1" t="s">
        <v>1702</v>
      </c>
      <c r="D417" s="1">
        <v>2</v>
      </c>
      <c r="E417" s="1" t="s">
        <v>1531</v>
      </c>
      <c r="F417" s="1">
        <v>2</v>
      </c>
      <c r="G417" s="1" t="s">
        <v>1531</v>
      </c>
      <c r="H417" s="1">
        <v>2</v>
      </c>
      <c r="I417" s="1" t="s">
        <v>1531</v>
      </c>
      <c r="J417" s="1">
        <v>2</v>
      </c>
      <c r="K417" s="1" t="s">
        <v>1531</v>
      </c>
      <c r="L417" s="6"/>
      <c r="M417" s="6"/>
      <c r="N417" s="6"/>
    </row>
    <row r="418" spans="1:14">
      <c r="A418" s="1" t="s">
        <v>398</v>
      </c>
      <c r="B418" s="1" t="s">
        <v>1600</v>
      </c>
      <c r="C418" s="1" t="s">
        <v>944</v>
      </c>
      <c r="D418" s="1">
        <v>1</v>
      </c>
      <c r="E418" s="1" t="s">
        <v>1531</v>
      </c>
      <c r="F418" s="1">
        <v>1</v>
      </c>
      <c r="G418" s="1" t="s">
        <v>1531</v>
      </c>
      <c r="H418" s="1">
        <v>1</v>
      </c>
      <c r="I418" s="1" t="s">
        <v>1531</v>
      </c>
      <c r="J418" s="1">
        <v>1</v>
      </c>
      <c r="K418" s="1" t="s">
        <v>1531</v>
      </c>
      <c r="L418" s="6"/>
      <c r="M418" s="6"/>
      <c r="N418" s="6"/>
    </row>
    <row r="419" spans="1:14">
      <c r="A419" s="1" t="s">
        <v>399</v>
      </c>
      <c r="B419" s="1" t="s">
        <v>1600</v>
      </c>
      <c r="C419" s="1" t="s">
        <v>945</v>
      </c>
      <c r="D419" s="1">
        <v>1</v>
      </c>
      <c r="E419" s="1" t="s">
        <v>1531</v>
      </c>
      <c r="F419" s="1">
        <v>1</v>
      </c>
      <c r="G419" s="1" t="s">
        <v>1531</v>
      </c>
      <c r="H419" s="1">
        <v>1</v>
      </c>
      <c r="I419" s="1" t="s">
        <v>1531</v>
      </c>
      <c r="J419" s="1">
        <v>1</v>
      </c>
      <c r="K419" s="1" t="s">
        <v>1531</v>
      </c>
      <c r="L419" s="6"/>
      <c r="M419" s="6"/>
      <c r="N419" s="6"/>
    </row>
    <row r="420" spans="1:14">
      <c r="A420" s="1" t="s">
        <v>400</v>
      </c>
      <c r="B420" s="1" t="s">
        <v>1600</v>
      </c>
      <c r="C420" s="1" t="s">
        <v>1704</v>
      </c>
      <c r="D420" s="1">
        <v>0</v>
      </c>
      <c r="E420" s="1">
        <v>0</v>
      </c>
      <c r="F420" s="1">
        <v>0</v>
      </c>
      <c r="G420" s="1">
        <v>0</v>
      </c>
      <c r="H420" s="1">
        <v>0</v>
      </c>
      <c r="I420" s="1">
        <v>0</v>
      </c>
      <c r="J420" s="1">
        <v>0</v>
      </c>
      <c r="K420" s="1">
        <v>0</v>
      </c>
      <c r="L420" s="6"/>
      <c r="M420" s="6"/>
      <c r="N420" s="6"/>
    </row>
    <row r="421" spans="1:14">
      <c r="A421" s="1" t="s">
        <v>401</v>
      </c>
      <c r="B421" s="1" t="s">
        <v>1600</v>
      </c>
      <c r="C421" s="1" t="s">
        <v>943</v>
      </c>
      <c r="D421" s="1">
        <v>0</v>
      </c>
      <c r="E421" s="1">
        <v>0</v>
      </c>
      <c r="F421" s="1">
        <v>0</v>
      </c>
      <c r="G421" s="1">
        <v>0</v>
      </c>
      <c r="H421" s="1">
        <v>0</v>
      </c>
      <c r="I421" s="1">
        <v>0</v>
      </c>
      <c r="J421" s="1">
        <v>0</v>
      </c>
      <c r="K421" s="1">
        <v>0</v>
      </c>
      <c r="L421" s="6"/>
      <c r="M421" s="6"/>
      <c r="N421" s="6"/>
    </row>
    <row r="422" spans="1:14">
      <c r="A422" s="1" t="s">
        <v>402</v>
      </c>
      <c r="B422" s="1" t="s">
        <v>1600</v>
      </c>
      <c r="C422" s="1" t="s">
        <v>1701</v>
      </c>
      <c r="D422" s="1">
        <v>1</v>
      </c>
      <c r="E422" s="1" t="s">
        <v>1531</v>
      </c>
      <c r="F422" s="1">
        <v>1</v>
      </c>
      <c r="G422" s="1" t="s">
        <v>1531</v>
      </c>
      <c r="H422" s="1">
        <v>1</v>
      </c>
      <c r="I422" s="1" t="s">
        <v>1531</v>
      </c>
      <c r="J422" s="1">
        <v>1</v>
      </c>
      <c r="K422" s="1" t="s">
        <v>1531</v>
      </c>
      <c r="L422" s="6"/>
      <c r="M422" s="6"/>
      <c r="N422" s="6"/>
    </row>
    <row r="423" spans="1:14">
      <c r="A423" s="1" t="s">
        <v>403</v>
      </c>
      <c r="B423" s="1" t="s">
        <v>1600</v>
      </c>
      <c r="C423" s="1" t="s">
        <v>709</v>
      </c>
      <c r="D423" s="1"/>
      <c r="E423" s="1"/>
      <c r="F423" s="1"/>
      <c r="G423" s="1"/>
      <c r="H423" s="1"/>
      <c r="I423" s="1"/>
      <c r="J423" s="1"/>
      <c r="K423" s="1"/>
      <c r="L423" s="6"/>
      <c r="M423" s="6"/>
      <c r="N423" s="6"/>
    </row>
    <row r="424" spans="1:14">
      <c r="A424" s="1" t="s">
        <v>404</v>
      </c>
      <c r="B424" s="1" t="s">
        <v>90</v>
      </c>
      <c r="C424" s="1" t="s">
        <v>1690</v>
      </c>
      <c r="D424" s="1">
        <v>7</v>
      </c>
      <c r="E424" s="1" t="s">
        <v>1531</v>
      </c>
      <c r="F424" s="1">
        <v>7</v>
      </c>
      <c r="G424" s="1" t="s">
        <v>1531</v>
      </c>
      <c r="H424" s="1">
        <v>7</v>
      </c>
      <c r="I424" s="1" t="s">
        <v>1531</v>
      </c>
      <c r="J424" s="1">
        <v>7</v>
      </c>
      <c r="K424" s="1" t="s">
        <v>1531</v>
      </c>
      <c r="L424" s="6"/>
      <c r="M424" s="6"/>
      <c r="N424" s="6"/>
    </row>
    <row r="425" spans="1:14">
      <c r="A425" s="1" t="s">
        <v>405</v>
      </c>
      <c r="B425" s="1" t="s">
        <v>90</v>
      </c>
      <c r="C425" s="1" t="s">
        <v>1703</v>
      </c>
      <c r="D425" s="1">
        <v>0</v>
      </c>
      <c r="E425" s="1" t="s">
        <v>1531</v>
      </c>
      <c r="F425" s="1">
        <v>0</v>
      </c>
      <c r="G425" s="1" t="s">
        <v>1531</v>
      </c>
      <c r="H425" s="1">
        <v>0</v>
      </c>
      <c r="I425" s="1" t="s">
        <v>1531</v>
      </c>
      <c r="J425" s="1">
        <v>0</v>
      </c>
      <c r="K425" s="1" t="s">
        <v>1531</v>
      </c>
      <c r="L425" s="6"/>
      <c r="M425" s="6"/>
      <c r="N425" s="6"/>
    </row>
    <row r="426" spans="1:14">
      <c r="A426" s="1" t="s">
        <v>406</v>
      </c>
      <c r="B426" s="1" t="s">
        <v>90</v>
      </c>
      <c r="C426" s="1" t="s">
        <v>941</v>
      </c>
      <c r="D426" s="1">
        <v>0</v>
      </c>
      <c r="E426" s="1">
        <v>0</v>
      </c>
      <c r="F426" s="1">
        <v>0</v>
      </c>
      <c r="G426" s="1">
        <v>0</v>
      </c>
      <c r="H426" s="1">
        <v>0</v>
      </c>
      <c r="I426" s="1">
        <v>0</v>
      </c>
      <c r="J426" s="1">
        <v>0</v>
      </c>
      <c r="K426" s="1">
        <v>0</v>
      </c>
      <c r="L426" s="6"/>
      <c r="M426" s="6"/>
      <c r="N426" s="6"/>
    </row>
    <row r="427" spans="1:14">
      <c r="A427" s="1" t="s">
        <v>407</v>
      </c>
      <c r="B427" s="1" t="s">
        <v>90</v>
      </c>
      <c r="C427" s="1" t="s">
        <v>1700</v>
      </c>
      <c r="D427" s="1">
        <v>4</v>
      </c>
      <c r="E427" s="1">
        <v>25</v>
      </c>
      <c r="F427" s="1">
        <v>4</v>
      </c>
      <c r="G427" s="1">
        <v>25</v>
      </c>
      <c r="H427" s="1">
        <v>4</v>
      </c>
      <c r="I427" s="1">
        <v>25</v>
      </c>
      <c r="J427" s="1">
        <v>4</v>
      </c>
      <c r="K427" s="1">
        <v>25</v>
      </c>
      <c r="L427" s="6"/>
      <c r="M427" s="6"/>
      <c r="N427" s="6"/>
    </row>
    <row r="428" spans="1:14">
      <c r="A428" s="1" t="s">
        <v>408</v>
      </c>
      <c r="B428" s="1" t="s">
        <v>90</v>
      </c>
      <c r="C428" s="1" t="s">
        <v>942</v>
      </c>
      <c r="D428" s="1">
        <v>0</v>
      </c>
      <c r="E428" s="1">
        <v>0</v>
      </c>
      <c r="F428" s="1">
        <v>0</v>
      </c>
      <c r="G428" s="1">
        <v>0</v>
      </c>
      <c r="H428" s="1">
        <v>0</v>
      </c>
      <c r="I428" s="1">
        <v>0</v>
      </c>
      <c r="J428" s="1">
        <v>0</v>
      </c>
      <c r="K428" s="1">
        <v>0</v>
      </c>
      <c r="L428" s="6"/>
      <c r="M428" s="6"/>
      <c r="N428" s="6"/>
    </row>
    <row r="429" spans="1:14">
      <c r="A429" s="1" t="s">
        <v>409</v>
      </c>
      <c r="B429" s="1" t="s">
        <v>90</v>
      </c>
      <c r="C429" s="1" t="s">
        <v>1702</v>
      </c>
      <c r="D429" s="1">
        <v>1</v>
      </c>
      <c r="E429" s="1" t="s">
        <v>1531</v>
      </c>
      <c r="F429" s="1">
        <v>1</v>
      </c>
      <c r="G429" s="1" t="s">
        <v>1531</v>
      </c>
      <c r="H429" s="1">
        <v>1</v>
      </c>
      <c r="I429" s="1" t="s">
        <v>1531</v>
      </c>
      <c r="J429" s="1">
        <v>1</v>
      </c>
      <c r="K429" s="1" t="s">
        <v>1531</v>
      </c>
      <c r="L429" s="6"/>
      <c r="M429" s="6"/>
      <c r="N429" s="6"/>
    </row>
    <row r="430" spans="1:14">
      <c r="A430" s="1" t="s">
        <v>410</v>
      </c>
      <c r="B430" s="1" t="s">
        <v>90</v>
      </c>
      <c r="C430" s="1" t="s">
        <v>944</v>
      </c>
      <c r="D430" s="1">
        <v>1</v>
      </c>
      <c r="E430" s="1" t="s">
        <v>1531</v>
      </c>
      <c r="F430" s="1">
        <v>1</v>
      </c>
      <c r="G430" s="1" t="s">
        <v>1531</v>
      </c>
      <c r="H430" s="1">
        <v>1</v>
      </c>
      <c r="I430" s="1" t="s">
        <v>1531</v>
      </c>
      <c r="J430" s="1">
        <v>1</v>
      </c>
      <c r="K430" s="1" t="s">
        <v>1531</v>
      </c>
      <c r="L430" s="6"/>
      <c r="M430" s="6"/>
      <c r="N430" s="6"/>
    </row>
    <row r="431" spans="1:14">
      <c r="A431" s="1" t="s">
        <v>411</v>
      </c>
      <c r="B431" s="1" t="s">
        <v>90</v>
      </c>
      <c r="C431" s="1" t="s">
        <v>945</v>
      </c>
      <c r="D431" s="1">
        <v>1</v>
      </c>
      <c r="E431" s="1" t="s">
        <v>1531</v>
      </c>
      <c r="F431" s="1">
        <v>1</v>
      </c>
      <c r="G431" s="1" t="s">
        <v>1531</v>
      </c>
      <c r="H431" s="1">
        <v>1</v>
      </c>
      <c r="I431" s="1" t="s">
        <v>1531</v>
      </c>
      <c r="J431" s="1">
        <v>1</v>
      </c>
      <c r="K431" s="1" t="s">
        <v>1531</v>
      </c>
      <c r="L431" s="6"/>
      <c r="M431" s="6"/>
      <c r="N431" s="6"/>
    </row>
    <row r="432" spans="1:14">
      <c r="A432" s="1" t="s">
        <v>412</v>
      </c>
      <c r="B432" s="1" t="s">
        <v>90</v>
      </c>
      <c r="C432" s="1" t="s">
        <v>1704</v>
      </c>
      <c r="D432" s="1">
        <v>0</v>
      </c>
      <c r="E432" s="1">
        <v>0</v>
      </c>
      <c r="F432" s="1">
        <v>0</v>
      </c>
      <c r="G432" s="1">
        <v>0</v>
      </c>
      <c r="H432" s="1">
        <v>0</v>
      </c>
      <c r="I432" s="1">
        <v>0</v>
      </c>
      <c r="J432" s="1">
        <v>0</v>
      </c>
      <c r="K432" s="1">
        <v>0</v>
      </c>
      <c r="L432" s="6"/>
      <c r="M432" s="6"/>
      <c r="N432" s="6"/>
    </row>
    <row r="433" spans="1:14">
      <c r="A433" s="1" t="s">
        <v>413</v>
      </c>
      <c r="B433" s="1" t="s">
        <v>90</v>
      </c>
      <c r="C433" s="1" t="s">
        <v>943</v>
      </c>
      <c r="D433" s="1">
        <v>0</v>
      </c>
      <c r="E433" s="1">
        <v>0</v>
      </c>
      <c r="F433" s="1">
        <v>0</v>
      </c>
      <c r="G433" s="1">
        <v>0</v>
      </c>
      <c r="H433" s="1">
        <v>0</v>
      </c>
      <c r="I433" s="1">
        <v>0</v>
      </c>
      <c r="J433" s="1">
        <v>0</v>
      </c>
      <c r="K433" s="1">
        <v>0</v>
      </c>
      <c r="L433" s="6"/>
      <c r="M433" s="6"/>
      <c r="N433" s="6"/>
    </row>
    <row r="434" spans="1:14">
      <c r="A434" s="1" t="s">
        <v>414</v>
      </c>
      <c r="B434" s="1" t="s">
        <v>90</v>
      </c>
      <c r="C434" s="1" t="s">
        <v>1701</v>
      </c>
      <c r="D434" s="1">
        <v>0</v>
      </c>
      <c r="E434" s="1" t="s">
        <v>1531</v>
      </c>
      <c r="F434" s="1">
        <v>0</v>
      </c>
      <c r="G434" s="1" t="s">
        <v>1531</v>
      </c>
      <c r="H434" s="1">
        <v>0</v>
      </c>
      <c r="I434" s="1" t="s">
        <v>1531</v>
      </c>
      <c r="J434" s="1">
        <v>0</v>
      </c>
      <c r="K434" s="1" t="s">
        <v>1531</v>
      </c>
      <c r="L434" s="6"/>
      <c r="M434" s="6"/>
      <c r="N434" s="6"/>
    </row>
    <row r="435" spans="1:14">
      <c r="A435" s="1" t="s">
        <v>415</v>
      </c>
      <c r="B435" s="1" t="s">
        <v>90</v>
      </c>
      <c r="C435" s="1" t="s">
        <v>709</v>
      </c>
      <c r="D435" s="1"/>
      <c r="E435" s="1"/>
      <c r="F435" s="1"/>
      <c r="G435" s="1"/>
      <c r="H435" s="1"/>
      <c r="I435" s="1"/>
      <c r="J435" s="1"/>
      <c r="K435" s="1"/>
      <c r="L435" s="6"/>
      <c r="M435" s="6"/>
      <c r="N435" s="6"/>
    </row>
    <row r="436" spans="1:14">
      <c r="A436" s="1" t="s">
        <v>416</v>
      </c>
      <c r="B436" s="1" t="s">
        <v>94</v>
      </c>
      <c r="C436" s="1" t="s">
        <v>1690</v>
      </c>
      <c r="D436" s="1">
        <v>10</v>
      </c>
      <c r="E436" s="1" t="s">
        <v>1531</v>
      </c>
      <c r="F436" s="1">
        <v>10</v>
      </c>
      <c r="G436" s="1" t="s">
        <v>1531</v>
      </c>
      <c r="H436" s="1">
        <v>10</v>
      </c>
      <c r="I436" s="1" t="s">
        <v>1531</v>
      </c>
      <c r="J436" s="1">
        <v>10</v>
      </c>
      <c r="K436" s="1" t="s">
        <v>1531</v>
      </c>
      <c r="L436" s="6"/>
      <c r="M436" s="6"/>
      <c r="N436" s="6"/>
    </row>
    <row r="437" spans="1:14">
      <c r="A437" s="1" t="s">
        <v>417</v>
      </c>
      <c r="B437" s="1" t="s">
        <v>94</v>
      </c>
      <c r="C437" s="1" t="s">
        <v>1703</v>
      </c>
      <c r="D437" s="1">
        <v>0</v>
      </c>
      <c r="E437" s="1" t="s">
        <v>1531</v>
      </c>
      <c r="F437" s="1">
        <v>0</v>
      </c>
      <c r="G437" s="1" t="s">
        <v>1531</v>
      </c>
      <c r="H437" s="1">
        <v>0</v>
      </c>
      <c r="I437" s="1" t="s">
        <v>1531</v>
      </c>
      <c r="J437" s="1">
        <v>0</v>
      </c>
      <c r="K437" s="1" t="s">
        <v>1531</v>
      </c>
      <c r="L437" s="6"/>
      <c r="M437" s="6"/>
      <c r="N437" s="6"/>
    </row>
    <row r="438" spans="1:14">
      <c r="A438" s="1" t="s">
        <v>418</v>
      </c>
      <c r="B438" s="1" t="s">
        <v>94</v>
      </c>
      <c r="C438" s="1" t="s">
        <v>941</v>
      </c>
      <c r="D438" s="1">
        <v>0</v>
      </c>
      <c r="E438" s="1">
        <v>0</v>
      </c>
      <c r="F438" s="1">
        <v>0</v>
      </c>
      <c r="G438" s="1">
        <v>0</v>
      </c>
      <c r="H438" s="1">
        <v>0</v>
      </c>
      <c r="I438" s="1">
        <v>0</v>
      </c>
      <c r="J438" s="1">
        <v>0</v>
      </c>
      <c r="K438" s="1">
        <v>0</v>
      </c>
      <c r="L438" s="6"/>
      <c r="M438" s="6"/>
      <c r="N438" s="6"/>
    </row>
    <row r="439" spans="1:14">
      <c r="A439" s="1" t="s">
        <v>419</v>
      </c>
      <c r="B439" s="1" t="s">
        <v>94</v>
      </c>
      <c r="C439" s="1" t="s">
        <v>1700</v>
      </c>
      <c r="D439" s="1">
        <v>4</v>
      </c>
      <c r="E439" s="1">
        <v>35</v>
      </c>
      <c r="F439" s="1">
        <v>4</v>
      </c>
      <c r="G439" s="1">
        <v>35</v>
      </c>
      <c r="H439" s="1">
        <v>4</v>
      </c>
      <c r="I439" s="1">
        <v>35</v>
      </c>
      <c r="J439" s="1">
        <v>4</v>
      </c>
      <c r="K439" s="1">
        <v>35</v>
      </c>
      <c r="L439" s="6"/>
      <c r="M439" s="6"/>
      <c r="N439" s="6"/>
    </row>
    <row r="440" spans="1:14">
      <c r="A440" s="1" t="s">
        <v>420</v>
      </c>
      <c r="B440" s="1" t="s">
        <v>94</v>
      </c>
      <c r="C440" s="1" t="s">
        <v>942</v>
      </c>
      <c r="D440" s="1">
        <v>0</v>
      </c>
      <c r="E440" s="1">
        <v>0</v>
      </c>
      <c r="F440" s="1">
        <v>0</v>
      </c>
      <c r="G440" s="1">
        <v>0</v>
      </c>
      <c r="H440" s="1">
        <v>0</v>
      </c>
      <c r="I440" s="1">
        <v>0</v>
      </c>
      <c r="J440" s="1">
        <v>0</v>
      </c>
      <c r="K440" s="1">
        <v>0</v>
      </c>
      <c r="L440" s="6"/>
      <c r="M440" s="6"/>
      <c r="N440" s="6"/>
    </row>
    <row r="441" spans="1:14">
      <c r="A441" s="1" t="s">
        <v>421</v>
      </c>
      <c r="B441" s="1" t="s">
        <v>94</v>
      </c>
      <c r="C441" s="1" t="s">
        <v>1702</v>
      </c>
      <c r="D441" s="1">
        <v>0</v>
      </c>
      <c r="E441" s="1" t="s">
        <v>1531</v>
      </c>
      <c r="F441" s="1">
        <v>0</v>
      </c>
      <c r="G441" s="1" t="s">
        <v>1531</v>
      </c>
      <c r="H441" s="1">
        <v>0</v>
      </c>
      <c r="I441" s="1" t="s">
        <v>1531</v>
      </c>
      <c r="J441" s="1">
        <v>0</v>
      </c>
      <c r="K441" s="1" t="s">
        <v>1531</v>
      </c>
      <c r="L441" s="6"/>
      <c r="M441" s="6"/>
      <c r="N441" s="6"/>
    </row>
    <row r="442" spans="1:14">
      <c r="A442" s="1" t="s">
        <v>422</v>
      </c>
      <c r="B442" s="1" t="s">
        <v>94</v>
      </c>
      <c r="C442" s="1" t="s">
        <v>944</v>
      </c>
      <c r="D442" s="1">
        <v>1</v>
      </c>
      <c r="E442" s="1" t="s">
        <v>1531</v>
      </c>
      <c r="F442" s="1">
        <v>1</v>
      </c>
      <c r="G442" s="1" t="s">
        <v>1531</v>
      </c>
      <c r="H442" s="1">
        <v>1</v>
      </c>
      <c r="I442" s="1" t="s">
        <v>1531</v>
      </c>
      <c r="J442" s="1">
        <v>1</v>
      </c>
      <c r="K442" s="1" t="s">
        <v>1531</v>
      </c>
      <c r="L442" s="6"/>
      <c r="M442" s="6"/>
      <c r="N442" s="6"/>
    </row>
    <row r="443" spans="1:14">
      <c r="A443" s="1" t="s">
        <v>423</v>
      </c>
      <c r="B443" s="1" t="s">
        <v>94</v>
      </c>
      <c r="C443" s="1" t="s">
        <v>945</v>
      </c>
      <c r="D443" s="1">
        <v>1</v>
      </c>
      <c r="E443" s="1" t="s">
        <v>1531</v>
      </c>
      <c r="F443" s="1">
        <v>1</v>
      </c>
      <c r="G443" s="1" t="s">
        <v>1531</v>
      </c>
      <c r="H443" s="1">
        <v>1</v>
      </c>
      <c r="I443" s="1" t="s">
        <v>1531</v>
      </c>
      <c r="J443" s="1">
        <v>1</v>
      </c>
      <c r="K443" s="1" t="s">
        <v>1531</v>
      </c>
      <c r="L443" s="6"/>
      <c r="M443" s="6"/>
      <c r="N443" s="6"/>
    </row>
    <row r="444" spans="1:14">
      <c r="A444" s="1" t="s">
        <v>424</v>
      </c>
      <c r="B444" s="1" t="s">
        <v>94</v>
      </c>
      <c r="C444" s="1" t="s">
        <v>1704</v>
      </c>
      <c r="D444" s="1">
        <v>2</v>
      </c>
      <c r="E444" s="1">
        <v>9</v>
      </c>
      <c r="F444" s="1">
        <v>2</v>
      </c>
      <c r="G444" s="1">
        <v>9</v>
      </c>
      <c r="H444" s="1">
        <v>2</v>
      </c>
      <c r="I444" s="1">
        <v>9</v>
      </c>
      <c r="J444" s="1">
        <v>2</v>
      </c>
      <c r="K444" s="1">
        <v>9</v>
      </c>
      <c r="L444" s="6"/>
      <c r="M444" s="6"/>
      <c r="N444" s="6"/>
    </row>
    <row r="445" spans="1:14">
      <c r="A445" s="1" t="s">
        <v>425</v>
      </c>
      <c r="B445" s="1" t="s">
        <v>94</v>
      </c>
      <c r="C445" s="1" t="s">
        <v>943</v>
      </c>
      <c r="D445" s="1">
        <v>2</v>
      </c>
      <c r="E445" s="1">
        <v>54</v>
      </c>
      <c r="F445" s="1">
        <v>2</v>
      </c>
      <c r="G445" s="1">
        <v>54</v>
      </c>
      <c r="H445" s="1">
        <v>2</v>
      </c>
      <c r="I445" s="1">
        <v>54</v>
      </c>
      <c r="J445" s="1">
        <v>2</v>
      </c>
      <c r="K445" s="1">
        <v>54</v>
      </c>
      <c r="L445" s="6"/>
      <c r="M445" s="6"/>
      <c r="N445" s="6"/>
    </row>
    <row r="446" spans="1:14">
      <c r="A446" s="1" t="s">
        <v>426</v>
      </c>
      <c r="B446" s="1" t="s">
        <v>94</v>
      </c>
      <c r="C446" s="1" t="s">
        <v>1701</v>
      </c>
      <c r="D446" s="1">
        <v>0</v>
      </c>
      <c r="E446" s="1" t="s">
        <v>1531</v>
      </c>
      <c r="F446" s="1">
        <v>0</v>
      </c>
      <c r="G446" s="1" t="s">
        <v>1531</v>
      </c>
      <c r="H446" s="1">
        <v>0</v>
      </c>
      <c r="I446" s="1" t="s">
        <v>1531</v>
      </c>
      <c r="J446" s="1">
        <v>0</v>
      </c>
      <c r="K446" s="1" t="s">
        <v>1531</v>
      </c>
      <c r="L446" s="6"/>
      <c r="M446" s="6"/>
      <c r="N446" s="6"/>
    </row>
    <row r="447" spans="1:14">
      <c r="A447" s="1" t="s">
        <v>427</v>
      </c>
      <c r="B447" s="1" t="s">
        <v>94</v>
      </c>
      <c r="C447" s="1" t="s">
        <v>709</v>
      </c>
      <c r="D447" s="1"/>
      <c r="E447" s="1"/>
      <c r="F447" s="1"/>
      <c r="G447" s="1"/>
      <c r="H447" s="1"/>
      <c r="I447" s="1"/>
      <c r="J447" s="1"/>
      <c r="K447" s="1"/>
      <c r="L447" s="6"/>
      <c r="M447" s="6"/>
      <c r="N447" s="6"/>
    </row>
    <row r="448" spans="1:14">
      <c r="A448" s="1" t="s">
        <v>428</v>
      </c>
      <c r="B448" s="1" t="s">
        <v>98</v>
      </c>
      <c r="C448" s="1" t="s">
        <v>1690</v>
      </c>
      <c r="D448" s="1">
        <v>7</v>
      </c>
      <c r="E448" s="1" t="s">
        <v>1531</v>
      </c>
      <c r="F448" s="1">
        <v>7</v>
      </c>
      <c r="G448" s="1" t="s">
        <v>1531</v>
      </c>
      <c r="H448" s="1">
        <v>7</v>
      </c>
      <c r="I448" s="1" t="s">
        <v>1531</v>
      </c>
      <c r="J448" s="1">
        <v>7</v>
      </c>
      <c r="K448" s="1" t="s">
        <v>1531</v>
      </c>
      <c r="L448" s="6"/>
      <c r="M448" s="6"/>
      <c r="N448" s="6"/>
    </row>
    <row r="449" spans="1:14">
      <c r="A449" s="1" t="s">
        <v>429</v>
      </c>
      <c r="B449" s="1" t="s">
        <v>98</v>
      </c>
      <c r="C449" s="1" t="s">
        <v>1703</v>
      </c>
      <c r="D449" s="1">
        <v>0</v>
      </c>
      <c r="E449" s="1" t="s">
        <v>1531</v>
      </c>
      <c r="F449" s="1">
        <v>0</v>
      </c>
      <c r="G449" s="1" t="s">
        <v>1531</v>
      </c>
      <c r="H449" s="1">
        <v>0</v>
      </c>
      <c r="I449" s="1" t="s">
        <v>1531</v>
      </c>
      <c r="J449" s="1">
        <v>0</v>
      </c>
      <c r="K449" s="1" t="s">
        <v>1531</v>
      </c>
      <c r="L449" s="6"/>
      <c r="M449" s="6"/>
      <c r="N449" s="6"/>
    </row>
    <row r="450" spans="1:14">
      <c r="A450" s="1" t="s">
        <v>430</v>
      </c>
      <c r="B450" s="1" t="s">
        <v>98</v>
      </c>
      <c r="C450" s="1" t="s">
        <v>941</v>
      </c>
      <c r="D450" s="1">
        <v>5</v>
      </c>
      <c r="E450" s="1">
        <v>275</v>
      </c>
      <c r="F450" s="1">
        <v>5</v>
      </c>
      <c r="G450" s="1">
        <v>275</v>
      </c>
      <c r="H450" s="1">
        <v>5</v>
      </c>
      <c r="I450" s="1">
        <v>275</v>
      </c>
      <c r="J450" s="1">
        <v>5</v>
      </c>
      <c r="K450" s="1">
        <v>286</v>
      </c>
      <c r="L450" s="6"/>
      <c r="M450" s="6"/>
      <c r="N450" s="6"/>
    </row>
    <row r="451" spans="1:14">
      <c r="A451" s="1" t="s">
        <v>431</v>
      </c>
      <c r="B451" s="1" t="s">
        <v>98</v>
      </c>
      <c r="C451" s="1" t="s">
        <v>1700</v>
      </c>
      <c r="D451" s="1">
        <v>0</v>
      </c>
      <c r="E451" s="1">
        <v>0</v>
      </c>
      <c r="F451" s="1">
        <v>0</v>
      </c>
      <c r="G451" s="1">
        <v>0</v>
      </c>
      <c r="H451" s="1">
        <v>0</v>
      </c>
      <c r="I451" s="1">
        <v>0</v>
      </c>
      <c r="J451" s="1">
        <v>0</v>
      </c>
      <c r="K451" s="1">
        <v>0</v>
      </c>
      <c r="L451" s="6"/>
      <c r="M451" s="6"/>
      <c r="N451" s="6"/>
    </row>
    <row r="452" spans="1:14">
      <c r="A452" s="1" t="s">
        <v>432</v>
      </c>
      <c r="B452" s="1" t="s">
        <v>98</v>
      </c>
      <c r="C452" s="1" t="s">
        <v>942</v>
      </c>
      <c r="D452" s="1">
        <v>0</v>
      </c>
      <c r="E452" s="1">
        <v>0</v>
      </c>
      <c r="F452" s="1">
        <v>0</v>
      </c>
      <c r="G452" s="1">
        <v>0</v>
      </c>
      <c r="H452" s="1">
        <v>0</v>
      </c>
      <c r="I452" s="1">
        <v>0</v>
      </c>
      <c r="J452" s="1">
        <v>0</v>
      </c>
      <c r="K452" s="1">
        <v>0</v>
      </c>
      <c r="L452" s="6"/>
      <c r="M452" s="6"/>
      <c r="N452" s="6"/>
    </row>
    <row r="453" spans="1:14">
      <c r="A453" s="1" t="s">
        <v>433</v>
      </c>
      <c r="B453" s="1" t="s">
        <v>98</v>
      </c>
      <c r="C453" s="1" t="s">
        <v>1702</v>
      </c>
      <c r="D453" s="1">
        <v>0</v>
      </c>
      <c r="E453" s="1" t="s">
        <v>1531</v>
      </c>
      <c r="F453" s="1">
        <v>0</v>
      </c>
      <c r="G453" s="1" t="s">
        <v>1531</v>
      </c>
      <c r="H453" s="1">
        <v>0</v>
      </c>
      <c r="I453" s="1" t="s">
        <v>1531</v>
      </c>
      <c r="J453" s="1">
        <v>0</v>
      </c>
      <c r="K453" s="1" t="s">
        <v>1531</v>
      </c>
      <c r="L453" s="6"/>
      <c r="M453" s="6"/>
      <c r="N453" s="6"/>
    </row>
    <row r="454" spans="1:14">
      <c r="A454" s="1" t="s">
        <v>434</v>
      </c>
      <c r="B454" s="1" t="s">
        <v>98</v>
      </c>
      <c r="C454" s="1" t="s">
        <v>944</v>
      </c>
      <c r="D454" s="1">
        <v>1</v>
      </c>
      <c r="E454" s="1" t="s">
        <v>1531</v>
      </c>
      <c r="F454" s="1">
        <v>1</v>
      </c>
      <c r="G454" s="1" t="s">
        <v>1531</v>
      </c>
      <c r="H454" s="1">
        <v>1</v>
      </c>
      <c r="I454" s="1" t="s">
        <v>1531</v>
      </c>
      <c r="J454" s="1">
        <v>1</v>
      </c>
      <c r="K454" s="1" t="s">
        <v>1531</v>
      </c>
      <c r="L454" s="6"/>
      <c r="M454" s="6"/>
      <c r="N454" s="6"/>
    </row>
    <row r="455" spans="1:14">
      <c r="A455" s="1" t="s">
        <v>435</v>
      </c>
      <c r="B455" s="1" t="s">
        <v>98</v>
      </c>
      <c r="C455" s="1" t="s">
        <v>945</v>
      </c>
      <c r="D455" s="1">
        <v>1</v>
      </c>
      <c r="E455" s="1" t="s">
        <v>1531</v>
      </c>
      <c r="F455" s="1">
        <v>1</v>
      </c>
      <c r="G455" s="1" t="s">
        <v>1531</v>
      </c>
      <c r="H455" s="1">
        <v>1</v>
      </c>
      <c r="I455" s="1" t="s">
        <v>1531</v>
      </c>
      <c r="J455" s="1">
        <v>1</v>
      </c>
      <c r="K455" s="1" t="s">
        <v>1531</v>
      </c>
      <c r="L455" s="6"/>
      <c r="M455" s="6"/>
      <c r="N455" s="6"/>
    </row>
    <row r="456" spans="1:14">
      <c r="A456" s="1" t="s">
        <v>1464</v>
      </c>
      <c r="B456" s="1" t="s">
        <v>98</v>
      </c>
      <c r="C456" s="1" t="s">
        <v>1704</v>
      </c>
      <c r="D456" s="1">
        <v>0</v>
      </c>
      <c r="E456" s="1">
        <v>0</v>
      </c>
      <c r="F456" s="1">
        <v>0</v>
      </c>
      <c r="G456" s="1">
        <v>0</v>
      </c>
      <c r="H456" s="1">
        <v>0</v>
      </c>
      <c r="I456" s="1">
        <v>0</v>
      </c>
      <c r="J456" s="1">
        <v>0</v>
      </c>
      <c r="K456" s="1">
        <v>0</v>
      </c>
      <c r="L456" s="6"/>
      <c r="M456" s="6"/>
      <c r="N456" s="6"/>
    </row>
    <row r="457" spans="1:14">
      <c r="A457" s="1" t="s">
        <v>1465</v>
      </c>
      <c r="B457" s="1" t="s">
        <v>98</v>
      </c>
      <c r="C457" s="1" t="s">
        <v>943</v>
      </c>
      <c r="D457" s="1">
        <v>0</v>
      </c>
      <c r="E457" s="1">
        <v>0</v>
      </c>
      <c r="F457" s="1">
        <v>0</v>
      </c>
      <c r="G457" s="1">
        <v>0</v>
      </c>
      <c r="H457" s="1">
        <v>0</v>
      </c>
      <c r="I457" s="1">
        <v>0</v>
      </c>
      <c r="J457" s="1">
        <v>0</v>
      </c>
      <c r="K457" s="1">
        <v>0</v>
      </c>
      <c r="L457" s="6"/>
      <c r="M457" s="6"/>
      <c r="N457" s="6"/>
    </row>
    <row r="458" spans="1:14">
      <c r="A458" s="1" t="s">
        <v>1466</v>
      </c>
      <c r="B458" s="1" t="s">
        <v>98</v>
      </c>
      <c r="C458" s="1" t="s">
        <v>1701</v>
      </c>
      <c r="D458" s="1">
        <v>0</v>
      </c>
      <c r="E458" s="1" t="s">
        <v>1531</v>
      </c>
      <c r="F458" s="1">
        <v>0</v>
      </c>
      <c r="G458" s="1" t="s">
        <v>1531</v>
      </c>
      <c r="H458" s="1">
        <v>0</v>
      </c>
      <c r="I458" s="1" t="s">
        <v>1531</v>
      </c>
      <c r="J458" s="1">
        <v>0</v>
      </c>
      <c r="K458" s="1" t="s">
        <v>1531</v>
      </c>
      <c r="L458" s="6"/>
      <c r="M458" s="6"/>
      <c r="N458" s="6"/>
    </row>
    <row r="459" spans="1:14">
      <c r="A459" s="1" t="s">
        <v>1467</v>
      </c>
      <c r="B459" s="1" t="s">
        <v>98</v>
      </c>
      <c r="C459" s="1" t="s">
        <v>709</v>
      </c>
      <c r="D459" s="1"/>
      <c r="E459" s="1"/>
      <c r="F459" s="1"/>
      <c r="G459" s="1"/>
      <c r="H459" s="1"/>
      <c r="I459" s="1"/>
      <c r="J459" s="1"/>
      <c r="K459" s="1"/>
      <c r="L459" s="6"/>
      <c r="M459" s="6"/>
      <c r="N459" s="6"/>
    </row>
    <row r="460" spans="1:14">
      <c r="A460" s="1" t="s">
        <v>1468</v>
      </c>
      <c r="B460" s="1" t="s">
        <v>966</v>
      </c>
      <c r="C460" s="1" t="s">
        <v>1690</v>
      </c>
      <c r="D460" s="1">
        <v>17</v>
      </c>
      <c r="E460" s="1" t="s">
        <v>1531</v>
      </c>
      <c r="F460" s="1">
        <v>17</v>
      </c>
      <c r="G460" s="1" t="s">
        <v>1531</v>
      </c>
      <c r="H460" s="1">
        <v>18</v>
      </c>
      <c r="I460" s="1" t="s">
        <v>1531</v>
      </c>
      <c r="J460" s="1">
        <v>18</v>
      </c>
      <c r="K460" s="1" t="s">
        <v>1531</v>
      </c>
      <c r="L460" s="6"/>
      <c r="M460" s="6"/>
      <c r="N460" s="6"/>
    </row>
    <row r="461" spans="1:14">
      <c r="A461" s="1" t="s">
        <v>1469</v>
      </c>
      <c r="B461" s="1" t="s">
        <v>966</v>
      </c>
      <c r="C461" s="1" t="s">
        <v>1703</v>
      </c>
      <c r="D461" s="1">
        <v>0</v>
      </c>
      <c r="E461" s="1" t="s">
        <v>1531</v>
      </c>
      <c r="F461" s="1">
        <v>0</v>
      </c>
      <c r="G461" s="1" t="s">
        <v>1531</v>
      </c>
      <c r="H461" s="1">
        <v>0</v>
      </c>
      <c r="I461" s="1" t="s">
        <v>1531</v>
      </c>
      <c r="J461" s="1">
        <v>0</v>
      </c>
      <c r="K461" s="1" t="s">
        <v>1531</v>
      </c>
      <c r="L461" s="6"/>
      <c r="M461" s="6"/>
      <c r="N461" s="6"/>
    </row>
    <row r="462" spans="1:14">
      <c r="A462" s="1" t="s">
        <v>1470</v>
      </c>
      <c r="B462" s="1" t="s">
        <v>966</v>
      </c>
      <c r="C462" s="1" t="s">
        <v>941</v>
      </c>
      <c r="D462" s="1">
        <v>1</v>
      </c>
      <c r="E462" s="1">
        <v>44</v>
      </c>
      <c r="F462" s="1">
        <v>1</v>
      </c>
      <c r="G462" s="1">
        <v>44</v>
      </c>
      <c r="H462" s="1">
        <v>1</v>
      </c>
      <c r="I462" s="1">
        <v>44</v>
      </c>
      <c r="J462" s="1">
        <v>1</v>
      </c>
      <c r="K462" s="1">
        <v>44</v>
      </c>
      <c r="L462" s="6"/>
      <c r="M462" s="6"/>
      <c r="N462" s="6"/>
    </row>
    <row r="463" spans="1:14">
      <c r="A463" s="1" t="s">
        <v>1471</v>
      </c>
      <c r="B463" s="1" t="s">
        <v>966</v>
      </c>
      <c r="C463" s="1" t="s">
        <v>1700</v>
      </c>
      <c r="D463" s="1">
        <v>12</v>
      </c>
      <c r="E463" s="1">
        <v>54</v>
      </c>
      <c r="F463" s="1">
        <v>12</v>
      </c>
      <c r="G463" s="1">
        <v>54</v>
      </c>
      <c r="H463" s="1">
        <v>13</v>
      </c>
      <c r="I463" s="1">
        <v>62</v>
      </c>
      <c r="J463" s="1">
        <v>13</v>
      </c>
      <c r="K463" s="1">
        <v>62</v>
      </c>
      <c r="L463" s="6"/>
      <c r="M463" s="6"/>
      <c r="N463" s="6"/>
    </row>
    <row r="464" spans="1:14">
      <c r="A464" s="1" t="s">
        <v>1472</v>
      </c>
      <c r="B464" s="1" t="s">
        <v>966</v>
      </c>
      <c r="C464" s="1" t="s">
        <v>942</v>
      </c>
      <c r="D464" s="1">
        <v>0</v>
      </c>
      <c r="E464" s="1">
        <v>0</v>
      </c>
      <c r="F464" s="1">
        <v>0</v>
      </c>
      <c r="G464" s="1">
        <v>0</v>
      </c>
      <c r="H464" s="1">
        <v>0</v>
      </c>
      <c r="I464" s="1">
        <v>0</v>
      </c>
      <c r="J464" s="1">
        <v>0</v>
      </c>
      <c r="K464" s="1">
        <v>0</v>
      </c>
      <c r="L464" s="6"/>
      <c r="M464" s="6"/>
      <c r="N464" s="6"/>
    </row>
    <row r="465" spans="1:14">
      <c r="A465" s="1" t="s">
        <v>1473</v>
      </c>
      <c r="B465" s="1" t="s">
        <v>966</v>
      </c>
      <c r="C465" s="1" t="s">
        <v>1702</v>
      </c>
      <c r="D465" s="1">
        <v>2</v>
      </c>
      <c r="E465" s="1" t="s">
        <v>1531</v>
      </c>
      <c r="F465" s="1">
        <v>2</v>
      </c>
      <c r="G465" s="1" t="s">
        <v>1531</v>
      </c>
      <c r="H465" s="1">
        <v>2</v>
      </c>
      <c r="I465" s="1" t="s">
        <v>1531</v>
      </c>
      <c r="J465" s="1">
        <v>2</v>
      </c>
      <c r="K465" s="1" t="s">
        <v>1531</v>
      </c>
      <c r="L465" s="6"/>
      <c r="M465" s="6"/>
      <c r="N465" s="6"/>
    </row>
    <row r="466" spans="1:14">
      <c r="A466" s="1" t="s">
        <v>1474</v>
      </c>
      <c r="B466" s="1" t="s">
        <v>966</v>
      </c>
      <c r="C466" s="1" t="s">
        <v>944</v>
      </c>
      <c r="D466" s="1">
        <v>1</v>
      </c>
      <c r="E466" s="1" t="s">
        <v>1531</v>
      </c>
      <c r="F466" s="1">
        <v>1</v>
      </c>
      <c r="G466" s="1" t="s">
        <v>1531</v>
      </c>
      <c r="H466" s="1">
        <v>1</v>
      </c>
      <c r="I466" s="1" t="s">
        <v>1531</v>
      </c>
      <c r="J466" s="1">
        <v>1</v>
      </c>
      <c r="K466" s="1" t="s">
        <v>1531</v>
      </c>
      <c r="L466" s="6"/>
      <c r="M466" s="6"/>
      <c r="N466" s="6"/>
    </row>
    <row r="467" spans="1:14">
      <c r="A467" s="1" t="s">
        <v>1475</v>
      </c>
      <c r="B467" s="1" t="s">
        <v>966</v>
      </c>
      <c r="C467" s="1" t="s">
        <v>945</v>
      </c>
      <c r="D467" s="1">
        <v>1</v>
      </c>
      <c r="E467" s="1" t="s">
        <v>1531</v>
      </c>
      <c r="F467" s="1">
        <v>1</v>
      </c>
      <c r="G467" s="1" t="s">
        <v>1531</v>
      </c>
      <c r="H467" s="1">
        <v>1</v>
      </c>
      <c r="I467" s="1" t="s">
        <v>1531</v>
      </c>
      <c r="J467" s="1">
        <v>1</v>
      </c>
      <c r="K467" s="1" t="s">
        <v>1531</v>
      </c>
      <c r="L467" s="6"/>
      <c r="M467" s="6"/>
      <c r="N467" s="6"/>
    </row>
    <row r="468" spans="1:14">
      <c r="A468" s="1" t="s">
        <v>1476</v>
      </c>
      <c r="B468" s="1" t="s">
        <v>966</v>
      </c>
      <c r="C468" s="1" t="s">
        <v>1704</v>
      </c>
      <c r="D468" s="1">
        <v>0</v>
      </c>
      <c r="E468" s="1">
        <v>0</v>
      </c>
      <c r="F468" s="1">
        <v>0</v>
      </c>
      <c r="G468" s="1">
        <v>0</v>
      </c>
      <c r="H468" s="1">
        <v>0</v>
      </c>
      <c r="I468" s="1">
        <v>0</v>
      </c>
      <c r="J468" s="1">
        <v>0</v>
      </c>
      <c r="K468" s="1">
        <v>0</v>
      </c>
      <c r="L468" s="6"/>
      <c r="M468" s="6"/>
      <c r="N468" s="6"/>
    </row>
    <row r="469" spans="1:14">
      <c r="A469" s="1" t="s">
        <v>1477</v>
      </c>
      <c r="B469" s="1" t="s">
        <v>966</v>
      </c>
      <c r="C469" s="1" t="s">
        <v>943</v>
      </c>
      <c r="D469" s="1">
        <v>0</v>
      </c>
      <c r="E469" s="1">
        <v>0</v>
      </c>
      <c r="F469" s="1">
        <v>0</v>
      </c>
      <c r="G469" s="1">
        <v>0</v>
      </c>
      <c r="H469" s="1">
        <v>0</v>
      </c>
      <c r="I469" s="1">
        <v>0</v>
      </c>
      <c r="J469" s="1">
        <v>0</v>
      </c>
      <c r="K469" s="1">
        <v>0</v>
      </c>
      <c r="L469" s="6"/>
      <c r="M469" s="6"/>
      <c r="N469" s="6"/>
    </row>
    <row r="470" spans="1:14">
      <c r="A470" s="1" t="s">
        <v>1478</v>
      </c>
      <c r="B470" s="1" t="s">
        <v>966</v>
      </c>
      <c r="C470" s="1" t="s">
        <v>1701</v>
      </c>
      <c r="D470" s="1">
        <v>0</v>
      </c>
      <c r="E470" s="1" t="s">
        <v>1531</v>
      </c>
      <c r="F470" s="1">
        <v>0</v>
      </c>
      <c r="G470" s="1" t="s">
        <v>1531</v>
      </c>
      <c r="H470" s="1">
        <v>0</v>
      </c>
      <c r="I470" s="1" t="s">
        <v>1531</v>
      </c>
      <c r="J470" s="1">
        <v>0</v>
      </c>
      <c r="K470" s="1" t="s">
        <v>1531</v>
      </c>
      <c r="L470" s="6"/>
      <c r="M470" s="6"/>
      <c r="N470" s="6"/>
    </row>
    <row r="471" spans="1:14">
      <c r="A471" s="1" t="s">
        <v>1479</v>
      </c>
      <c r="B471" s="1" t="s">
        <v>966</v>
      </c>
      <c r="C471" s="1" t="s">
        <v>709</v>
      </c>
      <c r="D471" s="1"/>
      <c r="E471" s="1"/>
      <c r="F471" s="1"/>
      <c r="G471" s="1"/>
      <c r="H471" s="1"/>
      <c r="I471" s="1"/>
      <c r="J471" s="1"/>
      <c r="K471" s="1"/>
      <c r="L471" s="6"/>
      <c r="M471" s="6"/>
      <c r="N471" s="6"/>
    </row>
    <row r="472" spans="1:14">
      <c r="A472" s="1" t="s">
        <v>1480</v>
      </c>
      <c r="B472" s="1" t="s">
        <v>972</v>
      </c>
      <c r="C472" s="1" t="s">
        <v>1690</v>
      </c>
      <c r="D472" s="1">
        <v>42</v>
      </c>
      <c r="E472" s="1" t="s">
        <v>1531</v>
      </c>
      <c r="F472" s="1">
        <v>43</v>
      </c>
      <c r="G472" s="1" t="s">
        <v>1531</v>
      </c>
      <c r="H472" s="1">
        <v>44</v>
      </c>
      <c r="I472" s="1" t="s">
        <v>1531</v>
      </c>
      <c r="J472" s="1">
        <v>44</v>
      </c>
      <c r="K472" s="1" t="s">
        <v>1531</v>
      </c>
      <c r="L472" s="6"/>
      <c r="M472" s="6"/>
      <c r="N472" s="6"/>
    </row>
    <row r="473" spans="1:14">
      <c r="A473" s="1" t="s">
        <v>1481</v>
      </c>
      <c r="B473" s="1" t="s">
        <v>972</v>
      </c>
      <c r="C473" s="1" t="s">
        <v>1703</v>
      </c>
      <c r="D473" s="1">
        <v>0</v>
      </c>
      <c r="E473" s="1" t="s">
        <v>1531</v>
      </c>
      <c r="F473" s="1">
        <v>0</v>
      </c>
      <c r="G473" s="1" t="s">
        <v>1531</v>
      </c>
      <c r="H473" s="1">
        <v>0</v>
      </c>
      <c r="I473" s="1" t="s">
        <v>1531</v>
      </c>
      <c r="J473" s="1">
        <v>0</v>
      </c>
      <c r="K473" s="1" t="s">
        <v>1531</v>
      </c>
      <c r="L473" s="6"/>
      <c r="M473" s="6"/>
      <c r="N473" s="6"/>
    </row>
    <row r="474" spans="1:14">
      <c r="A474" s="1" t="s">
        <v>1482</v>
      </c>
      <c r="B474" s="1" t="s">
        <v>972</v>
      </c>
      <c r="C474" s="1" t="s">
        <v>941</v>
      </c>
      <c r="D474" s="1">
        <v>3</v>
      </c>
      <c r="E474" s="1">
        <v>339</v>
      </c>
      <c r="F474" s="1">
        <v>3</v>
      </c>
      <c r="G474" s="1">
        <v>339</v>
      </c>
      <c r="H474" s="1">
        <v>3</v>
      </c>
      <c r="I474" s="1">
        <v>339</v>
      </c>
      <c r="J474" s="1">
        <v>3</v>
      </c>
      <c r="K474" s="1">
        <v>339</v>
      </c>
      <c r="L474" s="6"/>
      <c r="M474" s="6"/>
      <c r="N474" s="6"/>
    </row>
    <row r="475" spans="1:14">
      <c r="A475" s="1" t="s">
        <v>1483</v>
      </c>
      <c r="B475" s="1" t="s">
        <v>972</v>
      </c>
      <c r="C475" s="1" t="s">
        <v>1700</v>
      </c>
      <c r="D475" s="1">
        <v>23</v>
      </c>
      <c r="E475" s="1">
        <v>96</v>
      </c>
      <c r="F475" s="1">
        <v>24</v>
      </c>
      <c r="G475" s="1">
        <v>100</v>
      </c>
      <c r="H475" s="1">
        <v>25</v>
      </c>
      <c r="I475" s="1">
        <v>105</v>
      </c>
      <c r="J475" s="1">
        <v>25</v>
      </c>
      <c r="K475" s="1">
        <v>105</v>
      </c>
      <c r="L475" s="6"/>
      <c r="M475" s="6"/>
      <c r="N475" s="6"/>
    </row>
    <row r="476" spans="1:14">
      <c r="A476" s="1" t="s">
        <v>1484</v>
      </c>
      <c r="B476" s="1" t="s">
        <v>972</v>
      </c>
      <c r="C476" s="1" t="s">
        <v>942</v>
      </c>
      <c r="D476" s="1">
        <v>0</v>
      </c>
      <c r="E476" s="1">
        <v>0</v>
      </c>
      <c r="F476" s="1">
        <v>0</v>
      </c>
      <c r="G476" s="1">
        <v>0</v>
      </c>
      <c r="H476" s="1">
        <v>0</v>
      </c>
      <c r="I476" s="1">
        <v>0</v>
      </c>
      <c r="J476" s="1">
        <v>0</v>
      </c>
      <c r="K476" s="1">
        <v>0</v>
      </c>
      <c r="L476" s="6"/>
      <c r="M476" s="6"/>
      <c r="N476" s="6"/>
    </row>
    <row r="477" spans="1:14">
      <c r="A477" s="1" t="s">
        <v>1485</v>
      </c>
      <c r="B477" s="1" t="s">
        <v>972</v>
      </c>
      <c r="C477" s="1" t="s">
        <v>1702</v>
      </c>
      <c r="D477" s="1">
        <v>7</v>
      </c>
      <c r="E477" s="1" t="s">
        <v>1531</v>
      </c>
      <c r="F477" s="1">
        <v>7</v>
      </c>
      <c r="G477" s="1" t="s">
        <v>1531</v>
      </c>
      <c r="H477" s="1">
        <v>7</v>
      </c>
      <c r="I477" s="1" t="s">
        <v>1531</v>
      </c>
      <c r="J477" s="1">
        <v>7</v>
      </c>
      <c r="K477" s="1" t="s">
        <v>1531</v>
      </c>
      <c r="L477" s="6"/>
      <c r="M477" s="6"/>
      <c r="N477" s="6"/>
    </row>
    <row r="478" spans="1:14">
      <c r="A478" s="1" t="s">
        <v>871</v>
      </c>
      <c r="B478" s="1" t="s">
        <v>972</v>
      </c>
      <c r="C478" s="1" t="s">
        <v>944</v>
      </c>
      <c r="D478" s="1">
        <v>1</v>
      </c>
      <c r="E478" s="1" t="s">
        <v>1531</v>
      </c>
      <c r="F478" s="1">
        <v>1</v>
      </c>
      <c r="G478" s="1" t="s">
        <v>1531</v>
      </c>
      <c r="H478" s="1">
        <v>1</v>
      </c>
      <c r="I478" s="1" t="s">
        <v>1531</v>
      </c>
      <c r="J478" s="1">
        <v>1</v>
      </c>
      <c r="K478" s="1" t="s">
        <v>1531</v>
      </c>
      <c r="L478" s="6"/>
      <c r="M478" s="6"/>
      <c r="N478" s="6"/>
    </row>
    <row r="479" spans="1:14">
      <c r="A479" s="1" t="s">
        <v>2430</v>
      </c>
      <c r="B479" s="1" t="s">
        <v>972</v>
      </c>
      <c r="C479" s="1" t="s">
        <v>945</v>
      </c>
      <c r="D479" s="1">
        <v>1</v>
      </c>
      <c r="E479" s="1" t="s">
        <v>1531</v>
      </c>
      <c r="F479" s="1">
        <v>1</v>
      </c>
      <c r="G479" s="1" t="s">
        <v>1531</v>
      </c>
      <c r="H479" s="1">
        <v>1</v>
      </c>
      <c r="I479" s="1" t="s">
        <v>1531</v>
      </c>
      <c r="J479" s="1">
        <v>1</v>
      </c>
      <c r="K479" s="1" t="s">
        <v>1531</v>
      </c>
      <c r="L479" s="6"/>
      <c r="M479" s="6"/>
      <c r="N479" s="6"/>
    </row>
    <row r="480" spans="1:14">
      <c r="A480" s="1" t="s">
        <v>2431</v>
      </c>
      <c r="B480" s="1" t="s">
        <v>972</v>
      </c>
      <c r="C480" s="1" t="s">
        <v>1704</v>
      </c>
      <c r="D480" s="1">
        <v>0</v>
      </c>
      <c r="E480" s="1">
        <v>0</v>
      </c>
      <c r="F480" s="1">
        <v>0</v>
      </c>
      <c r="G480" s="1">
        <v>0</v>
      </c>
      <c r="H480" s="1">
        <v>0</v>
      </c>
      <c r="I480" s="1">
        <v>0</v>
      </c>
      <c r="J480" s="1">
        <v>0</v>
      </c>
      <c r="K480" s="1">
        <v>0</v>
      </c>
      <c r="L480" s="6"/>
      <c r="M480" s="6"/>
      <c r="N480" s="6"/>
    </row>
    <row r="481" spans="1:14">
      <c r="A481" s="1" t="s">
        <v>2432</v>
      </c>
      <c r="B481" s="1" t="s">
        <v>972</v>
      </c>
      <c r="C481" s="1" t="s">
        <v>943</v>
      </c>
      <c r="D481" s="1">
        <v>3</v>
      </c>
      <c r="E481" s="1">
        <v>61</v>
      </c>
      <c r="F481" s="1">
        <v>3</v>
      </c>
      <c r="G481" s="1">
        <v>61</v>
      </c>
      <c r="H481" s="1">
        <v>3</v>
      </c>
      <c r="I481" s="1">
        <v>61</v>
      </c>
      <c r="J481" s="1">
        <v>3</v>
      </c>
      <c r="K481" s="1">
        <v>61</v>
      </c>
      <c r="L481" s="6"/>
      <c r="M481" s="6"/>
      <c r="N481" s="6"/>
    </row>
    <row r="482" spans="1:14">
      <c r="A482" s="1" t="s">
        <v>2433</v>
      </c>
      <c r="B482" s="1" t="s">
        <v>972</v>
      </c>
      <c r="C482" s="1" t="s">
        <v>1701</v>
      </c>
      <c r="D482" s="1">
        <v>2</v>
      </c>
      <c r="E482" s="1" t="s">
        <v>1531</v>
      </c>
      <c r="F482" s="1">
        <v>2</v>
      </c>
      <c r="G482" s="1" t="s">
        <v>1531</v>
      </c>
      <c r="H482" s="1">
        <v>2</v>
      </c>
      <c r="I482" s="1" t="s">
        <v>1531</v>
      </c>
      <c r="J482" s="1">
        <v>2</v>
      </c>
      <c r="K482" s="1" t="s">
        <v>1531</v>
      </c>
      <c r="L482" s="6"/>
      <c r="M482" s="6"/>
      <c r="N482" s="6"/>
    </row>
    <row r="483" spans="1:14">
      <c r="A483" s="1" t="s">
        <v>2434</v>
      </c>
      <c r="B483" s="1" t="s">
        <v>972</v>
      </c>
      <c r="C483" s="1" t="s">
        <v>709</v>
      </c>
      <c r="D483" s="1">
        <v>1</v>
      </c>
      <c r="E483" s="1">
        <v>43</v>
      </c>
      <c r="F483" s="1">
        <v>1</v>
      </c>
      <c r="G483" s="1">
        <v>43</v>
      </c>
      <c r="H483" s="1">
        <v>1</v>
      </c>
      <c r="I483" s="1">
        <v>43</v>
      </c>
      <c r="J483" s="1">
        <v>1</v>
      </c>
      <c r="K483" s="1">
        <v>43</v>
      </c>
      <c r="L483" s="6"/>
      <c r="M483" s="6"/>
      <c r="N483" s="6"/>
    </row>
    <row r="484" spans="1:14">
      <c r="A484" s="1" t="s">
        <v>2435</v>
      </c>
      <c r="B484" s="1" t="s">
        <v>1547</v>
      </c>
      <c r="C484" s="1" t="s">
        <v>1690</v>
      </c>
      <c r="D484" s="1">
        <v>8</v>
      </c>
      <c r="E484" s="1" t="s">
        <v>1531</v>
      </c>
      <c r="F484" s="1">
        <v>8</v>
      </c>
      <c r="G484" s="1" t="s">
        <v>1531</v>
      </c>
      <c r="H484" s="1">
        <v>8</v>
      </c>
      <c r="I484" s="1" t="s">
        <v>1531</v>
      </c>
      <c r="J484" s="1">
        <v>8</v>
      </c>
      <c r="K484" s="1" t="s">
        <v>1531</v>
      </c>
      <c r="L484" s="6"/>
      <c r="M484" s="6"/>
      <c r="N484" s="6"/>
    </row>
    <row r="485" spans="1:14">
      <c r="A485" s="1" t="s">
        <v>2436</v>
      </c>
      <c r="B485" s="1" t="s">
        <v>1547</v>
      </c>
      <c r="C485" s="1" t="s">
        <v>1703</v>
      </c>
      <c r="D485" s="1">
        <v>0</v>
      </c>
      <c r="E485" s="1" t="s">
        <v>1531</v>
      </c>
      <c r="F485" s="1">
        <v>0</v>
      </c>
      <c r="G485" s="1" t="s">
        <v>1531</v>
      </c>
      <c r="H485" s="1">
        <v>0</v>
      </c>
      <c r="I485" s="1" t="s">
        <v>1531</v>
      </c>
      <c r="J485" s="1">
        <v>0</v>
      </c>
      <c r="K485" s="1" t="s">
        <v>1531</v>
      </c>
      <c r="L485" s="6"/>
      <c r="M485" s="6"/>
      <c r="N485" s="6"/>
    </row>
    <row r="486" spans="1:14">
      <c r="A486" s="1" t="s">
        <v>2437</v>
      </c>
      <c r="B486" s="1" t="s">
        <v>1547</v>
      </c>
      <c r="C486" s="1" t="s">
        <v>941</v>
      </c>
      <c r="D486" s="1">
        <v>0</v>
      </c>
      <c r="E486" s="1">
        <v>0</v>
      </c>
      <c r="F486" s="1">
        <v>0</v>
      </c>
      <c r="G486" s="1">
        <v>0</v>
      </c>
      <c r="H486" s="1">
        <v>0</v>
      </c>
      <c r="I486" s="1">
        <v>0</v>
      </c>
      <c r="J486" s="1">
        <v>0</v>
      </c>
      <c r="K486" s="1">
        <v>0</v>
      </c>
      <c r="L486" s="6"/>
      <c r="M486" s="6"/>
      <c r="N486" s="6"/>
    </row>
    <row r="487" spans="1:14">
      <c r="A487" s="1" t="s">
        <v>2438</v>
      </c>
      <c r="B487" s="1" t="s">
        <v>1547</v>
      </c>
      <c r="C487" s="1" t="s">
        <v>1700</v>
      </c>
      <c r="D487" s="1">
        <v>4</v>
      </c>
      <c r="E487" s="1">
        <v>18</v>
      </c>
      <c r="F487" s="1">
        <v>4</v>
      </c>
      <c r="G487" s="1">
        <v>18</v>
      </c>
      <c r="H487" s="1">
        <v>4</v>
      </c>
      <c r="I487" s="1">
        <v>18</v>
      </c>
      <c r="J487" s="1">
        <v>4</v>
      </c>
      <c r="K487" s="1">
        <v>18</v>
      </c>
      <c r="L487" s="6"/>
      <c r="M487" s="6"/>
      <c r="N487" s="6"/>
    </row>
    <row r="488" spans="1:14">
      <c r="A488" s="1" t="s">
        <v>2439</v>
      </c>
      <c r="B488" s="1" t="s">
        <v>1547</v>
      </c>
      <c r="C488" s="1" t="s">
        <v>942</v>
      </c>
      <c r="D488" s="1">
        <v>0</v>
      </c>
      <c r="E488" s="1">
        <v>0</v>
      </c>
      <c r="F488" s="1">
        <v>0</v>
      </c>
      <c r="G488" s="1">
        <v>0</v>
      </c>
      <c r="H488" s="1">
        <v>0</v>
      </c>
      <c r="I488" s="1">
        <v>0</v>
      </c>
      <c r="J488" s="1">
        <v>0</v>
      </c>
      <c r="K488" s="1">
        <v>0</v>
      </c>
      <c r="L488" s="6"/>
      <c r="M488" s="6"/>
      <c r="N488" s="6"/>
    </row>
    <row r="489" spans="1:14">
      <c r="A489" s="1" t="s">
        <v>2440</v>
      </c>
      <c r="B489" s="1" t="s">
        <v>1547</v>
      </c>
      <c r="C489" s="1" t="s">
        <v>1702</v>
      </c>
      <c r="D489" s="1">
        <v>0</v>
      </c>
      <c r="E489" s="1" t="s">
        <v>1531</v>
      </c>
      <c r="F489" s="1">
        <v>0</v>
      </c>
      <c r="G489" s="1" t="s">
        <v>1531</v>
      </c>
      <c r="H489" s="1">
        <v>0</v>
      </c>
      <c r="I489" s="1" t="s">
        <v>1531</v>
      </c>
      <c r="J489" s="1">
        <v>0</v>
      </c>
      <c r="K489" s="1" t="s">
        <v>1531</v>
      </c>
      <c r="L489" s="6"/>
      <c r="M489" s="6"/>
      <c r="N489" s="6"/>
    </row>
    <row r="490" spans="1:14">
      <c r="A490" s="1" t="s">
        <v>2441</v>
      </c>
      <c r="B490" s="1" t="s">
        <v>1547</v>
      </c>
      <c r="C490" s="1" t="s">
        <v>944</v>
      </c>
      <c r="D490" s="1">
        <v>1</v>
      </c>
      <c r="E490" s="1" t="s">
        <v>1531</v>
      </c>
      <c r="F490" s="1">
        <v>1</v>
      </c>
      <c r="G490" s="1" t="s">
        <v>1531</v>
      </c>
      <c r="H490" s="1">
        <v>1</v>
      </c>
      <c r="I490" s="1" t="s">
        <v>1531</v>
      </c>
      <c r="J490" s="1">
        <v>1</v>
      </c>
      <c r="K490" s="1" t="s">
        <v>1531</v>
      </c>
      <c r="L490" s="6"/>
      <c r="M490" s="6"/>
      <c r="N490" s="6"/>
    </row>
    <row r="491" spans="1:14">
      <c r="A491" s="1" t="s">
        <v>2442</v>
      </c>
      <c r="B491" s="1" t="s">
        <v>1547</v>
      </c>
      <c r="C491" s="1" t="s">
        <v>945</v>
      </c>
      <c r="D491" s="1">
        <v>1</v>
      </c>
      <c r="E491" s="1" t="s">
        <v>1531</v>
      </c>
      <c r="F491" s="1">
        <v>1</v>
      </c>
      <c r="G491" s="1" t="s">
        <v>1531</v>
      </c>
      <c r="H491" s="1">
        <v>1</v>
      </c>
      <c r="I491" s="1" t="s">
        <v>1531</v>
      </c>
      <c r="J491" s="1">
        <v>1</v>
      </c>
      <c r="K491" s="1" t="s">
        <v>1531</v>
      </c>
      <c r="L491" s="6"/>
      <c r="M491" s="6"/>
      <c r="N491" s="6"/>
    </row>
    <row r="492" spans="1:14">
      <c r="A492" s="1" t="s">
        <v>2443</v>
      </c>
      <c r="B492" s="1" t="s">
        <v>1547</v>
      </c>
      <c r="C492" s="1" t="s">
        <v>1704</v>
      </c>
      <c r="D492" s="1">
        <v>0</v>
      </c>
      <c r="E492" s="1">
        <v>0</v>
      </c>
      <c r="F492" s="1">
        <v>0</v>
      </c>
      <c r="G492" s="1">
        <v>0</v>
      </c>
      <c r="H492" s="1">
        <v>0</v>
      </c>
      <c r="I492" s="1">
        <v>0</v>
      </c>
      <c r="J492" s="1">
        <v>0</v>
      </c>
      <c r="K492" s="1">
        <v>0</v>
      </c>
      <c r="L492" s="6"/>
      <c r="M492" s="6"/>
      <c r="N492" s="6"/>
    </row>
    <row r="493" spans="1:14">
      <c r="A493" s="1" t="s">
        <v>2444</v>
      </c>
      <c r="B493" s="1" t="s">
        <v>1547</v>
      </c>
      <c r="C493" s="1" t="s">
        <v>943</v>
      </c>
      <c r="D493" s="1">
        <v>1</v>
      </c>
      <c r="E493" s="1">
        <v>14</v>
      </c>
      <c r="F493" s="1">
        <v>1</v>
      </c>
      <c r="G493" s="1">
        <v>14</v>
      </c>
      <c r="H493" s="1">
        <v>1</v>
      </c>
      <c r="I493" s="1">
        <v>14</v>
      </c>
      <c r="J493" s="1">
        <v>1</v>
      </c>
      <c r="K493" s="1">
        <v>14</v>
      </c>
      <c r="L493" s="6"/>
      <c r="M493" s="6"/>
      <c r="N493" s="6"/>
    </row>
    <row r="494" spans="1:14">
      <c r="A494" s="1" t="s">
        <v>2445</v>
      </c>
      <c r="B494" s="1" t="s">
        <v>1547</v>
      </c>
      <c r="C494" s="1" t="s">
        <v>1701</v>
      </c>
      <c r="D494" s="1">
        <v>1</v>
      </c>
      <c r="E494" s="1" t="s">
        <v>1531</v>
      </c>
      <c r="F494" s="1">
        <v>1</v>
      </c>
      <c r="G494" s="1" t="s">
        <v>1531</v>
      </c>
      <c r="H494" s="1">
        <v>1</v>
      </c>
      <c r="I494" s="1" t="s">
        <v>1531</v>
      </c>
      <c r="J494" s="1">
        <v>1</v>
      </c>
      <c r="K494" s="1" t="s">
        <v>1531</v>
      </c>
      <c r="L494" s="6"/>
      <c r="M494" s="6"/>
      <c r="N494" s="6"/>
    </row>
    <row r="495" spans="1:14">
      <c r="A495" s="1" t="s">
        <v>2446</v>
      </c>
      <c r="B495" s="1" t="s">
        <v>1547</v>
      </c>
      <c r="C495" s="1" t="s">
        <v>709</v>
      </c>
      <c r="D495" s="1"/>
      <c r="E495" s="1"/>
      <c r="F495" s="1"/>
      <c r="G495" s="1"/>
      <c r="H495" s="1"/>
      <c r="I495" s="1"/>
      <c r="J495" s="1"/>
      <c r="K495" s="1"/>
      <c r="L495" s="6"/>
      <c r="M495" s="6"/>
      <c r="N495" s="6"/>
    </row>
    <row r="496" spans="1:14">
      <c r="A496" s="1" t="s">
        <v>2447</v>
      </c>
      <c r="B496" s="1" t="s">
        <v>1554</v>
      </c>
      <c r="C496" s="1" t="s">
        <v>1690</v>
      </c>
      <c r="D496" s="1">
        <v>5</v>
      </c>
      <c r="E496" s="1" t="s">
        <v>1531</v>
      </c>
      <c r="F496" s="1">
        <v>5</v>
      </c>
      <c r="G496" s="1" t="s">
        <v>1531</v>
      </c>
      <c r="H496" s="1">
        <v>5</v>
      </c>
      <c r="I496" s="1" t="s">
        <v>1531</v>
      </c>
      <c r="J496" s="1">
        <v>5</v>
      </c>
      <c r="K496" s="1" t="s">
        <v>1531</v>
      </c>
      <c r="L496" s="6"/>
      <c r="M496" s="6"/>
      <c r="N496" s="6"/>
    </row>
    <row r="497" spans="1:14">
      <c r="A497" s="1" t="s">
        <v>2448</v>
      </c>
      <c r="B497" s="1" t="s">
        <v>1554</v>
      </c>
      <c r="C497" s="1" t="s">
        <v>1703</v>
      </c>
      <c r="D497" s="1">
        <v>0</v>
      </c>
      <c r="E497" s="1" t="s">
        <v>1531</v>
      </c>
      <c r="F497" s="1">
        <v>0</v>
      </c>
      <c r="G497" s="1" t="s">
        <v>1531</v>
      </c>
      <c r="H497" s="1">
        <v>0</v>
      </c>
      <c r="I497" s="1" t="s">
        <v>1531</v>
      </c>
      <c r="J497" s="1">
        <v>0</v>
      </c>
      <c r="K497" s="1" t="s">
        <v>1531</v>
      </c>
      <c r="L497" s="6"/>
      <c r="M497" s="6"/>
      <c r="N497" s="6"/>
    </row>
    <row r="498" spans="1:14">
      <c r="A498" s="1" t="s">
        <v>2449</v>
      </c>
      <c r="B498" s="1" t="s">
        <v>1554</v>
      </c>
      <c r="C498" s="1" t="s">
        <v>941</v>
      </c>
      <c r="D498" s="1">
        <v>0</v>
      </c>
      <c r="E498" s="1">
        <v>0</v>
      </c>
      <c r="F498" s="1">
        <v>0</v>
      </c>
      <c r="G498" s="1">
        <v>0</v>
      </c>
      <c r="H498" s="1">
        <v>0</v>
      </c>
      <c r="I498" s="1">
        <v>0</v>
      </c>
      <c r="J498" s="1">
        <v>0</v>
      </c>
      <c r="K498" s="1">
        <v>0</v>
      </c>
      <c r="L498" s="6"/>
      <c r="M498" s="6"/>
      <c r="N498" s="6"/>
    </row>
    <row r="499" spans="1:14">
      <c r="A499" s="1" t="s">
        <v>2450</v>
      </c>
      <c r="B499" s="1" t="s">
        <v>1554</v>
      </c>
      <c r="C499" s="1" t="s">
        <v>1700</v>
      </c>
      <c r="D499" s="1">
        <v>3</v>
      </c>
      <c r="E499" s="1">
        <v>23</v>
      </c>
      <c r="F499" s="1">
        <v>3</v>
      </c>
      <c r="G499" s="1">
        <v>23</v>
      </c>
      <c r="H499" s="1">
        <v>3</v>
      </c>
      <c r="I499" s="1">
        <v>23</v>
      </c>
      <c r="J499" s="1">
        <v>3</v>
      </c>
      <c r="K499" s="1">
        <v>23</v>
      </c>
      <c r="L499" s="6"/>
      <c r="M499" s="6"/>
      <c r="N499" s="6"/>
    </row>
    <row r="500" spans="1:14">
      <c r="A500" s="1" t="s">
        <v>2451</v>
      </c>
      <c r="B500" s="1" t="s">
        <v>1554</v>
      </c>
      <c r="C500" s="1" t="s">
        <v>942</v>
      </c>
      <c r="D500" s="1">
        <v>0</v>
      </c>
      <c r="E500" s="1">
        <v>0</v>
      </c>
      <c r="F500" s="1">
        <v>0</v>
      </c>
      <c r="G500" s="1">
        <v>0</v>
      </c>
      <c r="H500" s="1">
        <v>0</v>
      </c>
      <c r="I500" s="1">
        <v>0</v>
      </c>
      <c r="J500" s="1">
        <v>0</v>
      </c>
      <c r="K500" s="1">
        <v>0</v>
      </c>
      <c r="L500" s="6"/>
      <c r="M500" s="6"/>
      <c r="N500" s="6"/>
    </row>
    <row r="501" spans="1:14">
      <c r="A501" s="1" t="s">
        <v>2452</v>
      </c>
      <c r="B501" s="1" t="s">
        <v>1554</v>
      </c>
      <c r="C501" s="1" t="s">
        <v>1702</v>
      </c>
      <c r="D501" s="1">
        <v>0</v>
      </c>
      <c r="E501" s="1" t="s">
        <v>1531</v>
      </c>
      <c r="F501" s="1">
        <v>0</v>
      </c>
      <c r="G501" s="1" t="s">
        <v>1531</v>
      </c>
      <c r="H501" s="1">
        <v>0</v>
      </c>
      <c r="I501" s="1" t="s">
        <v>1531</v>
      </c>
      <c r="J501" s="1">
        <v>0</v>
      </c>
      <c r="K501" s="1" t="s">
        <v>1531</v>
      </c>
      <c r="L501" s="6"/>
      <c r="M501" s="6"/>
      <c r="N501" s="6"/>
    </row>
    <row r="502" spans="1:14">
      <c r="A502" s="1" t="s">
        <v>2453</v>
      </c>
      <c r="B502" s="1" t="s">
        <v>1554</v>
      </c>
      <c r="C502" s="1" t="s">
        <v>944</v>
      </c>
      <c r="D502" s="1">
        <v>1</v>
      </c>
      <c r="E502" s="1" t="s">
        <v>1531</v>
      </c>
      <c r="F502" s="1">
        <v>1</v>
      </c>
      <c r="G502" s="1" t="s">
        <v>1531</v>
      </c>
      <c r="H502" s="1">
        <v>1</v>
      </c>
      <c r="I502" s="1" t="s">
        <v>1531</v>
      </c>
      <c r="J502" s="1">
        <v>1</v>
      </c>
      <c r="K502" s="1" t="s">
        <v>1531</v>
      </c>
      <c r="L502" s="6"/>
      <c r="M502" s="6"/>
      <c r="N502" s="6"/>
    </row>
    <row r="503" spans="1:14">
      <c r="A503" s="1" t="s">
        <v>2454</v>
      </c>
      <c r="B503" s="1" t="s">
        <v>1554</v>
      </c>
      <c r="C503" s="1" t="s">
        <v>945</v>
      </c>
      <c r="D503" s="1">
        <v>1</v>
      </c>
      <c r="E503" s="1" t="s">
        <v>1531</v>
      </c>
      <c r="F503" s="1">
        <v>1</v>
      </c>
      <c r="G503" s="1" t="s">
        <v>1531</v>
      </c>
      <c r="H503" s="1">
        <v>1</v>
      </c>
      <c r="I503" s="1" t="s">
        <v>1531</v>
      </c>
      <c r="J503" s="1">
        <v>1</v>
      </c>
      <c r="K503" s="1" t="s">
        <v>1531</v>
      </c>
      <c r="L503" s="6"/>
      <c r="M503" s="6"/>
      <c r="N503" s="6"/>
    </row>
    <row r="504" spans="1:14">
      <c r="A504" s="1" t="s">
        <v>2455</v>
      </c>
      <c r="B504" s="1" t="s">
        <v>1554</v>
      </c>
      <c r="C504" s="1" t="s">
        <v>1704</v>
      </c>
      <c r="D504" s="1">
        <v>0</v>
      </c>
      <c r="E504" s="1">
        <v>0</v>
      </c>
      <c r="F504" s="1">
        <v>0</v>
      </c>
      <c r="G504" s="1">
        <v>0</v>
      </c>
      <c r="H504" s="1">
        <v>0</v>
      </c>
      <c r="I504" s="1">
        <v>0</v>
      </c>
      <c r="J504" s="1">
        <v>0</v>
      </c>
      <c r="K504" s="1">
        <v>0</v>
      </c>
      <c r="L504" s="6"/>
      <c r="M504" s="6"/>
      <c r="N504" s="6"/>
    </row>
    <row r="505" spans="1:14">
      <c r="A505" s="1" t="s">
        <v>841</v>
      </c>
      <c r="B505" s="1" t="s">
        <v>1554</v>
      </c>
      <c r="C505" s="1" t="s">
        <v>943</v>
      </c>
      <c r="D505" s="1">
        <v>0</v>
      </c>
      <c r="E505" s="1">
        <v>0</v>
      </c>
      <c r="F505" s="1">
        <v>0</v>
      </c>
      <c r="G505" s="1">
        <v>0</v>
      </c>
      <c r="H505" s="1">
        <v>0</v>
      </c>
      <c r="I505" s="1">
        <v>0</v>
      </c>
      <c r="J505" s="1">
        <v>0</v>
      </c>
      <c r="K505" s="1">
        <v>0</v>
      </c>
      <c r="L505" s="6"/>
      <c r="M505" s="6"/>
      <c r="N505" s="6"/>
    </row>
    <row r="506" spans="1:14">
      <c r="A506" s="1" t="s">
        <v>842</v>
      </c>
      <c r="B506" s="1" t="s">
        <v>1554</v>
      </c>
      <c r="C506" s="1" t="s">
        <v>1701</v>
      </c>
      <c r="D506" s="1">
        <v>0</v>
      </c>
      <c r="E506" s="1" t="s">
        <v>1531</v>
      </c>
      <c r="F506" s="1">
        <v>0</v>
      </c>
      <c r="G506" s="1" t="s">
        <v>1531</v>
      </c>
      <c r="H506" s="1">
        <v>0</v>
      </c>
      <c r="I506" s="1" t="s">
        <v>1531</v>
      </c>
      <c r="J506" s="1">
        <v>0</v>
      </c>
      <c r="K506" s="1" t="s">
        <v>1531</v>
      </c>
      <c r="L506" s="6"/>
      <c r="M506" s="6"/>
      <c r="N506" s="6"/>
    </row>
    <row r="507" spans="1:14">
      <c r="A507" s="1" t="s">
        <v>843</v>
      </c>
      <c r="B507" s="1" t="s">
        <v>1554</v>
      </c>
      <c r="C507" s="1" t="s">
        <v>709</v>
      </c>
      <c r="D507" s="1"/>
      <c r="E507" s="1"/>
      <c r="F507" s="1"/>
      <c r="G507" s="1"/>
      <c r="H507" s="1"/>
      <c r="I507" s="1"/>
      <c r="J507" s="1"/>
      <c r="K507" s="1"/>
      <c r="L507" s="6"/>
      <c r="M507" s="6"/>
      <c r="N507" s="6"/>
    </row>
    <row r="508" spans="1:14">
      <c r="A508" s="1" t="s">
        <v>844</v>
      </c>
      <c r="B508" s="1" t="s">
        <v>111</v>
      </c>
      <c r="C508" s="1" t="s">
        <v>1690</v>
      </c>
      <c r="D508" s="1">
        <v>9</v>
      </c>
      <c r="E508" s="1" t="s">
        <v>1531</v>
      </c>
      <c r="F508" s="1">
        <v>9</v>
      </c>
      <c r="G508" s="1" t="s">
        <v>1531</v>
      </c>
      <c r="H508" s="1">
        <v>9</v>
      </c>
      <c r="I508" s="1" t="s">
        <v>1531</v>
      </c>
      <c r="J508" s="1">
        <v>9</v>
      </c>
      <c r="K508" s="1" t="s">
        <v>1531</v>
      </c>
      <c r="L508" s="6"/>
      <c r="M508" s="6"/>
      <c r="N508" s="6"/>
    </row>
    <row r="509" spans="1:14">
      <c r="A509" s="1" t="s">
        <v>845</v>
      </c>
      <c r="B509" s="1" t="s">
        <v>111</v>
      </c>
      <c r="C509" s="1" t="s">
        <v>1703</v>
      </c>
      <c r="D509" s="1">
        <v>0</v>
      </c>
      <c r="E509" s="1" t="s">
        <v>1531</v>
      </c>
      <c r="F509" s="1">
        <v>0</v>
      </c>
      <c r="G509" s="1" t="s">
        <v>1531</v>
      </c>
      <c r="H509" s="1">
        <v>0</v>
      </c>
      <c r="I509" s="1" t="s">
        <v>1531</v>
      </c>
      <c r="J509" s="1">
        <v>0</v>
      </c>
      <c r="K509" s="1" t="s">
        <v>1531</v>
      </c>
      <c r="L509" s="6"/>
      <c r="M509" s="6"/>
      <c r="N509" s="6"/>
    </row>
    <row r="510" spans="1:14">
      <c r="A510" s="1" t="s">
        <v>939</v>
      </c>
      <c r="B510" s="1" t="s">
        <v>111</v>
      </c>
      <c r="C510" s="1" t="s">
        <v>941</v>
      </c>
      <c r="D510" s="1">
        <v>0</v>
      </c>
      <c r="E510" s="1">
        <v>0</v>
      </c>
      <c r="F510" s="1">
        <v>0</v>
      </c>
      <c r="G510" s="1">
        <v>0</v>
      </c>
      <c r="H510" s="1">
        <v>0</v>
      </c>
      <c r="I510" s="1">
        <v>0</v>
      </c>
      <c r="J510" s="1">
        <v>0</v>
      </c>
      <c r="K510" s="1">
        <v>0</v>
      </c>
      <c r="L510" s="6"/>
      <c r="M510" s="6"/>
      <c r="N510" s="6"/>
    </row>
    <row r="511" spans="1:14">
      <c r="A511" s="1" t="s">
        <v>940</v>
      </c>
      <c r="B511" s="1" t="s">
        <v>111</v>
      </c>
      <c r="C511" s="1" t="s">
        <v>1700</v>
      </c>
      <c r="D511" s="1">
        <v>5</v>
      </c>
      <c r="E511" s="1">
        <v>24</v>
      </c>
      <c r="F511" s="1">
        <v>5</v>
      </c>
      <c r="G511" s="1">
        <v>24</v>
      </c>
      <c r="H511" s="1">
        <v>5</v>
      </c>
      <c r="I511" s="1">
        <v>24</v>
      </c>
      <c r="J511" s="1">
        <v>5</v>
      </c>
      <c r="K511" s="1">
        <v>24</v>
      </c>
      <c r="L511" s="6"/>
      <c r="M511" s="6"/>
      <c r="N511" s="6"/>
    </row>
    <row r="512" spans="1:14">
      <c r="A512" s="1" t="s">
        <v>123</v>
      </c>
      <c r="B512" s="1" t="s">
        <v>111</v>
      </c>
      <c r="C512" s="1" t="s">
        <v>942</v>
      </c>
      <c r="D512" s="1">
        <v>0</v>
      </c>
      <c r="E512" s="1">
        <v>0</v>
      </c>
      <c r="F512" s="1">
        <v>0</v>
      </c>
      <c r="G512" s="1">
        <v>0</v>
      </c>
      <c r="H512" s="1">
        <v>0</v>
      </c>
      <c r="I512" s="1">
        <v>0</v>
      </c>
      <c r="J512" s="1">
        <v>0</v>
      </c>
      <c r="K512" s="1">
        <v>0</v>
      </c>
      <c r="L512" s="6"/>
      <c r="M512" s="6"/>
      <c r="N512" s="6"/>
    </row>
    <row r="513" spans="1:14">
      <c r="A513" s="1" t="s">
        <v>124</v>
      </c>
      <c r="B513" s="1" t="s">
        <v>111</v>
      </c>
      <c r="C513" s="1" t="s">
        <v>1702</v>
      </c>
      <c r="D513" s="1">
        <v>2</v>
      </c>
      <c r="E513" s="1" t="s">
        <v>1531</v>
      </c>
      <c r="F513" s="1">
        <v>2</v>
      </c>
      <c r="G513" s="1" t="s">
        <v>1531</v>
      </c>
      <c r="H513" s="1">
        <v>2</v>
      </c>
      <c r="I513" s="1" t="s">
        <v>1531</v>
      </c>
      <c r="J513" s="1">
        <v>2</v>
      </c>
      <c r="K513" s="1" t="s">
        <v>1531</v>
      </c>
      <c r="L513" s="6"/>
      <c r="M513" s="6"/>
      <c r="N513" s="6"/>
    </row>
    <row r="514" spans="1:14">
      <c r="A514" s="1" t="s">
        <v>125</v>
      </c>
      <c r="B514" s="1" t="s">
        <v>111</v>
      </c>
      <c r="C514" s="1" t="s">
        <v>944</v>
      </c>
      <c r="D514" s="1">
        <v>1</v>
      </c>
      <c r="E514" s="1" t="s">
        <v>1531</v>
      </c>
      <c r="F514" s="1">
        <v>1</v>
      </c>
      <c r="G514" s="1" t="s">
        <v>1531</v>
      </c>
      <c r="H514" s="1">
        <v>1</v>
      </c>
      <c r="I514" s="1" t="s">
        <v>1531</v>
      </c>
      <c r="J514" s="1">
        <v>1</v>
      </c>
      <c r="K514" s="1" t="s">
        <v>1531</v>
      </c>
      <c r="L514" s="6"/>
      <c r="M514" s="6"/>
      <c r="N514" s="6"/>
    </row>
    <row r="515" spans="1:14">
      <c r="A515" s="1" t="s">
        <v>126</v>
      </c>
      <c r="B515" s="1" t="s">
        <v>111</v>
      </c>
      <c r="C515" s="1" t="s">
        <v>945</v>
      </c>
      <c r="D515" s="1">
        <v>1</v>
      </c>
      <c r="E515" s="1" t="s">
        <v>1531</v>
      </c>
      <c r="F515" s="1">
        <v>1</v>
      </c>
      <c r="G515" s="1" t="s">
        <v>1531</v>
      </c>
      <c r="H515" s="1">
        <v>1</v>
      </c>
      <c r="I515" s="1" t="s">
        <v>1531</v>
      </c>
      <c r="J515" s="1">
        <v>1</v>
      </c>
      <c r="K515" s="1" t="s">
        <v>1531</v>
      </c>
      <c r="L515" s="6"/>
      <c r="M515" s="6"/>
      <c r="N515" s="6"/>
    </row>
    <row r="516" spans="1:14">
      <c r="A516" s="1" t="s">
        <v>127</v>
      </c>
      <c r="B516" s="1" t="s">
        <v>111</v>
      </c>
      <c r="C516" s="1" t="s">
        <v>1704</v>
      </c>
      <c r="D516" s="1">
        <v>0</v>
      </c>
      <c r="E516" s="1">
        <v>0</v>
      </c>
      <c r="F516" s="1">
        <v>0</v>
      </c>
      <c r="G516" s="1">
        <v>0</v>
      </c>
      <c r="H516" s="1">
        <v>0</v>
      </c>
      <c r="I516" s="1">
        <v>0</v>
      </c>
      <c r="J516" s="1">
        <v>0</v>
      </c>
      <c r="K516" s="1">
        <v>0</v>
      </c>
      <c r="L516" s="6"/>
      <c r="M516" s="6"/>
      <c r="N516" s="6"/>
    </row>
    <row r="517" spans="1:14">
      <c r="A517" s="1" t="s">
        <v>128</v>
      </c>
      <c r="B517" s="1" t="s">
        <v>111</v>
      </c>
      <c r="C517" s="1" t="s">
        <v>943</v>
      </c>
      <c r="D517" s="1">
        <v>0</v>
      </c>
      <c r="E517" s="1">
        <v>0</v>
      </c>
      <c r="F517" s="1">
        <v>0</v>
      </c>
      <c r="G517" s="1">
        <v>0</v>
      </c>
      <c r="H517" s="1">
        <v>0</v>
      </c>
      <c r="I517" s="1">
        <v>0</v>
      </c>
      <c r="J517" s="1">
        <v>0</v>
      </c>
      <c r="K517" s="1">
        <v>0</v>
      </c>
      <c r="L517" s="6"/>
      <c r="M517" s="6"/>
      <c r="N517" s="6"/>
    </row>
    <row r="518" spans="1:14">
      <c r="A518" s="1" t="s">
        <v>129</v>
      </c>
      <c r="B518" s="1" t="s">
        <v>111</v>
      </c>
      <c r="C518" s="1" t="s">
        <v>1701</v>
      </c>
      <c r="D518" s="1">
        <v>0</v>
      </c>
      <c r="E518" s="1" t="s">
        <v>1531</v>
      </c>
      <c r="F518" s="1">
        <v>0</v>
      </c>
      <c r="G518" s="1" t="s">
        <v>1531</v>
      </c>
      <c r="H518" s="1">
        <v>0</v>
      </c>
      <c r="I518" s="1" t="s">
        <v>1531</v>
      </c>
      <c r="J518" s="1">
        <v>0</v>
      </c>
      <c r="K518" s="1" t="s">
        <v>1531</v>
      </c>
      <c r="L518" s="6"/>
      <c r="M518" s="6"/>
      <c r="N518" s="6"/>
    </row>
    <row r="519" spans="1:14">
      <c r="A519" s="1" t="s">
        <v>130</v>
      </c>
      <c r="B519" s="1" t="s">
        <v>111</v>
      </c>
      <c r="C519" s="1" t="s">
        <v>709</v>
      </c>
      <c r="D519" s="1"/>
      <c r="E519" s="1"/>
      <c r="F519" s="1"/>
      <c r="G519" s="1"/>
      <c r="H519" s="1"/>
      <c r="I519" s="1"/>
      <c r="J519" s="1"/>
      <c r="K519" s="1"/>
      <c r="L519" s="6"/>
      <c r="M519" s="6"/>
      <c r="N519" s="6"/>
    </row>
    <row r="520" spans="1:14">
      <c r="A520" s="1" t="s">
        <v>1058</v>
      </c>
      <c r="B520" s="1" t="s">
        <v>131</v>
      </c>
      <c r="C520" s="1" t="s">
        <v>1690</v>
      </c>
      <c r="D520" s="1">
        <v>22</v>
      </c>
      <c r="E520" s="1" t="s">
        <v>1531</v>
      </c>
      <c r="F520" s="1">
        <v>23</v>
      </c>
      <c r="G520" s="1" t="s">
        <v>1531</v>
      </c>
      <c r="H520" s="1">
        <v>22</v>
      </c>
      <c r="I520" s="1" t="s">
        <v>1531</v>
      </c>
      <c r="J520" s="1">
        <v>22</v>
      </c>
      <c r="K520" s="1" t="s">
        <v>1531</v>
      </c>
      <c r="L520" s="6"/>
      <c r="M520" s="6"/>
      <c r="N520" s="6"/>
    </row>
    <row r="521" spans="1:14">
      <c r="A521" s="1" t="s">
        <v>1059</v>
      </c>
      <c r="B521" s="1" t="s">
        <v>131</v>
      </c>
      <c r="C521" s="1" t="s">
        <v>1703</v>
      </c>
      <c r="D521" s="1">
        <v>1</v>
      </c>
      <c r="E521" s="1" t="s">
        <v>1531</v>
      </c>
      <c r="F521" s="1">
        <v>1</v>
      </c>
      <c r="G521" s="1" t="s">
        <v>1531</v>
      </c>
      <c r="H521" s="1">
        <v>1</v>
      </c>
      <c r="I521" s="1" t="s">
        <v>1531</v>
      </c>
      <c r="J521" s="1">
        <v>1</v>
      </c>
      <c r="K521" s="1" t="s">
        <v>1531</v>
      </c>
      <c r="L521" s="6"/>
      <c r="M521" s="6"/>
      <c r="N521" s="6"/>
    </row>
    <row r="522" spans="1:14">
      <c r="A522" s="1" t="s">
        <v>1060</v>
      </c>
      <c r="B522" s="1" t="s">
        <v>131</v>
      </c>
      <c r="C522" s="1" t="s">
        <v>941</v>
      </c>
      <c r="D522" s="1">
        <v>0</v>
      </c>
      <c r="E522" s="1">
        <v>0</v>
      </c>
      <c r="F522" s="1">
        <v>0</v>
      </c>
      <c r="G522" s="1">
        <v>0</v>
      </c>
      <c r="H522" s="1">
        <v>0</v>
      </c>
      <c r="I522" s="1">
        <v>0</v>
      </c>
      <c r="J522" s="1">
        <v>0</v>
      </c>
      <c r="K522" s="1">
        <v>0</v>
      </c>
      <c r="L522" s="6"/>
      <c r="M522" s="6"/>
      <c r="N522" s="6"/>
    </row>
    <row r="523" spans="1:14">
      <c r="A523" s="1" t="s">
        <v>1061</v>
      </c>
      <c r="B523" s="1" t="s">
        <v>131</v>
      </c>
      <c r="C523" s="1" t="s">
        <v>1700</v>
      </c>
      <c r="D523" s="1">
        <v>13</v>
      </c>
      <c r="E523" s="1">
        <v>82</v>
      </c>
      <c r="F523" s="1">
        <v>13</v>
      </c>
      <c r="G523" s="1">
        <v>82</v>
      </c>
      <c r="H523" s="1">
        <v>12</v>
      </c>
      <c r="I523" s="1">
        <v>80</v>
      </c>
      <c r="J523" s="1">
        <v>12</v>
      </c>
      <c r="K523" s="1">
        <v>80</v>
      </c>
      <c r="L523" s="6"/>
      <c r="M523" s="6"/>
      <c r="N523" s="6"/>
    </row>
    <row r="524" spans="1:14">
      <c r="A524" s="1" t="s">
        <v>1062</v>
      </c>
      <c r="B524" s="1" t="s">
        <v>131</v>
      </c>
      <c r="C524" s="1" t="s">
        <v>942</v>
      </c>
      <c r="D524" s="1">
        <v>0</v>
      </c>
      <c r="E524" s="1">
        <v>0</v>
      </c>
      <c r="F524" s="1">
        <v>0</v>
      </c>
      <c r="G524" s="1">
        <v>0</v>
      </c>
      <c r="H524" s="1">
        <v>0</v>
      </c>
      <c r="I524" s="1">
        <v>0</v>
      </c>
      <c r="J524" s="1">
        <v>0</v>
      </c>
      <c r="K524" s="1">
        <v>0</v>
      </c>
      <c r="L524" s="6"/>
      <c r="M524" s="6"/>
      <c r="N524" s="6"/>
    </row>
    <row r="525" spans="1:14">
      <c r="A525" s="1" t="s">
        <v>1063</v>
      </c>
      <c r="B525" s="1" t="s">
        <v>131</v>
      </c>
      <c r="C525" s="1" t="s">
        <v>1702</v>
      </c>
      <c r="D525" s="1">
        <v>3</v>
      </c>
      <c r="E525" s="1" t="s">
        <v>1531</v>
      </c>
      <c r="F525" s="1">
        <v>3</v>
      </c>
      <c r="G525" s="1" t="s">
        <v>1531</v>
      </c>
      <c r="H525" s="1">
        <v>3</v>
      </c>
      <c r="I525" s="1" t="s">
        <v>1531</v>
      </c>
      <c r="J525" s="1">
        <v>3</v>
      </c>
      <c r="K525" s="1" t="s">
        <v>1531</v>
      </c>
      <c r="L525" s="6"/>
      <c r="M525" s="6"/>
      <c r="N525" s="6"/>
    </row>
    <row r="526" spans="1:14">
      <c r="A526" s="1" t="s">
        <v>1064</v>
      </c>
      <c r="B526" s="1" t="s">
        <v>131</v>
      </c>
      <c r="C526" s="1" t="s">
        <v>944</v>
      </c>
      <c r="D526" s="1">
        <v>1</v>
      </c>
      <c r="E526" s="1" t="s">
        <v>1531</v>
      </c>
      <c r="F526" s="1">
        <v>1</v>
      </c>
      <c r="G526" s="1" t="s">
        <v>1531</v>
      </c>
      <c r="H526" s="1">
        <v>1</v>
      </c>
      <c r="I526" s="1" t="s">
        <v>1531</v>
      </c>
      <c r="J526" s="1">
        <v>1</v>
      </c>
      <c r="K526" s="1" t="s">
        <v>1531</v>
      </c>
      <c r="L526" s="6"/>
      <c r="M526" s="6"/>
      <c r="N526" s="6"/>
    </row>
    <row r="527" spans="1:14">
      <c r="A527" s="1" t="s">
        <v>1065</v>
      </c>
      <c r="B527" s="1" t="s">
        <v>131</v>
      </c>
      <c r="C527" s="1" t="s">
        <v>945</v>
      </c>
      <c r="D527" s="1">
        <v>1</v>
      </c>
      <c r="E527" s="1" t="s">
        <v>1531</v>
      </c>
      <c r="F527" s="1">
        <v>1</v>
      </c>
      <c r="G527" s="1" t="s">
        <v>1531</v>
      </c>
      <c r="H527" s="1">
        <v>1</v>
      </c>
      <c r="I527" s="1" t="s">
        <v>1531</v>
      </c>
      <c r="J527" s="1">
        <v>1</v>
      </c>
      <c r="K527" s="1" t="s">
        <v>1531</v>
      </c>
      <c r="L527" s="6"/>
      <c r="M527" s="6"/>
      <c r="N527" s="6"/>
    </row>
    <row r="528" spans="1:14">
      <c r="A528" s="1" t="s">
        <v>1066</v>
      </c>
      <c r="B528" s="1" t="s">
        <v>131</v>
      </c>
      <c r="C528" s="1" t="s">
        <v>1704</v>
      </c>
      <c r="D528" s="1">
        <v>0</v>
      </c>
      <c r="E528" s="1">
        <v>0</v>
      </c>
      <c r="F528" s="1">
        <v>0</v>
      </c>
      <c r="G528" s="1">
        <v>0</v>
      </c>
      <c r="H528" s="1">
        <v>0</v>
      </c>
      <c r="I528" s="1">
        <v>0</v>
      </c>
      <c r="J528" s="1">
        <v>0</v>
      </c>
      <c r="K528" s="1">
        <v>0</v>
      </c>
      <c r="L528" s="6"/>
      <c r="M528" s="6"/>
      <c r="N528" s="6"/>
    </row>
    <row r="529" spans="1:14">
      <c r="A529" s="1" t="s">
        <v>1901</v>
      </c>
      <c r="B529" s="1" t="s">
        <v>131</v>
      </c>
      <c r="C529" s="1" t="s">
        <v>943</v>
      </c>
      <c r="D529" s="1">
        <v>3</v>
      </c>
      <c r="E529" s="1">
        <v>53.333333000000003</v>
      </c>
      <c r="F529" s="1">
        <v>3</v>
      </c>
      <c r="G529" s="1">
        <v>53.333333000000003</v>
      </c>
      <c r="H529" s="1">
        <v>3</v>
      </c>
      <c r="I529" s="1">
        <v>53.333333000000003</v>
      </c>
      <c r="J529" s="1">
        <v>3</v>
      </c>
      <c r="K529" s="1">
        <v>53.333333000000003</v>
      </c>
      <c r="L529" s="6"/>
      <c r="M529" s="6"/>
      <c r="N529" s="6"/>
    </row>
    <row r="530" spans="1:14">
      <c r="A530" s="1" t="s">
        <v>1902</v>
      </c>
      <c r="B530" s="1" t="s">
        <v>131</v>
      </c>
      <c r="C530" s="1" t="s">
        <v>1701</v>
      </c>
      <c r="D530" s="1">
        <v>0</v>
      </c>
      <c r="E530" s="1" t="s">
        <v>1531</v>
      </c>
      <c r="F530" s="1">
        <v>1</v>
      </c>
      <c r="G530" s="1" t="s">
        <v>1531</v>
      </c>
      <c r="H530" s="1">
        <v>1</v>
      </c>
      <c r="I530" s="1" t="s">
        <v>1531</v>
      </c>
      <c r="J530" s="1">
        <v>1</v>
      </c>
      <c r="K530" s="1" t="s">
        <v>1531</v>
      </c>
      <c r="L530" s="6"/>
      <c r="M530" s="6"/>
      <c r="N530" s="6"/>
    </row>
    <row r="531" spans="1:14">
      <c r="A531" s="1" t="s">
        <v>1903</v>
      </c>
      <c r="B531" s="1" t="s">
        <v>131</v>
      </c>
      <c r="C531" s="1" t="s">
        <v>709</v>
      </c>
      <c r="D531" s="1"/>
      <c r="E531" s="1"/>
      <c r="F531" s="1"/>
      <c r="G531" s="1"/>
      <c r="H531" s="1"/>
      <c r="I531" s="1"/>
      <c r="J531" s="1"/>
      <c r="K531" s="1"/>
      <c r="L531" s="6"/>
      <c r="M531" s="6"/>
      <c r="N531" s="6"/>
    </row>
    <row r="532" spans="1:14">
      <c r="A532" s="1" t="s">
        <v>132</v>
      </c>
      <c r="B532" s="1" t="s">
        <v>133</v>
      </c>
      <c r="C532" s="1" t="s">
        <v>1690</v>
      </c>
      <c r="D532" s="1">
        <v>172</v>
      </c>
      <c r="E532" s="1" t="s">
        <v>1531</v>
      </c>
      <c r="F532" s="1">
        <v>174</v>
      </c>
      <c r="G532" s="1" t="s">
        <v>1531</v>
      </c>
      <c r="H532" s="1">
        <v>176</v>
      </c>
      <c r="I532" s="1" t="s">
        <v>1531</v>
      </c>
      <c r="J532" s="1">
        <v>177</v>
      </c>
      <c r="K532" s="1" t="s">
        <v>1531</v>
      </c>
      <c r="L532" s="6"/>
      <c r="M532" s="6"/>
      <c r="N532" s="6"/>
    </row>
    <row r="533" spans="1:14">
      <c r="A533" s="1" t="s">
        <v>134</v>
      </c>
      <c r="B533" s="1" t="s">
        <v>133</v>
      </c>
      <c r="C533" s="1" t="s">
        <v>1703</v>
      </c>
      <c r="D533" s="1">
        <v>2</v>
      </c>
      <c r="E533" s="1" t="s">
        <v>1531</v>
      </c>
      <c r="F533" s="1">
        <v>2</v>
      </c>
      <c r="G533" s="1" t="s">
        <v>1531</v>
      </c>
      <c r="H533" s="1">
        <v>2</v>
      </c>
      <c r="I533" s="1" t="s">
        <v>1531</v>
      </c>
      <c r="J533" s="1">
        <v>2</v>
      </c>
      <c r="K533" s="1" t="s">
        <v>1531</v>
      </c>
      <c r="L533" s="6"/>
      <c r="M533" s="6"/>
      <c r="N533" s="6"/>
    </row>
    <row r="534" spans="1:14">
      <c r="A534" s="1" t="s">
        <v>135</v>
      </c>
      <c r="B534" s="1" t="s">
        <v>133</v>
      </c>
      <c r="C534" s="1" t="s">
        <v>941</v>
      </c>
      <c r="D534" s="1">
        <v>7</v>
      </c>
      <c r="E534" s="1">
        <v>530</v>
      </c>
      <c r="F534" s="1">
        <v>7</v>
      </c>
      <c r="G534" s="1">
        <v>530</v>
      </c>
      <c r="H534" s="1">
        <v>7</v>
      </c>
      <c r="I534" s="1">
        <v>530</v>
      </c>
      <c r="J534" s="1">
        <v>7</v>
      </c>
      <c r="K534" s="1">
        <v>530</v>
      </c>
      <c r="L534" s="6"/>
      <c r="M534" s="6"/>
      <c r="N534" s="6"/>
    </row>
    <row r="535" spans="1:14">
      <c r="A535" s="1" t="s">
        <v>136</v>
      </c>
      <c r="B535" s="1" t="s">
        <v>133</v>
      </c>
      <c r="C535" s="1" t="s">
        <v>1700</v>
      </c>
      <c r="D535" s="1">
        <v>103</v>
      </c>
      <c r="E535" s="1">
        <v>544</v>
      </c>
      <c r="F535" s="1">
        <v>104</v>
      </c>
      <c r="G535" s="1">
        <v>548</v>
      </c>
      <c r="H535" s="1">
        <v>106</v>
      </c>
      <c r="I535" s="1">
        <v>574</v>
      </c>
      <c r="J535" s="1">
        <v>107</v>
      </c>
      <c r="K535" s="1">
        <v>580</v>
      </c>
      <c r="L535" s="6"/>
      <c r="M535" s="6"/>
      <c r="N535" s="6"/>
    </row>
    <row r="536" spans="1:14">
      <c r="A536" s="1" t="s">
        <v>137</v>
      </c>
      <c r="B536" s="1" t="s">
        <v>133</v>
      </c>
      <c r="C536" s="1" t="s">
        <v>942</v>
      </c>
      <c r="D536" s="1">
        <v>2</v>
      </c>
      <c r="E536" s="1">
        <v>140</v>
      </c>
      <c r="F536" s="1">
        <v>2</v>
      </c>
      <c r="G536" s="1">
        <v>140</v>
      </c>
      <c r="H536" s="1">
        <v>2</v>
      </c>
      <c r="I536" s="1">
        <v>140</v>
      </c>
      <c r="J536" s="1">
        <v>2</v>
      </c>
      <c r="K536" s="1">
        <v>140</v>
      </c>
      <c r="L536" s="6"/>
      <c r="M536" s="6"/>
      <c r="N536" s="6"/>
    </row>
    <row r="537" spans="1:14">
      <c r="A537" s="1" t="s">
        <v>138</v>
      </c>
      <c r="B537" s="1" t="s">
        <v>133</v>
      </c>
      <c r="C537" s="1" t="s">
        <v>1702</v>
      </c>
      <c r="D537" s="1">
        <v>17</v>
      </c>
      <c r="E537" s="1" t="s">
        <v>1531</v>
      </c>
      <c r="F537" s="1">
        <v>17</v>
      </c>
      <c r="G537" s="1" t="s">
        <v>1531</v>
      </c>
      <c r="H537" s="1">
        <v>17</v>
      </c>
      <c r="I537" s="1" t="s">
        <v>1531</v>
      </c>
      <c r="J537" s="1">
        <v>17</v>
      </c>
      <c r="K537" s="1" t="s">
        <v>1531</v>
      </c>
      <c r="L537" s="6"/>
      <c r="M537" s="6"/>
      <c r="N537" s="6"/>
    </row>
    <row r="538" spans="1:14">
      <c r="A538" s="1" t="s">
        <v>139</v>
      </c>
      <c r="B538" s="1" t="s">
        <v>133</v>
      </c>
      <c r="C538" s="1" t="s">
        <v>944</v>
      </c>
      <c r="D538" s="1">
        <v>12</v>
      </c>
      <c r="E538" s="1" t="s">
        <v>1531</v>
      </c>
      <c r="F538" s="1">
        <v>12</v>
      </c>
      <c r="G538" s="1" t="s">
        <v>1531</v>
      </c>
      <c r="H538" s="1">
        <v>12</v>
      </c>
      <c r="I538" s="1" t="s">
        <v>1531</v>
      </c>
      <c r="J538" s="1">
        <v>12</v>
      </c>
      <c r="K538" s="1" t="s">
        <v>1531</v>
      </c>
      <c r="L538" s="6"/>
      <c r="M538" s="6"/>
      <c r="N538" s="6"/>
    </row>
    <row r="539" spans="1:14">
      <c r="A539" s="1" t="s">
        <v>140</v>
      </c>
      <c r="B539" s="1" t="s">
        <v>133</v>
      </c>
      <c r="C539" s="1" t="s">
        <v>945</v>
      </c>
      <c r="D539" s="1">
        <v>12</v>
      </c>
      <c r="E539" s="1" t="s">
        <v>1531</v>
      </c>
      <c r="F539" s="1">
        <v>12</v>
      </c>
      <c r="G539" s="1" t="s">
        <v>1531</v>
      </c>
      <c r="H539" s="1">
        <v>12</v>
      </c>
      <c r="I539" s="1" t="s">
        <v>1531</v>
      </c>
      <c r="J539" s="1">
        <v>12</v>
      </c>
      <c r="K539" s="1" t="s">
        <v>1531</v>
      </c>
      <c r="L539" s="6"/>
      <c r="M539" s="6"/>
      <c r="N539" s="6"/>
    </row>
    <row r="540" spans="1:14">
      <c r="A540" s="1" t="s">
        <v>141</v>
      </c>
      <c r="B540" s="1" t="s">
        <v>133</v>
      </c>
      <c r="C540" s="1" t="s">
        <v>1704</v>
      </c>
      <c r="D540" s="1">
        <v>0</v>
      </c>
      <c r="E540" s="1">
        <v>0</v>
      </c>
      <c r="F540" s="1">
        <v>0</v>
      </c>
      <c r="G540" s="1">
        <v>0</v>
      </c>
      <c r="H540" s="1">
        <v>0</v>
      </c>
      <c r="I540" s="1">
        <v>0</v>
      </c>
      <c r="J540" s="1">
        <v>0</v>
      </c>
      <c r="K540" s="1">
        <v>0</v>
      </c>
      <c r="L540" s="6"/>
      <c r="M540" s="6"/>
      <c r="N540" s="6"/>
    </row>
    <row r="541" spans="1:14">
      <c r="A541" s="1" t="s">
        <v>142</v>
      </c>
      <c r="B541" s="1" t="s">
        <v>133</v>
      </c>
      <c r="C541" s="1" t="s">
        <v>943</v>
      </c>
      <c r="D541" s="1">
        <v>11</v>
      </c>
      <c r="E541" s="1">
        <v>177.33333300000001</v>
      </c>
      <c r="F541" s="1">
        <v>11</v>
      </c>
      <c r="G541" s="1">
        <v>177.33333300000001</v>
      </c>
      <c r="H541" s="1">
        <v>11</v>
      </c>
      <c r="I541" s="1">
        <v>177.33333300000001</v>
      </c>
      <c r="J541" s="1">
        <v>11</v>
      </c>
      <c r="K541" s="1">
        <v>186.33333300000001</v>
      </c>
      <c r="L541" s="6"/>
      <c r="M541" s="6"/>
      <c r="N541" s="6"/>
    </row>
    <row r="542" spans="1:14">
      <c r="A542" s="1" t="s">
        <v>143</v>
      </c>
      <c r="B542" s="1" t="s">
        <v>133</v>
      </c>
      <c r="C542" s="1" t="s">
        <v>1701</v>
      </c>
      <c r="D542" s="1">
        <v>3</v>
      </c>
      <c r="E542" s="1" t="s">
        <v>1531</v>
      </c>
      <c r="F542" s="1">
        <v>4</v>
      </c>
      <c r="G542" s="1" t="s">
        <v>1531</v>
      </c>
      <c r="H542" s="1">
        <v>4</v>
      </c>
      <c r="I542" s="1" t="s">
        <v>1531</v>
      </c>
      <c r="J542" s="1">
        <v>4</v>
      </c>
      <c r="K542" s="1" t="s">
        <v>1531</v>
      </c>
      <c r="L542" s="6"/>
      <c r="M542" s="6"/>
      <c r="N542" s="6"/>
    </row>
    <row r="543" spans="1:14">
      <c r="A543" s="1" t="s">
        <v>144</v>
      </c>
      <c r="B543" s="1" t="s">
        <v>133</v>
      </c>
      <c r="C543" s="1" t="s">
        <v>709</v>
      </c>
      <c r="D543" s="1">
        <v>2</v>
      </c>
      <c r="E543" s="1">
        <v>55</v>
      </c>
      <c r="F543" s="1">
        <v>2</v>
      </c>
      <c r="G543" s="1">
        <v>55</v>
      </c>
      <c r="H543" s="1">
        <v>2</v>
      </c>
      <c r="I543" s="1">
        <v>55</v>
      </c>
      <c r="J543" s="1">
        <v>2</v>
      </c>
      <c r="K543" s="1">
        <v>55</v>
      </c>
      <c r="L543" s="6"/>
      <c r="M543" s="6"/>
      <c r="N543" s="6"/>
    </row>
    <row r="544" spans="1:14">
      <c r="A544" s="1" t="s">
        <v>145</v>
      </c>
      <c r="B544" s="1" t="s">
        <v>1577</v>
      </c>
      <c r="C544" s="1" t="s">
        <v>1690</v>
      </c>
      <c r="D544" s="1">
        <v>11</v>
      </c>
      <c r="E544" s="1" t="s">
        <v>1531</v>
      </c>
      <c r="F544" s="1">
        <v>11</v>
      </c>
      <c r="G544" s="1" t="s">
        <v>1531</v>
      </c>
      <c r="H544" s="1">
        <v>11</v>
      </c>
      <c r="I544" s="1" t="s">
        <v>1531</v>
      </c>
      <c r="J544" s="1">
        <v>11</v>
      </c>
      <c r="K544" s="1" t="s">
        <v>1531</v>
      </c>
      <c r="L544" s="6"/>
      <c r="M544" s="6"/>
      <c r="N544" s="6"/>
    </row>
    <row r="545" spans="1:14">
      <c r="A545" s="1" t="s">
        <v>146</v>
      </c>
      <c r="B545" s="1" t="s">
        <v>1577</v>
      </c>
      <c r="C545" s="1" t="s">
        <v>1703</v>
      </c>
      <c r="D545" s="1">
        <v>0</v>
      </c>
      <c r="E545" s="1" t="s">
        <v>1531</v>
      </c>
      <c r="F545" s="1">
        <v>0</v>
      </c>
      <c r="G545" s="1" t="s">
        <v>1531</v>
      </c>
      <c r="H545" s="1">
        <v>0</v>
      </c>
      <c r="I545" s="1" t="s">
        <v>1531</v>
      </c>
      <c r="J545" s="1">
        <v>0</v>
      </c>
      <c r="K545" s="1" t="s">
        <v>1531</v>
      </c>
      <c r="L545" s="6"/>
      <c r="M545" s="6"/>
      <c r="N545" s="6"/>
    </row>
    <row r="546" spans="1:14">
      <c r="A546" s="1" t="s">
        <v>147</v>
      </c>
      <c r="B546" s="1" t="s">
        <v>1577</v>
      </c>
      <c r="C546" s="1" t="s">
        <v>941</v>
      </c>
      <c r="D546" s="1">
        <v>0</v>
      </c>
      <c r="E546" s="1">
        <v>0</v>
      </c>
      <c r="F546" s="1">
        <v>0</v>
      </c>
      <c r="G546" s="1">
        <v>0</v>
      </c>
      <c r="H546" s="1">
        <v>0</v>
      </c>
      <c r="I546" s="1">
        <v>0</v>
      </c>
      <c r="J546" s="1">
        <v>0</v>
      </c>
      <c r="K546" s="1">
        <v>0</v>
      </c>
      <c r="L546" s="6"/>
      <c r="M546" s="6"/>
      <c r="N546" s="6"/>
    </row>
    <row r="547" spans="1:14">
      <c r="A547" s="1" t="s">
        <v>148</v>
      </c>
      <c r="B547" s="1" t="s">
        <v>1577</v>
      </c>
      <c r="C547" s="1" t="s">
        <v>1700</v>
      </c>
      <c r="D547" s="1">
        <v>7</v>
      </c>
      <c r="E547" s="1">
        <v>31</v>
      </c>
      <c r="F547" s="1">
        <v>7</v>
      </c>
      <c r="G547" s="1">
        <v>31</v>
      </c>
      <c r="H547" s="1">
        <v>7</v>
      </c>
      <c r="I547" s="1">
        <v>31</v>
      </c>
      <c r="J547" s="1">
        <v>7</v>
      </c>
      <c r="K547" s="1">
        <v>31</v>
      </c>
      <c r="L547" s="6"/>
      <c r="M547" s="6"/>
      <c r="N547" s="6"/>
    </row>
    <row r="548" spans="1:14">
      <c r="A548" s="1" t="s">
        <v>149</v>
      </c>
      <c r="B548" s="1" t="s">
        <v>1577</v>
      </c>
      <c r="C548" s="1" t="s">
        <v>942</v>
      </c>
      <c r="D548" s="1">
        <v>0</v>
      </c>
      <c r="E548" s="1">
        <v>0</v>
      </c>
      <c r="F548" s="1">
        <v>0</v>
      </c>
      <c r="G548" s="1">
        <v>0</v>
      </c>
      <c r="H548" s="1">
        <v>0</v>
      </c>
      <c r="I548" s="1">
        <v>0</v>
      </c>
      <c r="J548" s="1">
        <v>0</v>
      </c>
      <c r="K548" s="1">
        <v>0</v>
      </c>
      <c r="L548" s="6"/>
      <c r="M548" s="6"/>
      <c r="N548" s="6"/>
    </row>
    <row r="549" spans="1:14">
      <c r="A549" s="1" t="s">
        <v>150</v>
      </c>
      <c r="B549" s="1" t="s">
        <v>1577</v>
      </c>
      <c r="C549" s="1" t="s">
        <v>1702</v>
      </c>
      <c r="D549" s="1">
        <v>1</v>
      </c>
      <c r="E549" s="1" t="s">
        <v>1531</v>
      </c>
      <c r="F549" s="1">
        <v>1</v>
      </c>
      <c r="G549" s="1" t="s">
        <v>1531</v>
      </c>
      <c r="H549" s="1">
        <v>1</v>
      </c>
      <c r="I549" s="1" t="s">
        <v>1531</v>
      </c>
      <c r="J549" s="1">
        <v>1</v>
      </c>
      <c r="K549" s="1" t="s">
        <v>1531</v>
      </c>
      <c r="L549" s="6"/>
      <c r="M549" s="6"/>
      <c r="N549" s="6"/>
    </row>
    <row r="550" spans="1:14">
      <c r="A550" s="1" t="s">
        <v>151</v>
      </c>
      <c r="B550" s="1" t="s">
        <v>1577</v>
      </c>
      <c r="C550" s="1" t="s">
        <v>944</v>
      </c>
      <c r="D550" s="1">
        <v>1</v>
      </c>
      <c r="E550" s="1" t="s">
        <v>1531</v>
      </c>
      <c r="F550" s="1">
        <v>1</v>
      </c>
      <c r="G550" s="1" t="s">
        <v>1531</v>
      </c>
      <c r="H550" s="1">
        <v>1</v>
      </c>
      <c r="I550" s="1" t="s">
        <v>1531</v>
      </c>
      <c r="J550" s="1">
        <v>1</v>
      </c>
      <c r="K550" s="1" t="s">
        <v>1531</v>
      </c>
      <c r="L550" s="6"/>
      <c r="M550" s="6"/>
      <c r="N550" s="6"/>
    </row>
    <row r="551" spans="1:14">
      <c r="A551" s="1" t="s">
        <v>152</v>
      </c>
      <c r="B551" s="1" t="s">
        <v>1577</v>
      </c>
      <c r="C551" s="1" t="s">
        <v>945</v>
      </c>
      <c r="D551" s="1">
        <v>1</v>
      </c>
      <c r="E551" s="1" t="s">
        <v>1531</v>
      </c>
      <c r="F551" s="1">
        <v>1</v>
      </c>
      <c r="G551" s="1" t="s">
        <v>1531</v>
      </c>
      <c r="H551" s="1">
        <v>1</v>
      </c>
      <c r="I551" s="1" t="s">
        <v>1531</v>
      </c>
      <c r="J551" s="1">
        <v>1</v>
      </c>
      <c r="K551" s="1" t="s">
        <v>1531</v>
      </c>
      <c r="L551" s="6"/>
      <c r="M551" s="6"/>
      <c r="N551" s="6"/>
    </row>
    <row r="552" spans="1:14">
      <c r="A552" s="1" t="s">
        <v>153</v>
      </c>
      <c r="B552" s="1" t="s">
        <v>1577</v>
      </c>
      <c r="C552" s="1" t="s">
        <v>1704</v>
      </c>
      <c r="D552" s="1">
        <v>0</v>
      </c>
      <c r="E552" s="1">
        <v>0</v>
      </c>
      <c r="F552" s="1">
        <v>0</v>
      </c>
      <c r="G552" s="1">
        <v>0</v>
      </c>
      <c r="H552" s="1">
        <v>0</v>
      </c>
      <c r="I552" s="1">
        <v>0</v>
      </c>
      <c r="J552" s="1">
        <v>0</v>
      </c>
      <c r="K552" s="1">
        <v>0</v>
      </c>
      <c r="L552" s="6"/>
      <c r="M552" s="6"/>
      <c r="N552" s="6"/>
    </row>
    <row r="553" spans="1:14">
      <c r="A553" s="1" t="s">
        <v>154</v>
      </c>
      <c r="B553" s="1" t="s">
        <v>1577</v>
      </c>
      <c r="C553" s="1" t="s">
        <v>943</v>
      </c>
      <c r="D553" s="1">
        <v>1</v>
      </c>
      <c r="E553" s="1">
        <v>10</v>
      </c>
      <c r="F553" s="1">
        <v>1</v>
      </c>
      <c r="G553" s="1">
        <v>10</v>
      </c>
      <c r="H553" s="1">
        <v>1</v>
      </c>
      <c r="I553" s="1">
        <v>10</v>
      </c>
      <c r="J553" s="1">
        <v>1</v>
      </c>
      <c r="K553" s="1">
        <v>10</v>
      </c>
      <c r="L553" s="6"/>
      <c r="M553" s="6"/>
      <c r="N553" s="6"/>
    </row>
    <row r="554" spans="1:14">
      <c r="A554" s="1" t="s">
        <v>155</v>
      </c>
      <c r="B554" s="1" t="s">
        <v>1577</v>
      </c>
      <c r="C554" s="1" t="s">
        <v>1701</v>
      </c>
      <c r="D554" s="1">
        <v>0</v>
      </c>
      <c r="E554" s="1" t="s">
        <v>1531</v>
      </c>
      <c r="F554" s="1">
        <v>0</v>
      </c>
      <c r="G554" s="1" t="s">
        <v>1531</v>
      </c>
      <c r="H554" s="1">
        <v>0</v>
      </c>
      <c r="I554" s="1" t="s">
        <v>1531</v>
      </c>
      <c r="J554" s="1">
        <v>0</v>
      </c>
      <c r="K554" s="1" t="s">
        <v>1531</v>
      </c>
      <c r="L554" s="6"/>
      <c r="M554" s="6"/>
      <c r="N554" s="6"/>
    </row>
    <row r="555" spans="1:14">
      <c r="A555" s="1" t="s">
        <v>156</v>
      </c>
      <c r="B555" s="1" t="s">
        <v>1577</v>
      </c>
      <c r="C555" s="1" t="s">
        <v>709</v>
      </c>
      <c r="D555" s="1"/>
      <c r="E555" s="1"/>
      <c r="F555" s="1"/>
      <c r="G555" s="1"/>
      <c r="H555" s="1"/>
      <c r="I555" s="1"/>
      <c r="J555" s="1"/>
      <c r="K555" s="1"/>
      <c r="L555" s="6"/>
      <c r="M555" s="6"/>
      <c r="N555" s="6"/>
    </row>
    <row r="556" spans="1:14">
      <c r="A556" s="1" t="s">
        <v>157</v>
      </c>
      <c r="B556" s="1" t="s">
        <v>112</v>
      </c>
      <c r="C556" s="1" t="s">
        <v>1690</v>
      </c>
      <c r="D556" s="1">
        <v>21</v>
      </c>
      <c r="E556" s="1" t="s">
        <v>1531</v>
      </c>
      <c r="F556" s="1">
        <v>21</v>
      </c>
      <c r="G556" s="1" t="s">
        <v>1531</v>
      </c>
      <c r="H556" s="1">
        <v>21</v>
      </c>
      <c r="I556" s="1" t="s">
        <v>1531</v>
      </c>
      <c r="J556" s="1">
        <v>21</v>
      </c>
      <c r="K556" s="1" t="s">
        <v>1531</v>
      </c>
      <c r="L556" s="6"/>
      <c r="M556" s="6"/>
      <c r="N556" s="6"/>
    </row>
    <row r="557" spans="1:14">
      <c r="A557" s="1" t="s">
        <v>158</v>
      </c>
      <c r="B557" s="1" t="s">
        <v>112</v>
      </c>
      <c r="C557" s="1" t="s">
        <v>1703</v>
      </c>
      <c r="D557" s="1">
        <v>0</v>
      </c>
      <c r="E557" s="1" t="s">
        <v>1531</v>
      </c>
      <c r="F557" s="1">
        <v>0</v>
      </c>
      <c r="G557" s="1" t="s">
        <v>1531</v>
      </c>
      <c r="H557" s="1">
        <v>0</v>
      </c>
      <c r="I557" s="1" t="s">
        <v>1531</v>
      </c>
      <c r="J557" s="1">
        <v>0</v>
      </c>
      <c r="K557" s="1" t="s">
        <v>1531</v>
      </c>
      <c r="L557" s="6"/>
      <c r="M557" s="6"/>
      <c r="N557" s="6"/>
    </row>
    <row r="558" spans="1:14">
      <c r="A558" s="1" t="s">
        <v>159</v>
      </c>
      <c r="B558" s="1" t="s">
        <v>112</v>
      </c>
      <c r="C558" s="1" t="s">
        <v>941</v>
      </c>
      <c r="D558" s="1">
        <v>3</v>
      </c>
      <c r="E558" s="1">
        <v>147</v>
      </c>
      <c r="F558" s="1">
        <v>3</v>
      </c>
      <c r="G558" s="1">
        <v>147</v>
      </c>
      <c r="H558" s="1">
        <v>3</v>
      </c>
      <c r="I558" s="1">
        <v>147</v>
      </c>
      <c r="J558" s="1">
        <v>3</v>
      </c>
      <c r="K558" s="1">
        <v>147</v>
      </c>
      <c r="L558" s="6"/>
      <c r="M558" s="6"/>
      <c r="N558" s="6"/>
    </row>
    <row r="559" spans="1:14">
      <c r="A559" s="1" t="s">
        <v>160</v>
      </c>
      <c r="B559" s="1" t="s">
        <v>112</v>
      </c>
      <c r="C559" s="1" t="s">
        <v>1700</v>
      </c>
      <c r="D559" s="1">
        <v>12</v>
      </c>
      <c r="E559" s="1">
        <v>68</v>
      </c>
      <c r="F559" s="1">
        <v>12</v>
      </c>
      <c r="G559" s="1">
        <v>68</v>
      </c>
      <c r="H559" s="1">
        <v>12</v>
      </c>
      <c r="I559" s="1">
        <v>68</v>
      </c>
      <c r="J559" s="1">
        <v>12</v>
      </c>
      <c r="K559" s="1">
        <v>68</v>
      </c>
      <c r="L559" s="6"/>
      <c r="M559" s="6"/>
      <c r="N559" s="6"/>
    </row>
    <row r="560" spans="1:14">
      <c r="A560" s="1" t="s">
        <v>161</v>
      </c>
      <c r="B560" s="1" t="s">
        <v>112</v>
      </c>
      <c r="C560" s="1" t="s">
        <v>942</v>
      </c>
      <c r="D560" s="1">
        <v>1</v>
      </c>
      <c r="E560" s="1">
        <v>100</v>
      </c>
      <c r="F560" s="1">
        <v>1</v>
      </c>
      <c r="G560" s="1">
        <v>100</v>
      </c>
      <c r="H560" s="1">
        <v>1</v>
      </c>
      <c r="I560" s="1">
        <v>100</v>
      </c>
      <c r="J560" s="1">
        <v>1</v>
      </c>
      <c r="K560" s="1">
        <v>100</v>
      </c>
      <c r="L560" s="6"/>
      <c r="M560" s="6"/>
      <c r="N560" s="6"/>
    </row>
    <row r="561" spans="1:14">
      <c r="A561" s="1" t="s">
        <v>162</v>
      </c>
      <c r="B561" s="1" t="s">
        <v>112</v>
      </c>
      <c r="C561" s="1" t="s">
        <v>1702</v>
      </c>
      <c r="D561" s="1">
        <v>0</v>
      </c>
      <c r="E561" s="1" t="s">
        <v>1531</v>
      </c>
      <c r="F561" s="1">
        <v>0</v>
      </c>
      <c r="G561" s="1" t="s">
        <v>1531</v>
      </c>
      <c r="H561" s="1">
        <v>0</v>
      </c>
      <c r="I561" s="1" t="s">
        <v>1531</v>
      </c>
      <c r="J561" s="1">
        <v>0</v>
      </c>
      <c r="K561" s="1" t="s">
        <v>1531</v>
      </c>
      <c r="L561" s="6"/>
      <c r="M561" s="6"/>
      <c r="N561" s="6"/>
    </row>
    <row r="562" spans="1:14">
      <c r="A562" s="1" t="s">
        <v>163</v>
      </c>
      <c r="B562" s="1" t="s">
        <v>112</v>
      </c>
      <c r="C562" s="1" t="s">
        <v>944</v>
      </c>
      <c r="D562" s="1">
        <v>1</v>
      </c>
      <c r="E562" s="1" t="s">
        <v>1531</v>
      </c>
      <c r="F562" s="1">
        <v>1</v>
      </c>
      <c r="G562" s="1" t="s">
        <v>1531</v>
      </c>
      <c r="H562" s="1">
        <v>1</v>
      </c>
      <c r="I562" s="1" t="s">
        <v>1531</v>
      </c>
      <c r="J562" s="1">
        <v>1</v>
      </c>
      <c r="K562" s="1" t="s">
        <v>1531</v>
      </c>
      <c r="L562" s="6"/>
      <c r="M562" s="6"/>
      <c r="N562" s="6"/>
    </row>
    <row r="563" spans="1:14">
      <c r="A563" s="1" t="s">
        <v>164</v>
      </c>
      <c r="B563" s="1" t="s">
        <v>112</v>
      </c>
      <c r="C563" s="1" t="s">
        <v>945</v>
      </c>
      <c r="D563" s="1">
        <v>1</v>
      </c>
      <c r="E563" s="1" t="s">
        <v>1531</v>
      </c>
      <c r="F563" s="1">
        <v>1</v>
      </c>
      <c r="G563" s="1" t="s">
        <v>1531</v>
      </c>
      <c r="H563" s="1">
        <v>1</v>
      </c>
      <c r="I563" s="1" t="s">
        <v>1531</v>
      </c>
      <c r="J563" s="1">
        <v>1</v>
      </c>
      <c r="K563" s="1" t="s">
        <v>1531</v>
      </c>
      <c r="L563" s="6"/>
      <c r="M563" s="6"/>
      <c r="N563" s="6"/>
    </row>
    <row r="564" spans="1:14">
      <c r="A564" s="1" t="s">
        <v>165</v>
      </c>
      <c r="B564" s="1" t="s">
        <v>112</v>
      </c>
      <c r="C564" s="1" t="s">
        <v>1704</v>
      </c>
      <c r="D564" s="1">
        <v>0</v>
      </c>
      <c r="E564" s="1">
        <v>0</v>
      </c>
      <c r="F564" s="1">
        <v>0</v>
      </c>
      <c r="G564" s="1">
        <v>0</v>
      </c>
      <c r="H564" s="1">
        <v>0</v>
      </c>
      <c r="I564" s="1">
        <v>0</v>
      </c>
      <c r="J564" s="1">
        <v>0</v>
      </c>
      <c r="K564" s="1">
        <v>0</v>
      </c>
      <c r="L564" s="6"/>
      <c r="M564" s="6"/>
      <c r="N564" s="6"/>
    </row>
    <row r="565" spans="1:14">
      <c r="A565" s="1" t="s">
        <v>246</v>
      </c>
      <c r="B565" s="1" t="s">
        <v>112</v>
      </c>
      <c r="C565" s="1" t="s">
        <v>943</v>
      </c>
      <c r="D565" s="1">
        <v>2</v>
      </c>
      <c r="E565" s="1">
        <v>27</v>
      </c>
      <c r="F565" s="1">
        <v>2</v>
      </c>
      <c r="G565" s="1">
        <v>27</v>
      </c>
      <c r="H565" s="1">
        <v>2</v>
      </c>
      <c r="I565" s="1">
        <v>27</v>
      </c>
      <c r="J565" s="1">
        <v>2</v>
      </c>
      <c r="K565" s="1">
        <v>36</v>
      </c>
      <c r="L565" s="6"/>
      <c r="M565" s="6"/>
      <c r="N565" s="6"/>
    </row>
    <row r="566" spans="1:14">
      <c r="A566" s="1" t="s">
        <v>247</v>
      </c>
      <c r="B566" s="1" t="s">
        <v>112</v>
      </c>
      <c r="C566" s="1" t="s">
        <v>1701</v>
      </c>
      <c r="D566" s="1">
        <v>0</v>
      </c>
      <c r="E566" s="1" t="s">
        <v>1531</v>
      </c>
      <c r="F566" s="1">
        <v>0</v>
      </c>
      <c r="G566" s="1" t="s">
        <v>1531</v>
      </c>
      <c r="H566" s="1">
        <v>0</v>
      </c>
      <c r="I566" s="1" t="s">
        <v>1531</v>
      </c>
      <c r="J566" s="1">
        <v>0</v>
      </c>
      <c r="K566" s="1" t="s">
        <v>1531</v>
      </c>
      <c r="L566" s="6"/>
      <c r="M566" s="6"/>
      <c r="N566" s="6"/>
    </row>
    <row r="567" spans="1:14">
      <c r="A567" s="1" t="s">
        <v>248</v>
      </c>
      <c r="B567" s="1" t="s">
        <v>112</v>
      </c>
      <c r="C567" s="1" t="s">
        <v>709</v>
      </c>
      <c r="D567" s="1">
        <v>1</v>
      </c>
      <c r="E567" s="1">
        <v>12</v>
      </c>
      <c r="F567" s="1">
        <v>1</v>
      </c>
      <c r="G567" s="1">
        <v>12</v>
      </c>
      <c r="H567" s="1">
        <v>1</v>
      </c>
      <c r="I567" s="1">
        <v>12</v>
      </c>
      <c r="J567" s="1">
        <v>1</v>
      </c>
      <c r="K567" s="1">
        <v>12</v>
      </c>
      <c r="L567" s="6"/>
      <c r="M567" s="6"/>
      <c r="N567" s="6"/>
    </row>
    <row r="568" spans="1:14">
      <c r="A568" s="1" t="s">
        <v>1904</v>
      </c>
      <c r="B568" s="1" t="s">
        <v>249</v>
      </c>
      <c r="C568" s="1" t="s">
        <v>1690</v>
      </c>
      <c r="D568" s="1">
        <v>4</v>
      </c>
      <c r="E568" s="1" t="s">
        <v>1531</v>
      </c>
      <c r="F568" s="1">
        <v>4</v>
      </c>
      <c r="G568" s="1" t="s">
        <v>1531</v>
      </c>
      <c r="H568" s="1">
        <v>4</v>
      </c>
      <c r="I568" s="1" t="s">
        <v>1531</v>
      </c>
      <c r="J568" s="1">
        <v>4</v>
      </c>
      <c r="K568" s="1" t="s">
        <v>1531</v>
      </c>
      <c r="L568" s="6"/>
      <c r="M568" s="6"/>
      <c r="N568" s="6"/>
    </row>
    <row r="569" spans="1:14">
      <c r="A569" s="1" t="s">
        <v>1237</v>
      </c>
      <c r="B569" s="1" t="s">
        <v>249</v>
      </c>
      <c r="C569" s="1" t="s">
        <v>1703</v>
      </c>
      <c r="D569" s="1">
        <v>0</v>
      </c>
      <c r="E569" s="1" t="s">
        <v>1531</v>
      </c>
      <c r="F569" s="1">
        <v>0</v>
      </c>
      <c r="G569" s="1" t="s">
        <v>1531</v>
      </c>
      <c r="H569" s="1">
        <v>0</v>
      </c>
      <c r="I569" s="1" t="s">
        <v>1531</v>
      </c>
      <c r="J569" s="1">
        <v>0</v>
      </c>
      <c r="K569" s="1" t="s">
        <v>1531</v>
      </c>
      <c r="L569" s="6"/>
      <c r="M569" s="6"/>
      <c r="N569" s="6"/>
    </row>
    <row r="570" spans="1:14">
      <c r="A570" s="1" t="s">
        <v>1238</v>
      </c>
      <c r="B570" s="1" t="s">
        <v>249</v>
      </c>
      <c r="C570" s="1" t="s">
        <v>941</v>
      </c>
      <c r="D570" s="1">
        <v>0</v>
      </c>
      <c r="E570" s="1">
        <v>0</v>
      </c>
      <c r="F570" s="1">
        <v>0</v>
      </c>
      <c r="G570" s="1">
        <v>0</v>
      </c>
      <c r="H570" s="1">
        <v>0</v>
      </c>
      <c r="I570" s="1">
        <v>0</v>
      </c>
      <c r="J570" s="1">
        <v>0</v>
      </c>
      <c r="K570" s="1">
        <v>0</v>
      </c>
      <c r="L570" s="6"/>
      <c r="M570" s="6"/>
      <c r="N570" s="6"/>
    </row>
    <row r="571" spans="1:14">
      <c r="A571" s="1" t="s">
        <v>1239</v>
      </c>
      <c r="B571" s="1" t="s">
        <v>249</v>
      </c>
      <c r="C571" s="1" t="s">
        <v>1700</v>
      </c>
      <c r="D571" s="1">
        <v>2</v>
      </c>
      <c r="E571" s="1">
        <v>10</v>
      </c>
      <c r="F571" s="1">
        <v>2</v>
      </c>
      <c r="G571" s="1">
        <v>10</v>
      </c>
      <c r="H571" s="1">
        <v>2</v>
      </c>
      <c r="I571" s="1">
        <v>10</v>
      </c>
      <c r="J571" s="1">
        <v>2</v>
      </c>
      <c r="K571" s="1">
        <v>10</v>
      </c>
      <c r="L571" s="6"/>
      <c r="M571" s="6"/>
      <c r="N571" s="6"/>
    </row>
    <row r="572" spans="1:14">
      <c r="A572" s="1" t="s">
        <v>1240</v>
      </c>
      <c r="B572" s="1" t="s">
        <v>249</v>
      </c>
      <c r="C572" s="1" t="s">
        <v>942</v>
      </c>
      <c r="D572" s="1">
        <v>0</v>
      </c>
      <c r="E572" s="1">
        <v>0</v>
      </c>
      <c r="F572" s="1">
        <v>0</v>
      </c>
      <c r="G572" s="1">
        <v>0</v>
      </c>
      <c r="H572" s="1">
        <v>0</v>
      </c>
      <c r="I572" s="1">
        <v>0</v>
      </c>
      <c r="J572" s="1">
        <v>0</v>
      </c>
      <c r="K572" s="1">
        <v>0</v>
      </c>
      <c r="L572" s="6"/>
      <c r="M572" s="6"/>
      <c r="N572" s="6"/>
    </row>
    <row r="573" spans="1:14">
      <c r="A573" s="1" t="s">
        <v>2178</v>
      </c>
      <c r="B573" s="1" t="s">
        <v>249</v>
      </c>
      <c r="C573" s="1" t="s">
        <v>1702</v>
      </c>
      <c r="D573" s="1">
        <v>0</v>
      </c>
      <c r="E573" s="1" t="s">
        <v>1531</v>
      </c>
      <c r="F573" s="1">
        <v>0</v>
      </c>
      <c r="G573" s="1" t="s">
        <v>1531</v>
      </c>
      <c r="H573" s="1">
        <v>0</v>
      </c>
      <c r="I573" s="1" t="s">
        <v>1531</v>
      </c>
      <c r="J573" s="1">
        <v>0</v>
      </c>
      <c r="K573" s="1" t="s">
        <v>1531</v>
      </c>
      <c r="L573" s="6"/>
      <c r="M573" s="6"/>
      <c r="N573" s="6"/>
    </row>
    <row r="574" spans="1:14">
      <c r="A574" s="1" t="s">
        <v>2179</v>
      </c>
      <c r="B574" s="1" t="s">
        <v>249</v>
      </c>
      <c r="C574" s="1" t="s">
        <v>944</v>
      </c>
      <c r="D574" s="1">
        <v>1</v>
      </c>
      <c r="E574" s="1" t="s">
        <v>1531</v>
      </c>
      <c r="F574" s="1">
        <v>1</v>
      </c>
      <c r="G574" s="1" t="s">
        <v>1531</v>
      </c>
      <c r="H574" s="1">
        <v>1</v>
      </c>
      <c r="I574" s="1" t="s">
        <v>1531</v>
      </c>
      <c r="J574" s="1">
        <v>1</v>
      </c>
      <c r="K574" s="1" t="s">
        <v>1531</v>
      </c>
      <c r="L574" s="6"/>
      <c r="M574" s="6"/>
      <c r="N574" s="6"/>
    </row>
    <row r="575" spans="1:14">
      <c r="A575" s="1" t="s">
        <v>2180</v>
      </c>
      <c r="B575" s="1" t="s">
        <v>249</v>
      </c>
      <c r="C575" s="1" t="s">
        <v>945</v>
      </c>
      <c r="D575" s="1">
        <v>1</v>
      </c>
      <c r="E575" s="1" t="s">
        <v>1531</v>
      </c>
      <c r="F575" s="1">
        <v>1</v>
      </c>
      <c r="G575" s="1" t="s">
        <v>1531</v>
      </c>
      <c r="H575" s="1">
        <v>1</v>
      </c>
      <c r="I575" s="1" t="s">
        <v>1531</v>
      </c>
      <c r="J575" s="1">
        <v>1</v>
      </c>
      <c r="K575" s="1" t="s">
        <v>1531</v>
      </c>
      <c r="L575" s="6"/>
      <c r="M575" s="6"/>
      <c r="N575" s="6"/>
    </row>
    <row r="576" spans="1:14">
      <c r="A576" s="1" t="s">
        <v>2181</v>
      </c>
      <c r="B576" s="1" t="s">
        <v>249</v>
      </c>
      <c r="C576" s="1" t="s">
        <v>1704</v>
      </c>
      <c r="D576" s="1">
        <v>0</v>
      </c>
      <c r="E576" s="1">
        <v>0</v>
      </c>
      <c r="F576" s="1">
        <v>0</v>
      </c>
      <c r="G576" s="1">
        <v>0</v>
      </c>
      <c r="H576" s="1">
        <v>0</v>
      </c>
      <c r="I576" s="1">
        <v>0</v>
      </c>
      <c r="J576" s="1">
        <v>0</v>
      </c>
      <c r="K576" s="1">
        <v>0</v>
      </c>
      <c r="L576" s="6"/>
      <c r="M576" s="6"/>
      <c r="N576" s="6"/>
    </row>
    <row r="577" spans="1:14">
      <c r="A577" s="1" t="s">
        <v>2182</v>
      </c>
      <c r="B577" s="1" t="s">
        <v>249</v>
      </c>
      <c r="C577" s="1" t="s">
        <v>943</v>
      </c>
      <c r="D577" s="1">
        <v>0</v>
      </c>
      <c r="E577" s="1">
        <v>0</v>
      </c>
      <c r="F577" s="1">
        <v>0</v>
      </c>
      <c r="G577" s="1">
        <v>0</v>
      </c>
      <c r="H577" s="1">
        <v>0</v>
      </c>
      <c r="I577" s="1">
        <v>0</v>
      </c>
      <c r="J577" s="1">
        <v>0</v>
      </c>
      <c r="K577" s="1">
        <v>0</v>
      </c>
      <c r="L577" s="6"/>
      <c r="M577" s="6"/>
      <c r="N577" s="6"/>
    </row>
    <row r="578" spans="1:14">
      <c r="A578" s="1" t="s">
        <v>2183</v>
      </c>
      <c r="B578" s="1" t="s">
        <v>249</v>
      </c>
      <c r="C578" s="1" t="s">
        <v>1701</v>
      </c>
      <c r="D578" s="1">
        <v>0</v>
      </c>
      <c r="E578" s="1" t="s">
        <v>1531</v>
      </c>
      <c r="F578" s="1">
        <v>0</v>
      </c>
      <c r="G578" s="1" t="s">
        <v>1531</v>
      </c>
      <c r="H578" s="1">
        <v>0</v>
      </c>
      <c r="I578" s="1" t="s">
        <v>1531</v>
      </c>
      <c r="J578" s="1">
        <v>0</v>
      </c>
      <c r="K578" s="1" t="s">
        <v>1531</v>
      </c>
      <c r="L578" s="6"/>
      <c r="M578" s="6"/>
      <c r="N578" s="6"/>
    </row>
    <row r="579" spans="1:14">
      <c r="A579" s="1" t="s">
        <v>2184</v>
      </c>
      <c r="B579" s="1" t="s">
        <v>249</v>
      </c>
      <c r="C579" s="1" t="s">
        <v>709</v>
      </c>
      <c r="D579" s="1"/>
      <c r="E579" s="1"/>
      <c r="F579" s="1"/>
      <c r="G579" s="1"/>
      <c r="H579" s="1"/>
      <c r="I579" s="1"/>
      <c r="J579" s="1"/>
      <c r="K579" s="1"/>
      <c r="L579" s="6"/>
      <c r="M579" s="6"/>
      <c r="N579" s="6"/>
    </row>
    <row r="580" spans="1:14">
      <c r="A580" s="1" t="s">
        <v>250</v>
      </c>
      <c r="B580" s="1" t="s">
        <v>1598</v>
      </c>
      <c r="C580" s="1" t="s">
        <v>1690</v>
      </c>
      <c r="D580" s="1">
        <v>7</v>
      </c>
      <c r="E580" s="1" t="s">
        <v>1531</v>
      </c>
      <c r="F580" s="1">
        <v>7</v>
      </c>
      <c r="G580" s="1" t="s">
        <v>1531</v>
      </c>
      <c r="H580" s="1">
        <v>7</v>
      </c>
      <c r="I580" s="1" t="s">
        <v>1531</v>
      </c>
      <c r="J580" s="1">
        <v>7</v>
      </c>
      <c r="K580" s="1" t="s">
        <v>1531</v>
      </c>
      <c r="L580" s="6"/>
      <c r="M580" s="6"/>
      <c r="N580" s="6"/>
    </row>
    <row r="581" spans="1:14">
      <c r="A581" s="1" t="s">
        <v>251</v>
      </c>
      <c r="B581" s="1" t="s">
        <v>1598</v>
      </c>
      <c r="C581" s="1" t="s">
        <v>1703</v>
      </c>
      <c r="D581" s="1">
        <v>0</v>
      </c>
      <c r="E581" s="1" t="s">
        <v>1531</v>
      </c>
      <c r="F581" s="1">
        <v>0</v>
      </c>
      <c r="G581" s="1" t="s">
        <v>1531</v>
      </c>
      <c r="H581" s="1">
        <v>0</v>
      </c>
      <c r="I581" s="1" t="s">
        <v>1531</v>
      </c>
      <c r="J581" s="1">
        <v>0</v>
      </c>
      <c r="K581" s="1" t="s">
        <v>1531</v>
      </c>
      <c r="L581" s="6"/>
      <c r="M581" s="6"/>
      <c r="N581" s="6"/>
    </row>
    <row r="582" spans="1:14">
      <c r="A582" s="1" t="s">
        <v>252</v>
      </c>
      <c r="B582" s="1" t="s">
        <v>1598</v>
      </c>
      <c r="C582" s="1" t="s">
        <v>941</v>
      </c>
      <c r="D582" s="1">
        <v>0</v>
      </c>
      <c r="E582" s="1">
        <v>0</v>
      </c>
      <c r="F582" s="1">
        <v>0</v>
      </c>
      <c r="G582" s="1">
        <v>0</v>
      </c>
      <c r="H582" s="1">
        <v>0</v>
      </c>
      <c r="I582" s="1">
        <v>0</v>
      </c>
      <c r="J582" s="1">
        <v>0</v>
      </c>
      <c r="K582" s="1">
        <v>0</v>
      </c>
      <c r="L582" s="6"/>
      <c r="M582" s="6"/>
      <c r="N582" s="6"/>
    </row>
    <row r="583" spans="1:14">
      <c r="A583" s="1" t="s">
        <v>253</v>
      </c>
      <c r="B583" s="1" t="s">
        <v>1598</v>
      </c>
      <c r="C583" s="1" t="s">
        <v>1700</v>
      </c>
      <c r="D583" s="1">
        <v>3</v>
      </c>
      <c r="E583" s="1">
        <v>19</v>
      </c>
      <c r="F583" s="1">
        <v>3</v>
      </c>
      <c r="G583" s="1">
        <v>19</v>
      </c>
      <c r="H583" s="1">
        <v>3</v>
      </c>
      <c r="I583" s="1">
        <v>19</v>
      </c>
      <c r="J583" s="1">
        <v>3</v>
      </c>
      <c r="K583" s="1">
        <v>19</v>
      </c>
      <c r="L583" s="6"/>
      <c r="M583" s="6"/>
      <c r="N583" s="6"/>
    </row>
    <row r="584" spans="1:14">
      <c r="A584" s="1" t="s">
        <v>254</v>
      </c>
      <c r="B584" s="1" t="s">
        <v>1598</v>
      </c>
      <c r="C584" s="1" t="s">
        <v>942</v>
      </c>
      <c r="D584" s="1">
        <v>1</v>
      </c>
      <c r="E584" s="1">
        <v>40</v>
      </c>
      <c r="F584" s="1">
        <v>1</v>
      </c>
      <c r="G584" s="1">
        <v>40</v>
      </c>
      <c r="H584" s="1">
        <v>1</v>
      </c>
      <c r="I584" s="1">
        <v>40</v>
      </c>
      <c r="J584" s="1">
        <v>1</v>
      </c>
      <c r="K584" s="1">
        <v>40</v>
      </c>
      <c r="L584" s="6"/>
      <c r="M584" s="6"/>
      <c r="N584" s="6"/>
    </row>
    <row r="585" spans="1:14">
      <c r="A585" s="1" t="s">
        <v>255</v>
      </c>
      <c r="B585" s="1" t="s">
        <v>1598</v>
      </c>
      <c r="C585" s="1" t="s">
        <v>1702</v>
      </c>
      <c r="D585" s="1">
        <v>1</v>
      </c>
      <c r="E585" s="1" t="s">
        <v>1531</v>
      </c>
      <c r="F585" s="1">
        <v>1</v>
      </c>
      <c r="G585" s="1" t="s">
        <v>1531</v>
      </c>
      <c r="H585" s="1">
        <v>1</v>
      </c>
      <c r="I585" s="1" t="s">
        <v>1531</v>
      </c>
      <c r="J585" s="1">
        <v>1</v>
      </c>
      <c r="K585" s="1" t="s">
        <v>1531</v>
      </c>
      <c r="L585" s="6"/>
      <c r="M585" s="6"/>
      <c r="N585" s="6"/>
    </row>
    <row r="586" spans="1:14">
      <c r="A586" s="1" t="s">
        <v>256</v>
      </c>
      <c r="B586" s="1" t="s">
        <v>1598</v>
      </c>
      <c r="C586" s="1" t="s">
        <v>944</v>
      </c>
      <c r="D586" s="1">
        <v>1</v>
      </c>
      <c r="E586" s="1" t="s">
        <v>1531</v>
      </c>
      <c r="F586" s="1">
        <v>1</v>
      </c>
      <c r="G586" s="1" t="s">
        <v>1531</v>
      </c>
      <c r="H586" s="1">
        <v>1</v>
      </c>
      <c r="I586" s="1" t="s">
        <v>1531</v>
      </c>
      <c r="J586" s="1">
        <v>1</v>
      </c>
      <c r="K586" s="1" t="s">
        <v>1531</v>
      </c>
      <c r="L586" s="6"/>
      <c r="M586" s="6"/>
      <c r="N586" s="6"/>
    </row>
    <row r="587" spans="1:14">
      <c r="A587" s="1" t="s">
        <v>257</v>
      </c>
      <c r="B587" s="1" t="s">
        <v>1598</v>
      </c>
      <c r="C587" s="1" t="s">
        <v>945</v>
      </c>
      <c r="D587" s="1">
        <v>1</v>
      </c>
      <c r="E587" s="1" t="s">
        <v>1531</v>
      </c>
      <c r="F587" s="1">
        <v>1</v>
      </c>
      <c r="G587" s="1" t="s">
        <v>1531</v>
      </c>
      <c r="H587" s="1">
        <v>1</v>
      </c>
      <c r="I587" s="1" t="s">
        <v>1531</v>
      </c>
      <c r="J587" s="1">
        <v>1</v>
      </c>
      <c r="K587" s="1" t="s">
        <v>1531</v>
      </c>
      <c r="L587" s="6"/>
      <c r="M587" s="6"/>
      <c r="N587" s="6"/>
    </row>
    <row r="588" spans="1:14">
      <c r="A588" s="1" t="s">
        <v>258</v>
      </c>
      <c r="B588" s="1" t="s">
        <v>1598</v>
      </c>
      <c r="C588" s="1" t="s">
        <v>1704</v>
      </c>
      <c r="D588" s="1">
        <v>0</v>
      </c>
      <c r="E588" s="1">
        <v>0</v>
      </c>
      <c r="F588" s="1">
        <v>0</v>
      </c>
      <c r="G588" s="1">
        <v>0</v>
      </c>
      <c r="H588" s="1">
        <v>0</v>
      </c>
      <c r="I588" s="1">
        <v>0</v>
      </c>
      <c r="J588" s="1">
        <v>0</v>
      </c>
      <c r="K588" s="1">
        <v>0</v>
      </c>
      <c r="L588" s="6"/>
      <c r="M588" s="6"/>
      <c r="N588" s="6"/>
    </row>
    <row r="589" spans="1:14">
      <c r="A589" s="1" t="s">
        <v>259</v>
      </c>
      <c r="B589" s="1" t="s">
        <v>1598</v>
      </c>
      <c r="C589" s="1" t="s">
        <v>943</v>
      </c>
      <c r="D589" s="1">
        <v>0</v>
      </c>
      <c r="E589" s="1">
        <v>0</v>
      </c>
      <c r="F589" s="1">
        <v>0</v>
      </c>
      <c r="G589" s="1">
        <v>0</v>
      </c>
      <c r="H589" s="1">
        <v>0</v>
      </c>
      <c r="I589" s="1">
        <v>0</v>
      </c>
      <c r="J589" s="1">
        <v>0</v>
      </c>
      <c r="K589" s="1">
        <v>0</v>
      </c>
      <c r="L589" s="6"/>
      <c r="M589" s="6"/>
      <c r="N589" s="6"/>
    </row>
    <row r="590" spans="1:14">
      <c r="A590" s="1" t="s">
        <v>260</v>
      </c>
      <c r="B590" s="1" t="s">
        <v>1598</v>
      </c>
      <c r="C590" s="1" t="s">
        <v>1701</v>
      </c>
      <c r="D590" s="1">
        <v>0</v>
      </c>
      <c r="E590" s="1" t="s">
        <v>1531</v>
      </c>
      <c r="F590" s="1">
        <v>0</v>
      </c>
      <c r="G590" s="1" t="s">
        <v>1531</v>
      </c>
      <c r="H590" s="1">
        <v>0</v>
      </c>
      <c r="I590" s="1" t="s">
        <v>1531</v>
      </c>
      <c r="J590" s="1">
        <v>0</v>
      </c>
      <c r="K590" s="1" t="s">
        <v>1531</v>
      </c>
      <c r="L590" s="6"/>
      <c r="M590" s="6"/>
      <c r="N590" s="6"/>
    </row>
    <row r="591" spans="1:14">
      <c r="A591" s="1" t="s">
        <v>261</v>
      </c>
      <c r="B591" s="1" t="s">
        <v>1598</v>
      </c>
      <c r="C591" s="1" t="s">
        <v>709</v>
      </c>
      <c r="D591" s="1"/>
      <c r="E591" s="1"/>
      <c r="F591" s="1"/>
      <c r="G591" s="1"/>
      <c r="H591" s="1"/>
      <c r="I591" s="1"/>
      <c r="J591" s="1"/>
      <c r="K591" s="1"/>
      <c r="L591" s="6"/>
      <c r="M591" s="6"/>
      <c r="N591" s="6"/>
    </row>
    <row r="592" spans="1:14">
      <c r="A592" s="1" t="s">
        <v>2185</v>
      </c>
      <c r="B592" s="1" t="s">
        <v>262</v>
      </c>
      <c r="C592" s="1" t="s">
        <v>1690</v>
      </c>
      <c r="D592" s="1">
        <v>10</v>
      </c>
      <c r="E592" s="1" t="s">
        <v>1531</v>
      </c>
      <c r="F592" s="1">
        <v>10</v>
      </c>
      <c r="G592" s="1" t="s">
        <v>1531</v>
      </c>
      <c r="H592" s="1">
        <v>11</v>
      </c>
      <c r="I592" s="1" t="s">
        <v>1531</v>
      </c>
      <c r="J592" s="1">
        <v>11</v>
      </c>
      <c r="K592" s="1" t="s">
        <v>1531</v>
      </c>
      <c r="L592" s="6"/>
      <c r="M592" s="6"/>
      <c r="N592" s="6"/>
    </row>
    <row r="593" spans="1:14">
      <c r="A593" s="1" t="s">
        <v>2186</v>
      </c>
      <c r="B593" s="1" t="s">
        <v>262</v>
      </c>
      <c r="C593" s="1" t="s">
        <v>1703</v>
      </c>
      <c r="D593" s="1">
        <v>1</v>
      </c>
      <c r="E593" s="1" t="s">
        <v>1531</v>
      </c>
      <c r="F593" s="1">
        <v>1</v>
      </c>
      <c r="G593" s="1" t="s">
        <v>1531</v>
      </c>
      <c r="H593" s="1">
        <v>1</v>
      </c>
      <c r="I593" s="1" t="s">
        <v>1531</v>
      </c>
      <c r="J593" s="1">
        <v>1</v>
      </c>
      <c r="K593" s="1" t="s">
        <v>1531</v>
      </c>
      <c r="L593" s="6"/>
      <c r="M593" s="6"/>
      <c r="N593" s="6"/>
    </row>
    <row r="594" spans="1:14">
      <c r="A594" s="1" t="s">
        <v>2187</v>
      </c>
      <c r="B594" s="1" t="s">
        <v>262</v>
      </c>
      <c r="C594" s="1" t="s">
        <v>941</v>
      </c>
      <c r="D594" s="1">
        <v>0</v>
      </c>
      <c r="E594" s="1">
        <v>0</v>
      </c>
      <c r="F594" s="1">
        <v>0</v>
      </c>
      <c r="G594" s="1">
        <v>0</v>
      </c>
      <c r="H594" s="1">
        <v>0</v>
      </c>
      <c r="I594" s="1">
        <v>0</v>
      </c>
      <c r="J594" s="1">
        <v>0</v>
      </c>
      <c r="K594" s="1">
        <v>0</v>
      </c>
      <c r="L594" s="6"/>
      <c r="M594" s="6"/>
      <c r="N594" s="6"/>
    </row>
    <row r="595" spans="1:14">
      <c r="A595" s="1" t="s">
        <v>2188</v>
      </c>
      <c r="B595" s="1" t="s">
        <v>262</v>
      </c>
      <c r="C595" s="1" t="s">
        <v>1700</v>
      </c>
      <c r="D595" s="1">
        <v>5</v>
      </c>
      <c r="E595" s="1">
        <v>33</v>
      </c>
      <c r="F595" s="1">
        <v>5</v>
      </c>
      <c r="G595" s="1">
        <v>33</v>
      </c>
      <c r="H595" s="1">
        <v>6</v>
      </c>
      <c r="I595" s="1">
        <v>48</v>
      </c>
      <c r="J595" s="1">
        <v>6</v>
      </c>
      <c r="K595" s="1">
        <v>48</v>
      </c>
      <c r="L595" s="6"/>
      <c r="M595" s="6"/>
      <c r="N595" s="6"/>
    </row>
    <row r="596" spans="1:14">
      <c r="A596" s="1" t="s">
        <v>2189</v>
      </c>
      <c r="B596" s="1" t="s">
        <v>262</v>
      </c>
      <c r="C596" s="1" t="s">
        <v>942</v>
      </c>
      <c r="D596" s="1">
        <v>0</v>
      </c>
      <c r="E596" s="1">
        <v>0</v>
      </c>
      <c r="F596" s="1">
        <v>0</v>
      </c>
      <c r="G596" s="1">
        <v>0</v>
      </c>
      <c r="H596" s="1">
        <v>0</v>
      </c>
      <c r="I596" s="1">
        <v>0</v>
      </c>
      <c r="J596" s="1">
        <v>0</v>
      </c>
      <c r="K596" s="1">
        <v>0</v>
      </c>
      <c r="L596" s="6"/>
      <c r="M596" s="6"/>
      <c r="N596" s="6"/>
    </row>
    <row r="597" spans="1:14">
      <c r="A597" s="1" t="s">
        <v>2190</v>
      </c>
      <c r="B597" s="1" t="s">
        <v>262</v>
      </c>
      <c r="C597" s="1" t="s">
        <v>1702</v>
      </c>
      <c r="D597" s="1">
        <v>1</v>
      </c>
      <c r="E597" s="1" t="s">
        <v>1531</v>
      </c>
      <c r="F597" s="1">
        <v>1</v>
      </c>
      <c r="G597" s="1" t="s">
        <v>1531</v>
      </c>
      <c r="H597" s="1">
        <v>1</v>
      </c>
      <c r="I597" s="1" t="s">
        <v>1531</v>
      </c>
      <c r="J597" s="1">
        <v>1</v>
      </c>
      <c r="K597" s="1" t="s">
        <v>1531</v>
      </c>
      <c r="L597" s="6"/>
      <c r="M597" s="6"/>
      <c r="N597" s="6"/>
    </row>
    <row r="598" spans="1:14">
      <c r="A598" s="1" t="s">
        <v>2191</v>
      </c>
      <c r="B598" s="1" t="s">
        <v>262</v>
      </c>
      <c r="C598" s="1" t="s">
        <v>944</v>
      </c>
      <c r="D598" s="1">
        <v>1</v>
      </c>
      <c r="E598" s="1" t="s">
        <v>1531</v>
      </c>
      <c r="F598" s="1">
        <v>1</v>
      </c>
      <c r="G598" s="1" t="s">
        <v>1531</v>
      </c>
      <c r="H598" s="1">
        <v>1</v>
      </c>
      <c r="I598" s="1" t="s">
        <v>1531</v>
      </c>
      <c r="J598" s="1">
        <v>1</v>
      </c>
      <c r="K598" s="1" t="s">
        <v>1531</v>
      </c>
      <c r="L598" s="6"/>
      <c r="M598" s="6"/>
      <c r="N598" s="6"/>
    </row>
    <row r="599" spans="1:14">
      <c r="A599" s="1" t="s">
        <v>2192</v>
      </c>
      <c r="B599" s="1" t="s">
        <v>262</v>
      </c>
      <c r="C599" s="1" t="s">
        <v>945</v>
      </c>
      <c r="D599" s="1">
        <v>1</v>
      </c>
      <c r="E599" s="1" t="s">
        <v>1531</v>
      </c>
      <c r="F599" s="1">
        <v>1</v>
      </c>
      <c r="G599" s="1" t="s">
        <v>1531</v>
      </c>
      <c r="H599" s="1">
        <v>1</v>
      </c>
      <c r="I599" s="1" t="s">
        <v>1531</v>
      </c>
      <c r="J599" s="1">
        <v>1</v>
      </c>
      <c r="K599" s="1" t="s">
        <v>1531</v>
      </c>
      <c r="L599" s="6"/>
      <c r="M599" s="6"/>
      <c r="N599" s="6"/>
    </row>
    <row r="600" spans="1:14">
      <c r="A600" s="1" t="s">
        <v>2193</v>
      </c>
      <c r="B600" s="1" t="s">
        <v>262</v>
      </c>
      <c r="C600" s="1" t="s">
        <v>1704</v>
      </c>
      <c r="D600" s="1">
        <v>0</v>
      </c>
      <c r="E600" s="1">
        <v>0</v>
      </c>
      <c r="F600" s="1">
        <v>0</v>
      </c>
      <c r="G600" s="1">
        <v>0</v>
      </c>
      <c r="H600" s="1">
        <v>0</v>
      </c>
      <c r="I600" s="1">
        <v>0</v>
      </c>
      <c r="J600" s="1">
        <v>0</v>
      </c>
      <c r="K600" s="1">
        <v>0</v>
      </c>
      <c r="L600" s="6"/>
      <c r="M600" s="6"/>
      <c r="N600" s="6"/>
    </row>
    <row r="601" spans="1:14">
      <c r="A601" s="1" t="s">
        <v>2194</v>
      </c>
      <c r="B601" s="1" t="s">
        <v>262</v>
      </c>
      <c r="C601" s="1" t="s">
        <v>943</v>
      </c>
      <c r="D601" s="1">
        <v>1</v>
      </c>
      <c r="E601" s="1">
        <v>12</v>
      </c>
      <c r="F601" s="1">
        <v>1</v>
      </c>
      <c r="G601" s="1">
        <v>12</v>
      </c>
      <c r="H601" s="1">
        <v>1</v>
      </c>
      <c r="I601" s="1">
        <v>12</v>
      </c>
      <c r="J601" s="1">
        <v>1</v>
      </c>
      <c r="K601" s="1">
        <v>12</v>
      </c>
      <c r="L601" s="6"/>
      <c r="M601" s="6"/>
      <c r="N601" s="6"/>
    </row>
    <row r="602" spans="1:14">
      <c r="A602" s="1" t="s">
        <v>2195</v>
      </c>
      <c r="B602" s="1" t="s">
        <v>262</v>
      </c>
      <c r="C602" s="1" t="s">
        <v>1701</v>
      </c>
      <c r="D602" s="1">
        <v>0</v>
      </c>
      <c r="E602" s="1" t="s">
        <v>1531</v>
      </c>
      <c r="F602" s="1">
        <v>0</v>
      </c>
      <c r="G602" s="1" t="s">
        <v>1531</v>
      </c>
      <c r="H602" s="1">
        <v>0</v>
      </c>
      <c r="I602" s="1" t="s">
        <v>1531</v>
      </c>
      <c r="J602" s="1">
        <v>0</v>
      </c>
      <c r="K602" s="1" t="s">
        <v>1531</v>
      </c>
      <c r="L602" s="6"/>
      <c r="M602" s="6"/>
      <c r="N602" s="6"/>
    </row>
    <row r="603" spans="1:14">
      <c r="A603" s="1" t="s">
        <v>2196</v>
      </c>
      <c r="B603" s="1" t="s">
        <v>262</v>
      </c>
      <c r="C603" s="1" t="s">
        <v>709</v>
      </c>
      <c r="D603" s="1"/>
      <c r="E603" s="1"/>
      <c r="F603" s="1"/>
      <c r="G603" s="1"/>
      <c r="H603" s="1"/>
      <c r="I603" s="1"/>
      <c r="J603" s="1"/>
      <c r="K603" s="1"/>
      <c r="L603" s="6"/>
      <c r="M603" s="6"/>
      <c r="N603" s="6"/>
    </row>
    <row r="604" spans="1:14">
      <c r="A604" s="1" t="s">
        <v>263</v>
      </c>
      <c r="B604" s="1" t="s">
        <v>1603</v>
      </c>
      <c r="C604" s="1" t="s">
        <v>1690</v>
      </c>
      <c r="D604" s="1">
        <v>16</v>
      </c>
      <c r="E604" s="1" t="s">
        <v>1531</v>
      </c>
      <c r="F604" s="1">
        <v>16</v>
      </c>
      <c r="G604" s="1" t="s">
        <v>1531</v>
      </c>
      <c r="H604" s="1">
        <v>16</v>
      </c>
      <c r="I604" s="1" t="s">
        <v>1531</v>
      </c>
      <c r="J604" s="1">
        <v>17</v>
      </c>
      <c r="K604" s="1" t="s">
        <v>1531</v>
      </c>
      <c r="L604" s="6"/>
      <c r="M604" s="6"/>
      <c r="N604" s="6"/>
    </row>
    <row r="605" spans="1:14">
      <c r="A605" s="1" t="s">
        <v>264</v>
      </c>
      <c r="B605" s="1" t="s">
        <v>1603</v>
      </c>
      <c r="C605" s="1" t="s">
        <v>1703</v>
      </c>
      <c r="D605" s="1">
        <v>0</v>
      </c>
      <c r="E605" s="1" t="s">
        <v>1531</v>
      </c>
      <c r="F605" s="1">
        <v>0</v>
      </c>
      <c r="G605" s="1" t="s">
        <v>1531</v>
      </c>
      <c r="H605" s="1">
        <v>0</v>
      </c>
      <c r="I605" s="1" t="s">
        <v>1531</v>
      </c>
      <c r="J605" s="1">
        <v>0</v>
      </c>
      <c r="K605" s="1" t="s">
        <v>1531</v>
      </c>
      <c r="L605" s="6"/>
      <c r="M605" s="6"/>
      <c r="N605" s="6"/>
    </row>
    <row r="606" spans="1:14">
      <c r="A606" s="1" t="s">
        <v>265</v>
      </c>
      <c r="B606" s="1" t="s">
        <v>1603</v>
      </c>
      <c r="C606" s="1" t="s">
        <v>941</v>
      </c>
      <c r="D606" s="1">
        <v>0</v>
      </c>
      <c r="E606" s="1">
        <v>0</v>
      </c>
      <c r="F606" s="1">
        <v>0</v>
      </c>
      <c r="G606" s="1">
        <v>0</v>
      </c>
      <c r="H606" s="1">
        <v>0</v>
      </c>
      <c r="I606" s="1">
        <v>0</v>
      </c>
      <c r="J606" s="1">
        <v>0</v>
      </c>
      <c r="K606" s="1">
        <v>0</v>
      </c>
      <c r="L606" s="6"/>
      <c r="M606" s="6"/>
      <c r="N606" s="6"/>
    </row>
    <row r="607" spans="1:14">
      <c r="A607" s="1" t="s">
        <v>266</v>
      </c>
      <c r="B607" s="1" t="s">
        <v>1603</v>
      </c>
      <c r="C607" s="1" t="s">
        <v>1700</v>
      </c>
      <c r="D607" s="1">
        <v>14</v>
      </c>
      <c r="E607" s="1">
        <v>86</v>
      </c>
      <c r="F607" s="1">
        <v>14</v>
      </c>
      <c r="G607" s="1">
        <v>86</v>
      </c>
      <c r="H607" s="1">
        <v>14</v>
      </c>
      <c r="I607" s="1">
        <v>86</v>
      </c>
      <c r="J607" s="1">
        <v>15</v>
      </c>
      <c r="K607" s="1">
        <v>92</v>
      </c>
      <c r="L607" s="6"/>
      <c r="M607" s="6"/>
      <c r="N607" s="6"/>
    </row>
    <row r="608" spans="1:14">
      <c r="A608" s="1" t="s">
        <v>267</v>
      </c>
      <c r="B608" s="1" t="s">
        <v>1603</v>
      </c>
      <c r="C608" s="1" t="s">
        <v>942</v>
      </c>
      <c r="D608" s="1">
        <v>0</v>
      </c>
      <c r="E608" s="1">
        <v>0</v>
      </c>
      <c r="F608" s="1">
        <v>0</v>
      </c>
      <c r="G608" s="1">
        <v>0</v>
      </c>
      <c r="H608" s="1">
        <v>0</v>
      </c>
      <c r="I608" s="1">
        <v>0</v>
      </c>
      <c r="J608" s="1">
        <v>0</v>
      </c>
      <c r="K608" s="1">
        <v>0</v>
      </c>
      <c r="L608" s="6"/>
      <c r="M608" s="6"/>
      <c r="N608" s="6"/>
    </row>
    <row r="609" spans="1:14">
      <c r="A609" s="1" t="s">
        <v>268</v>
      </c>
      <c r="B609" s="1" t="s">
        <v>1603</v>
      </c>
      <c r="C609" s="1" t="s">
        <v>1702</v>
      </c>
      <c r="D609" s="1">
        <v>0</v>
      </c>
      <c r="E609" s="1" t="s">
        <v>1531</v>
      </c>
      <c r="F609" s="1">
        <v>0</v>
      </c>
      <c r="G609" s="1" t="s">
        <v>1531</v>
      </c>
      <c r="H609" s="1">
        <v>0</v>
      </c>
      <c r="I609" s="1" t="s">
        <v>1531</v>
      </c>
      <c r="J609" s="1">
        <v>0</v>
      </c>
      <c r="K609" s="1" t="s">
        <v>1531</v>
      </c>
      <c r="L609" s="6"/>
      <c r="M609" s="6"/>
      <c r="N609" s="6"/>
    </row>
    <row r="610" spans="1:14">
      <c r="A610" s="1" t="s">
        <v>269</v>
      </c>
      <c r="B610" s="1" t="s">
        <v>1603</v>
      </c>
      <c r="C610" s="1" t="s">
        <v>944</v>
      </c>
      <c r="D610" s="1">
        <v>1</v>
      </c>
      <c r="E610" s="1" t="s">
        <v>1531</v>
      </c>
      <c r="F610" s="1">
        <v>1</v>
      </c>
      <c r="G610" s="1" t="s">
        <v>1531</v>
      </c>
      <c r="H610" s="1">
        <v>1</v>
      </c>
      <c r="I610" s="1" t="s">
        <v>1531</v>
      </c>
      <c r="J610" s="1">
        <v>1</v>
      </c>
      <c r="K610" s="1" t="s">
        <v>1531</v>
      </c>
      <c r="L610" s="6"/>
      <c r="M610" s="6"/>
      <c r="N610" s="6"/>
    </row>
    <row r="611" spans="1:14">
      <c r="A611" s="1" t="s">
        <v>270</v>
      </c>
      <c r="B611" s="1" t="s">
        <v>1603</v>
      </c>
      <c r="C611" s="1" t="s">
        <v>945</v>
      </c>
      <c r="D611" s="1">
        <v>1</v>
      </c>
      <c r="E611" s="1" t="s">
        <v>1531</v>
      </c>
      <c r="F611" s="1">
        <v>1</v>
      </c>
      <c r="G611" s="1" t="s">
        <v>1531</v>
      </c>
      <c r="H611" s="1">
        <v>1</v>
      </c>
      <c r="I611" s="1" t="s">
        <v>1531</v>
      </c>
      <c r="J611" s="1">
        <v>1</v>
      </c>
      <c r="K611" s="1" t="s">
        <v>1531</v>
      </c>
      <c r="L611" s="6"/>
      <c r="M611" s="6"/>
      <c r="N611" s="6"/>
    </row>
    <row r="612" spans="1:14">
      <c r="A612" s="1" t="s">
        <v>271</v>
      </c>
      <c r="B612" s="1" t="s">
        <v>1603</v>
      </c>
      <c r="C612" s="1" t="s">
        <v>1704</v>
      </c>
      <c r="D612" s="1">
        <v>0</v>
      </c>
      <c r="E612" s="1">
        <v>0</v>
      </c>
      <c r="F612" s="1">
        <v>0</v>
      </c>
      <c r="G612" s="1">
        <v>0</v>
      </c>
      <c r="H612" s="1">
        <v>0</v>
      </c>
      <c r="I612" s="1">
        <v>0</v>
      </c>
      <c r="J612" s="1">
        <v>0</v>
      </c>
      <c r="K612" s="1">
        <v>0</v>
      </c>
      <c r="L612" s="6"/>
      <c r="M612" s="6"/>
      <c r="N612" s="6"/>
    </row>
    <row r="613" spans="1:14">
      <c r="A613" s="1" t="s">
        <v>272</v>
      </c>
      <c r="B613" s="1" t="s">
        <v>1603</v>
      </c>
      <c r="C613" s="1" t="s">
        <v>943</v>
      </c>
      <c r="D613" s="1">
        <v>0</v>
      </c>
      <c r="E613" s="1">
        <v>0</v>
      </c>
      <c r="F613" s="1">
        <v>0</v>
      </c>
      <c r="G613" s="1">
        <v>0</v>
      </c>
      <c r="H613" s="1">
        <v>0</v>
      </c>
      <c r="I613" s="1">
        <v>0</v>
      </c>
      <c r="J613" s="1">
        <v>0</v>
      </c>
      <c r="K613" s="1">
        <v>0</v>
      </c>
      <c r="L613" s="6"/>
      <c r="M613" s="6"/>
      <c r="N613" s="6"/>
    </row>
    <row r="614" spans="1:14">
      <c r="A614" s="1" t="s">
        <v>273</v>
      </c>
      <c r="B614" s="1" t="s">
        <v>1603</v>
      </c>
      <c r="C614" s="1" t="s">
        <v>1701</v>
      </c>
      <c r="D614" s="1">
        <v>0</v>
      </c>
      <c r="E614" s="1" t="s">
        <v>1531</v>
      </c>
      <c r="F614" s="1">
        <v>0</v>
      </c>
      <c r="G614" s="1" t="s">
        <v>1531</v>
      </c>
      <c r="H614" s="1">
        <v>0</v>
      </c>
      <c r="I614" s="1" t="s">
        <v>1531</v>
      </c>
      <c r="J614" s="1">
        <v>0</v>
      </c>
      <c r="K614" s="1" t="s">
        <v>1531</v>
      </c>
      <c r="L614" s="6"/>
      <c r="M614" s="6"/>
      <c r="N614" s="6"/>
    </row>
    <row r="615" spans="1:14">
      <c r="A615" s="1" t="s">
        <v>1089</v>
      </c>
      <c r="B615" s="1" t="s">
        <v>1603</v>
      </c>
      <c r="C615" s="1" t="s">
        <v>709</v>
      </c>
      <c r="D615" s="1"/>
      <c r="E615" s="1"/>
      <c r="F615" s="1"/>
      <c r="G615" s="1"/>
      <c r="H615" s="1"/>
      <c r="I615" s="1"/>
      <c r="J615" s="1"/>
      <c r="K615" s="1"/>
      <c r="L615" s="6"/>
      <c r="M615" s="6"/>
      <c r="N615" s="6"/>
    </row>
    <row r="616" spans="1:14">
      <c r="A616" s="1" t="s">
        <v>2197</v>
      </c>
      <c r="B616" s="1" t="s">
        <v>1090</v>
      </c>
      <c r="C616" s="1" t="s">
        <v>1690</v>
      </c>
      <c r="D616" s="1">
        <v>15</v>
      </c>
      <c r="E616" s="1" t="s">
        <v>1531</v>
      </c>
      <c r="F616" s="1">
        <v>15</v>
      </c>
      <c r="G616" s="1" t="s">
        <v>1531</v>
      </c>
      <c r="H616" s="1">
        <v>15</v>
      </c>
      <c r="I616" s="1" t="s">
        <v>1531</v>
      </c>
      <c r="J616" s="1">
        <v>15</v>
      </c>
      <c r="K616" s="1" t="s">
        <v>1531</v>
      </c>
      <c r="L616" s="6"/>
      <c r="M616" s="6"/>
      <c r="N616" s="6"/>
    </row>
    <row r="617" spans="1:14">
      <c r="A617" s="1" t="s">
        <v>2198</v>
      </c>
      <c r="B617" s="1" t="s">
        <v>1090</v>
      </c>
      <c r="C617" s="1" t="s">
        <v>1703</v>
      </c>
      <c r="D617" s="1">
        <v>0</v>
      </c>
      <c r="E617" s="1" t="s">
        <v>1531</v>
      </c>
      <c r="F617" s="1">
        <v>0</v>
      </c>
      <c r="G617" s="1" t="s">
        <v>1531</v>
      </c>
      <c r="H617" s="1">
        <v>0</v>
      </c>
      <c r="I617" s="1" t="s">
        <v>1531</v>
      </c>
      <c r="J617" s="1">
        <v>0</v>
      </c>
      <c r="K617" s="1" t="s">
        <v>1531</v>
      </c>
      <c r="L617" s="6"/>
      <c r="M617" s="6"/>
      <c r="N617" s="6"/>
    </row>
    <row r="618" spans="1:14">
      <c r="A618" s="1" t="s">
        <v>2199</v>
      </c>
      <c r="B618" s="1" t="s">
        <v>1090</v>
      </c>
      <c r="C618" s="1" t="s">
        <v>941</v>
      </c>
      <c r="D618" s="1">
        <v>2</v>
      </c>
      <c r="E618" s="1">
        <v>161</v>
      </c>
      <c r="F618" s="1">
        <v>2</v>
      </c>
      <c r="G618" s="1">
        <v>161</v>
      </c>
      <c r="H618" s="1">
        <v>2</v>
      </c>
      <c r="I618" s="1">
        <v>161</v>
      </c>
      <c r="J618" s="1">
        <v>2</v>
      </c>
      <c r="K618" s="1">
        <v>161</v>
      </c>
      <c r="L618" s="6"/>
      <c r="M618" s="6"/>
      <c r="N618" s="6"/>
    </row>
    <row r="619" spans="1:14">
      <c r="A619" s="1" t="s">
        <v>2200</v>
      </c>
      <c r="B619" s="1" t="s">
        <v>1090</v>
      </c>
      <c r="C619" s="1" t="s">
        <v>1700</v>
      </c>
      <c r="D619" s="1">
        <v>10</v>
      </c>
      <c r="E619" s="1">
        <v>39</v>
      </c>
      <c r="F619" s="1">
        <v>10</v>
      </c>
      <c r="G619" s="1">
        <v>39</v>
      </c>
      <c r="H619" s="1">
        <v>10</v>
      </c>
      <c r="I619" s="1">
        <v>39</v>
      </c>
      <c r="J619" s="1">
        <v>10</v>
      </c>
      <c r="K619" s="1">
        <v>39</v>
      </c>
      <c r="L619" s="6"/>
      <c r="M619" s="6"/>
      <c r="N619" s="6"/>
    </row>
    <row r="620" spans="1:14">
      <c r="A620" s="1" t="s">
        <v>2201</v>
      </c>
      <c r="B620" s="1" t="s">
        <v>1090</v>
      </c>
      <c r="C620" s="1" t="s">
        <v>942</v>
      </c>
      <c r="D620" s="1">
        <v>0</v>
      </c>
      <c r="E620" s="1">
        <v>0</v>
      </c>
      <c r="F620" s="1">
        <v>0</v>
      </c>
      <c r="G620" s="1">
        <v>0</v>
      </c>
      <c r="H620" s="1">
        <v>0</v>
      </c>
      <c r="I620" s="1">
        <v>0</v>
      </c>
      <c r="J620" s="1">
        <v>0</v>
      </c>
      <c r="K620" s="1">
        <v>0</v>
      </c>
      <c r="L620" s="6"/>
      <c r="M620" s="6"/>
      <c r="N620" s="6"/>
    </row>
    <row r="621" spans="1:14">
      <c r="A621" s="1" t="s">
        <v>2202</v>
      </c>
      <c r="B621" s="1" t="s">
        <v>1090</v>
      </c>
      <c r="C621" s="1" t="s">
        <v>1702</v>
      </c>
      <c r="D621" s="1">
        <v>0</v>
      </c>
      <c r="E621" s="1" t="s">
        <v>1531</v>
      </c>
      <c r="F621" s="1">
        <v>0</v>
      </c>
      <c r="G621" s="1" t="s">
        <v>1531</v>
      </c>
      <c r="H621" s="1">
        <v>0</v>
      </c>
      <c r="I621" s="1" t="s">
        <v>1531</v>
      </c>
      <c r="J621" s="1">
        <v>0</v>
      </c>
      <c r="K621" s="1" t="s">
        <v>1531</v>
      </c>
      <c r="L621" s="6"/>
      <c r="M621" s="6"/>
      <c r="N621" s="6"/>
    </row>
    <row r="622" spans="1:14">
      <c r="A622" s="1" t="s">
        <v>2315</v>
      </c>
      <c r="B622" s="1" t="s">
        <v>1090</v>
      </c>
      <c r="C622" s="1" t="s">
        <v>944</v>
      </c>
      <c r="D622" s="1">
        <v>1</v>
      </c>
      <c r="E622" s="1" t="s">
        <v>1531</v>
      </c>
      <c r="F622" s="1">
        <v>1</v>
      </c>
      <c r="G622" s="1" t="s">
        <v>1531</v>
      </c>
      <c r="H622" s="1">
        <v>1</v>
      </c>
      <c r="I622" s="1" t="s">
        <v>1531</v>
      </c>
      <c r="J622" s="1">
        <v>1</v>
      </c>
      <c r="K622" s="1" t="s">
        <v>1531</v>
      </c>
      <c r="L622" s="6"/>
      <c r="M622" s="6"/>
      <c r="N622" s="6"/>
    </row>
    <row r="623" spans="1:14">
      <c r="A623" s="1" t="s">
        <v>2316</v>
      </c>
      <c r="B623" s="1" t="s">
        <v>1090</v>
      </c>
      <c r="C623" s="1" t="s">
        <v>945</v>
      </c>
      <c r="D623" s="1">
        <v>1</v>
      </c>
      <c r="E623" s="1" t="s">
        <v>1531</v>
      </c>
      <c r="F623" s="1">
        <v>1</v>
      </c>
      <c r="G623" s="1" t="s">
        <v>1531</v>
      </c>
      <c r="H623" s="1">
        <v>1</v>
      </c>
      <c r="I623" s="1" t="s">
        <v>1531</v>
      </c>
      <c r="J623" s="1">
        <v>1</v>
      </c>
      <c r="K623" s="1" t="s">
        <v>1531</v>
      </c>
      <c r="L623" s="6"/>
      <c r="M623" s="6"/>
      <c r="N623" s="6"/>
    </row>
    <row r="624" spans="1:14">
      <c r="A624" s="1" t="s">
        <v>2317</v>
      </c>
      <c r="B624" s="1" t="s">
        <v>1090</v>
      </c>
      <c r="C624" s="1" t="s">
        <v>1704</v>
      </c>
      <c r="D624" s="1">
        <v>0</v>
      </c>
      <c r="E624" s="1">
        <v>0</v>
      </c>
      <c r="F624" s="1">
        <v>0</v>
      </c>
      <c r="G624" s="1">
        <v>0</v>
      </c>
      <c r="H624" s="1">
        <v>0</v>
      </c>
      <c r="I624" s="1">
        <v>0</v>
      </c>
      <c r="J624" s="1">
        <v>0</v>
      </c>
      <c r="K624" s="1">
        <v>0</v>
      </c>
      <c r="L624" s="6"/>
      <c r="M624" s="6"/>
      <c r="N624" s="6"/>
    </row>
    <row r="625" spans="1:14">
      <c r="A625" s="1" t="s">
        <v>2318</v>
      </c>
      <c r="B625" s="1" t="s">
        <v>1090</v>
      </c>
      <c r="C625" s="1" t="s">
        <v>943</v>
      </c>
      <c r="D625" s="1">
        <v>0</v>
      </c>
      <c r="E625" s="1">
        <v>0</v>
      </c>
      <c r="F625" s="1">
        <v>0</v>
      </c>
      <c r="G625" s="1">
        <v>0</v>
      </c>
      <c r="H625" s="1">
        <v>0</v>
      </c>
      <c r="I625" s="1">
        <v>0</v>
      </c>
      <c r="J625" s="1">
        <v>0</v>
      </c>
      <c r="K625" s="1">
        <v>0</v>
      </c>
      <c r="L625" s="6"/>
      <c r="M625" s="6"/>
      <c r="N625" s="6"/>
    </row>
    <row r="626" spans="1:14">
      <c r="A626" s="1" t="s">
        <v>2319</v>
      </c>
      <c r="B626" s="1" t="s">
        <v>1090</v>
      </c>
      <c r="C626" s="1" t="s">
        <v>1701</v>
      </c>
      <c r="D626" s="1">
        <v>1</v>
      </c>
      <c r="E626" s="1" t="s">
        <v>1531</v>
      </c>
      <c r="F626" s="1">
        <v>1</v>
      </c>
      <c r="G626" s="1" t="s">
        <v>1531</v>
      </c>
      <c r="H626" s="1">
        <v>1</v>
      </c>
      <c r="I626" s="1" t="s">
        <v>1531</v>
      </c>
      <c r="J626" s="1">
        <v>1</v>
      </c>
      <c r="K626" s="1" t="s">
        <v>1531</v>
      </c>
      <c r="L626" s="6"/>
      <c r="M626" s="6"/>
      <c r="N626" s="6"/>
    </row>
    <row r="627" spans="1:14">
      <c r="A627" s="1" t="s">
        <v>2320</v>
      </c>
      <c r="B627" s="1" t="s">
        <v>1090</v>
      </c>
      <c r="C627" s="1" t="s">
        <v>709</v>
      </c>
      <c r="D627" s="1"/>
      <c r="E627" s="1"/>
      <c r="F627" s="1"/>
      <c r="G627" s="1"/>
      <c r="H627" s="1"/>
      <c r="I627" s="1"/>
      <c r="J627" s="1"/>
      <c r="K627" s="1"/>
      <c r="L627" s="6"/>
      <c r="M627" s="6"/>
      <c r="N627" s="6"/>
    </row>
    <row r="628" spans="1:14">
      <c r="A628" s="1" t="s">
        <v>1091</v>
      </c>
      <c r="B628" s="1" t="s">
        <v>952</v>
      </c>
      <c r="C628" s="1" t="s">
        <v>1690</v>
      </c>
      <c r="D628" s="1">
        <v>17</v>
      </c>
      <c r="E628" s="1" t="s">
        <v>1531</v>
      </c>
      <c r="F628" s="1">
        <v>17</v>
      </c>
      <c r="G628" s="1" t="s">
        <v>1531</v>
      </c>
      <c r="H628" s="1">
        <v>17</v>
      </c>
      <c r="I628" s="1" t="s">
        <v>1531</v>
      </c>
      <c r="J628" s="1">
        <v>17</v>
      </c>
      <c r="K628" s="1" t="s">
        <v>1531</v>
      </c>
      <c r="L628" s="6"/>
      <c r="M628" s="6"/>
      <c r="N628" s="6"/>
    </row>
    <row r="629" spans="1:14">
      <c r="A629" s="1" t="s">
        <v>1092</v>
      </c>
      <c r="B629" s="1" t="s">
        <v>952</v>
      </c>
      <c r="C629" s="1" t="s">
        <v>1703</v>
      </c>
      <c r="D629" s="1">
        <v>0</v>
      </c>
      <c r="E629" s="1" t="s">
        <v>1531</v>
      </c>
      <c r="F629" s="1">
        <v>0</v>
      </c>
      <c r="G629" s="1" t="s">
        <v>1531</v>
      </c>
      <c r="H629" s="1">
        <v>0</v>
      </c>
      <c r="I629" s="1" t="s">
        <v>1531</v>
      </c>
      <c r="J629" s="1">
        <v>0</v>
      </c>
      <c r="K629" s="1" t="s">
        <v>1531</v>
      </c>
      <c r="L629" s="6"/>
      <c r="M629" s="6"/>
      <c r="N629" s="6"/>
    </row>
    <row r="630" spans="1:14">
      <c r="A630" s="1" t="s">
        <v>1093</v>
      </c>
      <c r="B630" s="1" t="s">
        <v>952</v>
      </c>
      <c r="C630" s="1" t="s">
        <v>941</v>
      </c>
      <c r="D630" s="1">
        <v>0</v>
      </c>
      <c r="E630" s="1">
        <v>0</v>
      </c>
      <c r="F630" s="1">
        <v>0</v>
      </c>
      <c r="G630" s="1">
        <v>0</v>
      </c>
      <c r="H630" s="1">
        <v>0</v>
      </c>
      <c r="I630" s="1">
        <v>0</v>
      </c>
      <c r="J630" s="1">
        <v>0</v>
      </c>
      <c r="K630" s="1">
        <v>0</v>
      </c>
      <c r="L630" s="6"/>
      <c r="M630" s="6"/>
      <c r="N630" s="6"/>
    </row>
    <row r="631" spans="1:14">
      <c r="A631" s="1" t="s">
        <v>1094</v>
      </c>
      <c r="B631" s="1" t="s">
        <v>952</v>
      </c>
      <c r="C631" s="1" t="s">
        <v>1700</v>
      </c>
      <c r="D631" s="1">
        <v>15</v>
      </c>
      <c r="E631" s="1">
        <v>72</v>
      </c>
      <c r="F631" s="1">
        <v>15</v>
      </c>
      <c r="G631" s="1">
        <v>72</v>
      </c>
      <c r="H631" s="1">
        <v>15</v>
      </c>
      <c r="I631" s="1">
        <v>72</v>
      </c>
      <c r="J631" s="1">
        <v>15</v>
      </c>
      <c r="K631" s="1">
        <v>72</v>
      </c>
      <c r="L631" s="6"/>
      <c r="M631" s="6"/>
      <c r="N631" s="6"/>
    </row>
    <row r="632" spans="1:14">
      <c r="A632" s="1" t="s">
        <v>1095</v>
      </c>
      <c r="B632" s="1" t="s">
        <v>952</v>
      </c>
      <c r="C632" s="1" t="s">
        <v>942</v>
      </c>
      <c r="D632" s="1">
        <v>0</v>
      </c>
      <c r="E632" s="1">
        <v>0</v>
      </c>
      <c r="F632" s="1">
        <v>0</v>
      </c>
      <c r="G632" s="1">
        <v>0</v>
      </c>
      <c r="H632" s="1">
        <v>0</v>
      </c>
      <c r="I632" s="1">
        <v>0</v>
      </c>
      <c r="J632" s="1">
        <v>0</v>
      </c>
      <c r="K632" s="1">
        <v>0</v>
      </c>
      <c r="L632" s="6"/>
      <c r="M632" s="6"/>
      <c r="N632" s="6"/>
    </row>
    <row r="633" spans="1:14">
      <c r="A633" s="1" t="s">
        <v>1096</v>
      </c>
      <c r="B633" s="1" t="s">
        <v>952</v>
      </c>
      <c r="C633" s="1" t="s">
        <v>1702</v>
      </c>
      <c r="D633" s="1">
        <v>0</v>
      </c>
      <c r="E633" s="1" t="s">
        <v>1531</v>
      </c>
      <c r="F633" s="1">
        <v>0</v>
      </c>
      <c r="G633" s="1" t="s">
        <v>1531</v>
      </c>
      <c r="H633" s="1">
        <v>0</v>
      </c>
      <c r="I633" s="1" t="s">
        <v>1531</v>
      </c>
      <c r="J633" s="1">
        <v>0</v>
      </c>
      <c r="K633" s="1" t="s">
        <v>1531</v>
      </c>
      <c r="L633" s="6"/>
      <c r="M633" s="6"/>
      <c r="N633" s="6"/>
    </row>
    <row r="634" spans="1:14">
      <c r="A634" s="1" t="s">
        <v>1097</v>
      </c>
      <c r="B634" s="1" t="s">
        <v>952</v>
      </c>
      <c r="C634" s="1" t="s">
        <v>944</v>
      </c>
      <c r="D634" s="1">
        <v>1</v>
      </c>
      <c r="E634" s="1" t="s">
        <v>1531</v>
      </c>
      <c r="F634" s="1">
        <v>1</v>
      </c>
      <c r="G634" s="1" t="s">
        <v>1531</v>
      </c>
      <c r="H634" s="1">
        <v>1</v>
      </c>
      <c r="I634" s="1" t="s">
        <v>1531</v>
      </c>
      <c r="J634" s="1">
        <v>1</v>
      </c>
      <c r="K634" s="1" t="s">
        <v>1531</v>
      </c>
      <c r="L634" s="6"/>
      <c r="M634" s="6"/>
      <c r="N634" s="6"/>
    </row>
    <row r="635" spans="1:14">
      <c r="A635" s="1" t="s">
        <v>1098</v>
      </c>
      <c r="B635" s="1" t="s">
        <v>952</v>
      </c>
      <c r="C635" s="1" t="s">
        <v>945</v>
      </c>
      <c r="D635" s="1">
        <v>1</v>
      </c>
      <c r="E635" s="1" t="s">
        <v>1531</v>
      </c>
      <c r="F635" s="1">
        <v>1</v>
      </c>
      <c r="G635" s="1" t="s">
        <v>1531</v>
      </c>
      <c r="H635" s="1">
        <v>1</v>
      </c>
      <c r="I635" s="1" t="s">
        <v>1531</v>
      </c>
      <c r="J635" s="1">
        <v>1</v>
      </c>
      <c r="K635" s="1" t="s">
        <v>1531</v>
      </c>
      <c r="L635" s="6"/>
      <c r="M635" s="6"/>
      <c r="N635" s="6"/>
    </row>
    <row r="636" spans="1:14">
      <c r="A636" s="1" t="s">
        <v>1099</v>
      </c>
      <c r="B636" s="1" t="s">
        <v>952</v>
      </c>
      <c r="C636" s="1" t="s">
        <v>1704</v>
      </c>
      <c r="D636" s="1">
        <v>0</v>
      </c>
      <c r="E636" s="1">
        <v>0</v>
      </c>
      <c r="F636" s="1">
        <v>0</v>
      </c>
      <c r="G636" s="1">
        <v>0</v>
      </c>
      <c r="H636" s="1">
        <v>0</v>
      </c>
      <c r="I636" s="1">
        <v>0</v>
      </c>
      <c r="J636" s="1">
        <v>0</v>
      </c>
      <c r="K636" s="1">
        <v>0</v>
      </c>
      <c r="L636" s="6"/>
      <c r="M636" s="6"/>
      <c r="N636" s="6"/>
    </row>
    <row r="637" spans="1:14">
      <c r="A637" s="1" t="s">
        <v>1100</v>
      </c>
      <c r="B637" s="1" t="s">
        <v>952</v>
      </c>
      <c r="C637" s="1" t="s">
        <v>943</v>
      </c>
      <c r="D637" s="1">
        <v>0</v>
      </c>
      <c r="E637" s="1">
        <v>0</v>
      </c>
      <c r="F637" s="1">
        <v>0</v>
      </c>
      <c r="G637" s="1">
        <v>0</v>
      </c>
      <c r="H637" s="1">
        <v>0</v>
      </c>
      <c r="I637" s="1">
        <v>0</v>
      </c>
      <c r="J637" s="1">
        <v>0</v>
      </c>
      <c r="K637" s="1">
        <v>0</v>
      </c>
      <c r="L637" s="6"/>
      <c r="M637" s="6"/>
      <c r="N637" s="6"/>
    </row>
    <row r="638" spans="1:14">
      <c r="A638" s="1" t="s">
        <v>1101</v>
      </c>
      <c r="B638" s="1" t="s">
        <v>952</v>
      </c>
      <c r="C638" s="1" t="s">
        <v>1701</v>
      </c>
      <c r="D638" s="1">
        <v>0</v>
      </c>
      <c r="E638" s="1" t="s">
        <v>1531</v>
      </c>
      <c r="F638" s="1">
        <v>0</v>
      </c>
      <c r="G638" s="1" t="s">
        <v>1531</v>
      </c>
      <c r="H638" s="1">
        <v>0</v>
      </c>
      <c r="I638" s="1" t="s">
        <v>1531</v>
      </c>
      <c r="J638" s="1">
        <v>0</v>
      </c>
      <c r="K638" s="1" t="s">
        <v>1531</v>
      </c>
      <c r="L638" s="6"/>
      <c r="M638" s="6"/>
      <c r="N638" s="6"/>
    </row>
    <row r="639" spans="1:14">
      <c r="A639" s="1" t="s">
        <v>1102</v>
      </c>
      <c r="B639" s="1" t="s">
        <v>952</v>
      </c>
      <c r="C639" s="1" t="s">
        <v>709</v>
      </c>
      <c r="D639" s="1"/>
      <c r="E639" s="1"/>
      <c r="F639" s="1"/>
      <c r="G639" s="1"/>
      <c r="H639" s="1"/>
      <c r="I639" s="1"/>
      <c r="J639" s="1"/>
      <c r="K639" s="1"/>
      <c r="L639" s="6"/>
      <c r="M639" s="6"/>
      <c r="N639" s="6"/>
    </row>
    <row r="640" spans="1:14">
      <c r="A640" s="1" t="s">
        <v>1103</v>
      </c>
      <c r="B640" s="1" t="s">
        <v>953</v>
      </c>
      <c r="C640" s="1" t="s">
        <v>1690</v>
      </c>
      <c r="D640" s="1">
        <v>22</v>
      </c>
      <c r="E640" s="1" t="s">
        <v>1531</v>
      </c>
      <c r="F640" s="1">
        <v>21</v>
      </c>
      <c r="G640" s="1" t="s">
        <v>1531</v>
      </c>
      <c r="H640" s="1">
        <v>21</v>
      </c>
      <c r="I640" s="1" t="s">
        <v>1531</v>
      </c>
      <c r="J640" s="1">
        <v>21</v>
      </c>
      <c r="K640" s="1" t="s">
        <v>1531</v>
      </c>
      <c r="L640" s="6"/>
      <c r="M640" s="6"/>
      <c r="N640" s="6"/>
    </row>
    <row r="641" spans="1:14">
      <c r="A641" s="1" t="s">
        <v>1104</v>
      </c>
      <c r="B641" s="1" t="s">
        <v>953</v>
      </c>
      <c r="C641" s="1" t="s">
        <v>1703</v>
      </c>
      <c r="D641" s="1">
        <v>0</v>
      </c>
      <c r="E641" s="1" t="s">
        <v>1531</v>
      </c>
      <c r="F641" s="1">
        <v>0</v>
      </c>
      <c r="G641" s="1" t="s">
        <v>1531</v>
      </c>
      <c r="H641" s="1">
        <v>0</v>
      </c>
      <c r="I641" s="1" t="s">
        <v>1531</v>
      </c>
      <c r="J641" s="1">
        <v>0</v>
      </c>
      <c r="K641" s="1" t="s">
        <v>1531</v>
      </c>
      <c r="L641" s="6"/>
      <c r="M641" s="6"/>
      <c r="N641" s="6"/>
    </row>
    <row r="642" spans="1:14">
      <c r="A642" s="1" t="s">
        <v>1105</v>
      </c>
      <c r="B642" s="1" t="s">
        <v>953</v>
      </c>
      <c r="C642" s="1" t="s">
        <v>941</v>
      </c>
      <c r="D642" s="1">
        <v>1</v>
      </c>
      <c r="E642" s="1">
        <v>61</v>
      </c>
      <c r="F642" s="1">
        <v>1</v>
      </c>
      <c r="G642" s="1">
        <v>61</v>
      </c>
      <c r="H642" s="1">
        <v>1</v>
      </c>
      <c r="I642" s="1">
        <v>61</v>
      </c>
      <c r="J642" s="1">
        <v>1</v>
      </c>
      <c r="K642" s="1">
        <v>61</v>
      </c>
      <c r="L642" s="6"/>
      <c r="M642" s="6"/>
      <c r="N642" s="6"/>
    </row>
    <row r="643" spans="1:14">
      <c r="A643" s="1" t="s">
        <v>1106</v>
      </c>
      <c r="B643" s="1" t="s">
        <v>953</v>
      </c>
      <c r="C643" s="1" t="s">
        <v>1700</v>
      </c>
      <c r="D643" s="1">
        <v>14</v>
      </c>
      <c r="E643" s="1">
        <v>62</v>
      </c>
      <c r="F643" s="1">
        <v>14</v>
      </c>
      <c r="G643" s="1">
        <v>63</v>
      </c>
      <c r="H643" s="1">
        <v>14</v>
      </c>
      <c r="I643" s="1">
        <v>63</v>
      </c>
      <c r="J643" s="1">
        <v>14</v>
      </c>
      <c r="K643" s="1">
        <v>63</v>
      </c>
      <c r="L643" s="6"/>
      <c r="M643" s="6"/>
      <c r="N643" s="6"/>
    </row>
    <row r="644" spans="1:14">
      <c r="A644" s="1" t="s">
        <v>1107</v>
      </c>
      <c r="B644" s="1" t="s">
        <v>953</v>
      </c>
      <c r="C644" s="1" t="s">
        <v>942</v>
      </c>
      <c r="D644" s="1">
        <v>0</v>
      </c>
      <c r="E644" s="1">
        <v>0</v>
      </c>
      <c r="F644" s="1">
        <v>0</v>
      </c>
      <c r="G644" s="1">
        <v>0</v>
      </c>
      <c r="H644" s="1">
        <v>0</v>
      </c>
      <c r="I644" s="1">
        <v>0</v>
      </c>
      <c r="J644" s="1">
        <v>0</v>
      </c>
      <c r="K644" s="1">
        <v>0</v>
      </c>
      <c r="L644" s="6"/>
      <c r="M644" s="6"/>
      <c r="N644" s="6"/>
    </row>
    <row r="645" spans="1:14">
      <c r="A645" s="1" t="s">
        <v>1108</v>
      </c>
      <c r="B645" s="1" t="s">
        <v>953</v>
      </c>
      <c r="C645" s="1" t="s">
        <v>1702</v>
      </c>
      <c r="D645" s="1">
        <v>4</v>
      </c>
      <c r="E645" s="1" t="s">
        <v>1531</v>
      </c>
      <c r="F645" s="1">
        <v>3</v>
      </c>
      <c r="G645" s="1" t="s">
        <v>1531</v>
      </c>
      <c r="H645" s="1">
        <v>3</v>
      </c>
      <c r="I645" s="1" t="s">
        <v>1531</v>
      </c>
      <c r="J645" s="1">
        <v>3</v>
      </c>
      <c r="K645" s="1" t="s">
        <v>1531</v>
      </c>
      <c r="L645" s="6"/>
      <c r="M645" s="6"/>
      <c r="N645" s="6"/>
    </row>
    <row r="646" spans="1:14">
      <c r="A646" s="1" t="s">
        <v>1109</v>
      </c>
      <c r="B646" s="1" t="s">
        <v>953</v>
      </c>
      <c r="C646" s="1" t="s">
        <v>944</v>
      </c>
      <c r="D646" s="1">
        <v>1</v>
      </c>
      <c r="E646" s="1" t="s">
        <v>1531</v>
      </c>
      <c r="F646" s="1">
        <v>1</v>
      </c>
      <c r="G646" s="1" t="s">
        <v>1531</v>
      </c>
      <c r="H646" s="1">
        <v>1</v>
      </c>
      <c r="I646" s="1" t="s">
        <v>1531</v>
      </c>
      <c r="J646" s="1">
        <v>1</v>
      </c>
      <c r="K646" s="1" t="s">
        <v>1531</v>
      </c>
      <c r="L646" s="6"/>
      <c r="M646" s="6"/>
      <c r="N646" s="6"/>
    </row>
    <row r="647" spans="1:14">
      <c r="A647" s="1" t="s">
        <v>1110</v>
      </c>
      <c r="B647" s="1" t="s">
        <v>953</v>
      </c>
      <c r="C647" s="1" t="s">
        <v>945</v>
      </c>
      <c r="D647" s="1">
        <v>1</v>
      </c>
      <c r="E647" s="1" t="s">
        <v>1531</v>
      </c>
      <c r="F647" s="1">
        <v>1</v>
      </c>
      <c r="G647" s="1" t="s">
        <v>1531</v>
      </c>
      <c r="H647" s="1">
        <v>1</v>
      </c>
      <c r="I647" s="1" t="s">
        <v>1531</v>
      </c>
      <c r="J647" s="1">
        <v>1</v>
      </c>
      <c r="K647" s="1" t="s">
        <v>1531</v>
      </c>
      <c r="L647" s="6"/>
      <c r="M647" s="6"/>
      <c r="N647" s="6"/>
    </row>
    <row r="648" spans="1:14">
      <c r="A648" s="1" t="s">
        <v>1111</v>
      </c>
      <c r="B648" s="1" t="s">
        <v>953</v>
      </c>
      <c r="C648" s="1" t="s">
        <v>1704</v>
      </c>
      <c r="D648" s="1">
        <v>0</v>
      </c>
      <c r="E648" s="1">
        <v>0</v>
      </c>
      <c r="F648" s="1">
        <v>0</v>
      </c>
      <c r="G648" s="1">
        <v>0</v>
      </c>
      <c r="H648" s="1">
        <v>0</v>
      </c>
      <c r="I648" s="1">
        <v>0</v>
      </c>
      <c r="J648" s="1">
        <v>0</v>
      </c>
      <c r="K648" s="1">
        <v>0</v>
      </c>
      <c r="L648" s="6"/>
      <c r="M648" s="6"/>
      <c r="N648" s="6"/>
    </row>
    <row r="649" spans="1:14">
      <c r="A649" s="1" t="s">
        <v>1112</v>
      </c>
      <c r="B649" s="1" t="s">
        <v>953</v>
      </c>
      <c r="C649" s="1" t="s">
        <v>943</v>
      </c>
      <c r="D649" s="1">
        <v>0</v>
      </c>
      <c r="E649" s="1">
        <v>0</v>
      </c>
      <c r="F649" s="1">
        <v>0</v>
      </c>
      <c r="G649" s="1">
        <v>0</v>
      </c>
      <c r="H649" s="1">
        <v>0</v>
      </c>
      <c r="I649" s="1">
        <v>0</v>
      </c>
      <c r="J649" s="1">
        <v>0</v>
      </c>
      <c r="K649" s="1">
        <v>0</v>
      </c>
      <c r="L649" s="6"/>
      <c r="M649" s="6"/>
      <c r="N649" s="6"/>
    </row>
    <row r="650" spans="1:14">
      <c r="A650" s="1" t="s">
        <v>1113</v>
      </c>
      <c r="B650" s="1" t="s">
        <v>953</v>
      </c>
      <c r="C650" s="1" t="s">
        <v>1701</v>
      </c>
      <c r="D650" s="1">
        <v>1</v>
      </c>
      <c r="E650" s="1" t="s">
        <v>1531</v>
      </c>
      <c r="F650" s="1">
        <v>1</v>
      </c>
      <c r="G650" s="1" t="s">
        <v>1531</v>
      </c>
      <c r="H650" s="1">
        <v>1</v>
      </c>
      <c r="I650" s="1" t="s">
        <v>1531</v>
      </c>
      <c r="J650" s="1">
        <v>1</v>
      </c>
      <c r="K650" s="1" t="s">
        <v>1531</v>
      </c>
      <c r="L650" s="6"/>
      <c r="M650" s="6"/>
      <c r="N650" s="6"/>
    </row>
    <row r="651" spans="1:14">
      <c r="A651" s="1" t="s">
        <v>1114</v>
      </c>
      <c r="B651" s="1" t="s">
        <v>953</v>
      </c>
      <c r="C651" s="1" t="s">
        <v>709</v>
      </c>
      <c r="D651" s="1"/>
      <c r="E651" s="1"/>
      <c r="F651" s="1"/>
      <c r="G651" s="1"/>
      <c r="H651" s="1"/>
      <c r="I651" s="1"/>
      <c r="J651" s="1"/>
      <c r="K651" s="1"/>
      <c r="L651" s="6"/>
      <c r="M651" s="6"/>
      <c r="N651" s="6"/>
    </row>
    <row r="652" spans="1:14">
      <c r="A652" s="1" t="s">
        <v>1115</v>
      </c>
      <c r="B652" s="1" t="s">
        <v>959</v>
      </c>
      <c r="C652" s="1" t="s">
        <v>1690</v>
      </c>
      <c r="D652" s="1">
        <v>11</v>
      </c>
      <c r="E652" s="1" t="s">
        <v>1531</v>
      </c>
      <c r="F652" s="1">
        <v>11</v>
      </c>
      <c r="G652" s="1" t="s">
        <v>1531</v>
      </c>
      <c r="H652" s="1">
        <v>11</v>
      </c>
      <c r="I652" s="1" t="s">
        <v>1531</v>
      </c>
      <c r="J652" s="1">
        <v>11</v>
      </c>
      <c r="K652" s="1" t="s">
        <v>1531</v>
      </c>
      <c r="L652" s="6"/>
      <c r="M652" s="6"/>
      <c r="N652" s="6"/>
    </row>
    <row r="653" spans="1:14">
      <c r="A653" s="1" t="s">
        <v>79</v>
      </c>
      <c r="B653" s="1" t="s">
        <v>959</v>
      </c>
      <c r="C653" s="1" t="s">
        <v>1703</v>
      </c>
      <c r="D653" s="1">
        <v>0</v>
      </c>
      <c r="E653" s="1" t="s">
        <v>1531</v>
      </c>
      <c r="F653" s="1">
        <v>0</v>
      </c>
      <c r="G653" s="1" t="s">
        <v>1531</v>
      </c>
      <c r="H653" s="1">
        <v>0</v>
      </c>
      <c r="I653" s="1" t="s">
        <v>1531</v>
      </c>
      <c r="J653" s="1">
        <v>0</v>
      </c>
      <c r="K653" s="1" t="s">
        <v>1531</v>
      </c>
      <c r="L653" s="6"/>
      <c r="M653" s="6"/>
      <c r="N653" s="6"/>
    </row>
    <row r="654" spans="1:14">
      <c r="A654" s="1" t="s">
        <v>80</v>
      </c>
      <c r="B654" s="1" t="s">
        <v>959</v>
      </c>
      <c r="C654" s="1" t="s">
        <v>941</v>
      </c>
      <c r="D654" s="1">
        <v>1</v>
      </c>
      <c r="E654" s="1">
        <v>101</v>
      </c>
      <c r="F654" s="1">
        <v>1</v>
      </c>
      <c r="G654" s="1">
        <v>101</v>
      </c>
      <c r="H654" s="1">
        <v>1</v>
      </c>
      <c r="I654" s="1">
        <v>101</v>
      </c>
      <c r="J654" s="1">
        <v>1</v>
      </c>
      <c r="K654" s="1">
        <v>101</v>
      </c>
      <c r="L654" s="6"/>
      <c r="M654" s="6"/>
      <c r="N654" s="6"/>
    </row>
    <row r="655" spans="1:14">
      <c r="A655" s="1" t="s">
        <v>81</v>
      </c>
      <c r="B655" s="1" t="s">
        <v>959</v>
      </c>
      <c r="C655" s="1" t="s">
        <v>1700</v>
      </c>
      <c r="D655" s="1">
        <v>7</v>
      </c>
      <c r="E655" s="1">
        <v>24</v>
      </c>
      <c r="F655" s="1">
        <v>7</v>
      </c>
      <c r="G655" s="1">
        <v>24</v>
      </c>
      <c r="H655" s="1">
        <v>7</v>
      </c>
      <c r="I655" s="1">
        <v>25</v>
      </c>
      <c r="J655" s="1">
        <v>7</v>
      </c>
      <c r="K655" s="1">
        <v>25</v>
      </c>
      <c r="L655" s="6"/>
      <c r="M655" s="6"/>
      <c r="N655" s="6"/>
    </row>
    <row r="656" spans="1:14">
      <c r="A656" s="1" t="s">
        <v>82</v>
      </c>
      <c r="B656" s="1" t="s">
        <v>959</v>
      </c>
      <c r="C656" s="1" t="s">
        <v>942</v>
      </c>
      <c r="D656" s="1">
        <v>0</v>
      </c>
      <c r="E656" s="1">
        <v>0</v>
      </c>
      <c r="F656" s="1">
        <v>0</v>
      </c>
      <c r="G656" s="1">
        <v>0</v>
      </c>
      <c r="H656" s="1">
        <v>0</v>
      </c>
      <c r="I656" s="1">
        <v>0</v>
      </c>
      <c r="J656" s="1">
        <v>0</v>
      </c>
      <c r="K656" s="1">
        <v>0</v>
      </c>
      <c r="L656" s="6"/>
      <c r="M656" s="6"/>
      <c r="N656" s="6"/>
    </row>
    <row r="657" spans="1:14">
      <c r="A657" s="1" t="s">
        <v>83</v>
      </c>
      <c r="B657" s="1" t="s">
        <v>959</v>
      </c>
      <c r="C657" s="1" t="s">
        <v>1702</v>
      </c>
      <c r="D657" s="1">
        <v>1</v>
      </c>
      <c r="E657" s="1" t="s">
        <v>1531</v>
      </c>
      <c r="F657" s="1">
        <v>1</v>
      </c>
      <c r="G657" s="1" t="s">
        <v>1531</v>
      </c>
      <c r="H657" s="1">
        <v>1</v>
      </c>
      <c r="I657" s="1" t="s">
        <v>1531</v>
      </c>
      <c r="J657" s="1">
        <v>1</v>
      </c>
      <c r="K657" s="1" t="s">
        <v>1531</v>
      </c>
      <c r="L657" s="6"/>
      <c r="M657" s="6"/>
      <c r="N657" s="6"/>
    </row>
    <row r="658" spans="1:14">
      <c r="A658" s="1" t="s">
        <v>2161</v>
      </c>
      <c r="B658" s="1" t="s">
        <v>959</v>
      </c>
      <c r="C658" s="1" t="s">
        <v>944</v>
      </c>
      <c r="D658" s="1">
        <v>1</v>
      </c>
      <c r="E658" s="1" t="s">
        <v>1531</v>
      </c>
      <c r="F658" s="1">
        <v>1</v>
      </c>
      <c r="G658" s="1" t="s">
        <v>1531</v>
      </c>
      <c r="H658" s="1">
        <v>1</v>
      </c>
      <c r="I658" s="1" t="s">
        <v>1531</v>
      </c>
      <c r="J658" s="1">
        <v>1</v>
      </c>
      <c r="K658" s="1" t="s">
        <v>1531</v>
      </c>
      <c r="L658" s="6"/>
      <c r="M658" s="6"/>
      <c r="N658" s="6"/>
    </row>
    <row r="659" spans="1:14">
      <c r="A659" s="1" t="s">
        <v>2162</v>
      </c>
      <c r="B659" s="1" t="s">
        <v>959</v>
      </c>
      <c r="C659" s="1" t="s">
        <v>945</v>
      </c>
      <c r="D659" s="1">
        <v>1</v>
      </c>
      <c r="E659" s="1" t="s">
        <v>1531</v>
      </c>
      <c r="F659" s="1">
        <v>1</v>
      </c>
      <c r="G659" s="1" t="s">
        <v>1531</v>
      </c>
      <c r="H659" s="1">
        <v>1</v>
      </c>
      <c r="I659" s="1" t="s">
        <v>1531</v>
      </c>
      <c r="J659" s="1">
        <v>1</v>
      </c>
      <c r="K659" s="1" t="s">
        <v>1531</v>
      </c>
      <c r="L659" s="6"/>
      <c r="M659" s="6"/>
      <c r="N659" s="6"/>
    </row>
    <row r="660" spans="1:14">
      <c r="A660" s="1" t="s">
        <v>2163</v>
      </c>
      <c r="B660" s="1" t="s">
        <v>959</v>
      </c>
      <c r="C660" s="1" t="s">
        <v>1704</v>
      </c>
      <c r="D660" s="1">
        <v>0</v>
      </c>
      <c r="E660" s="1">
        <v>0</v>
      </c>
      <c r="F660" s="1">
        <v>0</v>
      </c>
      <c r="G660" s="1">
        <v>0</v>
      </c>
      <c r="H660" s="1">
        <v>0</v>
      </c>
      <c r="I660" s="1">
        <v>0</v>
      </c>
      <c r="J660" s="1">
        <v>0</v>
      </c>
      <c r="K660" s="1">
        <v>0</v>
      </c>
      <c r="L660" s="6"/>
      <c r="M660" s="6"/>
      <c r="N660" s="6"/>
    </row>
    <row r="661" spans="1:14">
      <c r="A661" s="1" t="s">
        <v>2164</v>
      </c>
      <c r="B661" s="1" t="s">
        <v>959</v>
      </c>
      <c r="C661" s="1" t="s">
        <v>943</v>
      </c>
      <c r="D661" s="1">
        <v>0</v>
      </c>
      <c r="E661" s="1">
        <v>0</v>
      </c>
      <c r="F661" s="1">
        <v>0</v>
      </c>
      <c r="G661" s="1">
        <v>0</v>
      </c>
      <c r="H661" s="1">
        <v>0</v>
      </c>
      <c r="I661" s="1">
        <v>0</v>
      </c>
      <c r="J661" s="1">
        <v>0</v>
      </c>
      <c r="K661" s="1">
        <v>0</v>
      </c>
      <c r="L661" s="6"/>
      <c r="M661" s="6"/>
      <c r="N661" s="6"/>
    </row>
    <row r="662" spans="1:14">
      <c r="A662" s="1" t="s">
        <v>2165</v>
      </c>
      <c r="B662" s="1" t="s">
        <v>959</v>
      </c>
      <c r="C662" s="1" t="s">
        <v>1701</v>
      </c>
      <c r="D662" s="1">
        <v>0</v>
      </c>
      <c r="E662" s="1" t="s">
        <v>1531</v>
      </c>
      <c r="F662" s="1">
        <v>0</v>
      </c>
      <c r="G662" s="1" t="s">
        <v>1531</v>
      </c>
      <c r="H662" s="1">
        <v>0</v>
      </c>
      <c r="I662" s="1" t="s">
        <v>1531</v>
      </c>
      <c r="J662" s="1">
        <v>0</v>
      </c>
      <c r="K662" s="1" t="s">
        <v>1531</v>
      </c>
      <c r="L662" s="6"/>
      <c r="M662" s="6"/>
      <c r="N662" s="6"/>
    </row>
    <row r="663" spans="1:14">
      <c r="A663" s="1" t="s">
        <v>2166</v>
      </c>
      <c r="B663" s="1" t="s">
        <v>959</v>
      </c>
      <c r="C663" s="1" t="s">
        <v>709</v>
      </c>
      <c r="D663" s="1"/>
      <c r="E663" s="1"/>
      <c r="F663" s="1"/>
      <c r="G663" s="1"/>
      <c r="H663" s="1"/>
      <c r="I663" s="1"/>
      <c r="J663" s="1"/>
      <c r="K663" s="1"/>
      <c r="L663" s="6"/>
      <c r="M663" s="6"/>
      <c r="N663" s="6"/>
    </row>
    <row r="664" spans="1:14">
      <c r="A664" s="1" t="s">
        <v>2167</v>
      </c>
      <c r="B664" s="1" t="s">
        <v>705</v>
      </c>
      <c r="C664" s="1" t="s">
        <v>1690</v>
      </c>
      <c r="D664" s="1">
        <v>16</v>
      </c>
      <c r="E664" s="1" t="s">
        <v>1531</v>
      </c>
      <c r="F664" s="1">
        <v>16</v>
      </c>
      <c r="G664" s="1" t="s">
        <v>1531</v>
      </c>
      <c r="H664" s="1">
        <v>16</v>
      </c>
      <c r="I664" s="1" t="s">
        <v>1531</v>
      </c>
      <c r="J664" s="1">
        <v>16</v>
      </c>
      <c r="K664" s="1" t="s">
        <v>1531</v>
      </c>
      <c r="L664" s="6"/>
      <c r="M664" s="6"/>
      <c r="N664" s="6"/>
    </row>
    <row r="665" spans="1:14">
      <c r="A665" s="1" t="s">
        <v>2168</v>
      </c>
      <c r="B665" s="1" t="s">
        <v>705</v>
      </c>
      <c r="C665" s="1" t="s">
        <v>1703</v>
      </c>
      <c r="D665" s="1">
        <v>0</v>
      </c>
      <c r="E665" s="1" t="s">
        <v>1531</v>
      </c>
      <c r="F665" s="1">
        <v>0</v>
      </c>
      <c r="G665" s="1" t="s">
        <v>1531</v>
      </c>
      <c r="H665" s="1">
        <v>0</v>
      </c>
      <c r="I665" s="1" t="s">
        <v>1531</v>
      </c>
      <c r="J665" s="1">
        <v>0</v>
      </c>
      <c r="K665" s="1" t="s">
        <v>1531</v>
      </c>
      <c r="L665" s="6"/>
      <c r="M665" s="6"/>
      <c r="N665" s="6"/>
    </row>
    <row r="666" spans="1:14">
      <c r="A666" s="1" t="s">
        <v>2169</v>
      </c>
      <c r="B666" s="1" t="s">
        <v>705</v>
      </c>
      <c r="C666" s="1" t="s">
        <v>941</v>
      </c>
      <c r="D666" s="1">
        <v>1</v>
      </c>
      <c r="E666" s="1">
        <v>15</v>
      </c>
      <c r="F666" s="1">
        <v>1</v>
      </c>
      <c r="G666" s="1">
        <v>15</v>
      </c>
      <c r="H666" s="1">
        <v>1</v>
      </c>
      <c r="I666" s="1">
        <v>15</v>
      </c>
      <c r="J666" s="1">
        <v>1</v>
      </c>
      <c r="K666" s="1">
        <v>15</v>
      </c>
      <c r="L666" s="6"/>
      <c r="M666" s="6"/>
      <c r="N666" s="6"/>
    </row>
    <row r="667" spans="1:14">
      <c r="A667" s="1" t="s">
        <v>2170</v>
      </c>
      <c r="B667" s="1" t="s">
        <v>705</v>
      </c>
      <c r="C667" s="1" t="s">
        <v>1700</v>
      </c>
      <c r="D667" s="1">
        <v>9</v>
      </c>
      <c r="E667" s="1">
        <v>77</v>
      </c>
      <c r="F667" s="1">
        <v>9</v>
      </c>
      <c r="G667" s="1">
        <v>77</v>
      </c>
      <c r="H667" s="1">
        <v>9</v>
      </c>
      <c r="I667" s="1">
        <v>77</v>
      </c>
      <c r="J667" s="1">
        <v>9</v>
      </c>
      <c r="K667" s="1">
        <v>77</v>
      </c>
      <c r="L667" s="6"/>
      <c r="M667" s="6"/>
      <c r="N667" s="6"/>
    </row>
    <row r="668" spans="1:14">
      <c r="A668" s="1" t="s">
        <v>2171</v>
      </c>
      <c r="B668" s="1" t="s">
        <v>705</v>
      </c>
      <c r="C668" s="1" t="s">
        <v>942</v>
      </c>
      <c r="D668" s="1">
        <v>1</v>
      </c>
      <c r="E668" s="1">
        <v>153</v>
      </c>
      <c r="F668" s="1">
        <v>1</v>
      </c>
      <c r="G668" s="1">
        <v>153</v>
      </c>
      <c r="H668" s="1">
        <v>1</v>
      </c>
      <c r="I668" s="1">
        <v>153</v>
      </c>
      <c r="J668" s="1">
        <v>1</v>
      </c>
      <c r="K668" s="1">
        <v>153</v>
      </c>
      <c r="L668" s="6"/>
      <c r="M668" s="6"/>
      <c r="N668" s="6"/>
    </row>
    <row r="669" spans="1:14">
      <c r="A669" s="1" t="s">
        <v>2172</v>
      </c>
      <c r="B669" s="1" t="s">
        <v>705</v>
      </c>
      <c r="C669" s="1" t="s">
        <v>1702</v>
      </c>
      <c r="D669" s="1">
        <v>2</v>
      </c>
      <c r="E669" s="1" t="s">
        <v>1531</v>
      </c>
      <c r="F669" s="1">
        <v>2</v>
      </c>
      <c r="G669" s="1" t="s">
        <v>1531</v>
      </c>
      <c r="H669" s="1">
        <v>2</v>
      </c>
      <c r="I669" s="1" t="s">
        <v>1531</v>
      </c>
      <c r="J669" s="1">
        <v>2</v>
      </c>
      <c r="K669" s="1" t="s">
        <v>1531</v>
      </c>
      <c r="L669" s="6"/>
      <c r="M669" s="6"/>
      <c r="N669" s="6"/>
    </row>
    <row r="670" spans="1:14">
      <c r="A670" s="1" t="s">
        <v>2173</v>
      </c>
      <c r="B670" s="1" t="s">
        <v>705</v>
      </c>
      <c r="C670" s="1" t="s">
        <v>944</v>
      </c>
      <c r="D670" s="1">
        <v>1</v>
      </c>
      <c r="E670" s="1" t="s">
        <v>1531</v>
      </c>
      <c r="F670" s="1">
        <v>1</v>
      </c>
      <c r="G670" s="1" t="s">
        <v>1531</v>
      </c>
      <c r="H670" s="1">
        <v>1</v>
      </c>
      <c r="I670" s="1" t="s">
        <v>1531</v>
      </c>
      <c r="J670" s="1">
        <v>1</v>
      </c>
      <c r="K670" s="1" t="s">
        <v>1531</v>
      </c>
      <c r="L670" s="6"/>
      <c r="M670" s="6"/>
      <c r="N670" s="6"/>
    </row>
    <row r="671" spans="1:14">
      <c r="A671" s="1" t="s">
        <v>2174</v>
      </c>
      <c r="B671" s="1" t="s">
        <v>705</v>
      </c>
      <c r="C671" s="1" t="s">
        <v>945</v>
      </c>
      <c r="D671" s="1">
        <v>1</v>
      </c>
      <c r="E671" s="1" t="s">
        <v>1531</v>
      </c>
      <c r="F671" s="1">
        <v>1</v>
      </c>
      <c r="G671" s="1" t="s">
        <v>1531</v>
      </c>
      <c r="H671" s="1">
        <v>1</v>
      </c>
      <c r="I671" s="1" t="s">
        <v>1531</v>
      </c>
      <c r="J671" s="1">
        <v>1</v>
      </c>
      <c r="K671" s="1" t="s">
        <v>1531</v>
      </c>
      <c r="L671" s="6"/>
      <c r="M671" s="6"/>
      <c r="N671" s="6"/>
    </row>
    <row r="672" spans="1:14">
      <c r="A672" s="1" t="s">
        <v>2175</v>
      </c>
      <c r="B672" s="1" t="s">
        <v>705</v>
      </c>
      <c r="C672" s="1" t="s">
        <v>1704</v>
      </c>
      <c r="D672" s="1">
        <v>0</v>
      </c>
      <c r="E672" s="1">
        <v>0</v>
      </c>
      <c r="F672" s="1">
        <v>0</v>
      </c>
      <c r="G672" s="1">
        <v>0</v>
      </c>
      <c r="H672" s="1">
        <v>0</v>
      </c>
      <c r="I672" s="1">
        <v>0</v>
      </c>
      <c r="J672" s="1">
        <v>0</v>
      </c>
      <c r="K672" s="1">
        <v>0</v>
      </c>
      <c r="L672" s="6"/>
      <c r="M672" s="6"/>
      <c r="N672" s="6"/>
    </row>
    <row r="673" spans="1:14">
      <c r="A673" s="1" t="s">
        <v>2176</v>
      </c>
      <c r="B673" s="1" t="s">
        <v>705</v>
      </c>
      <c r="C673" s="1" t="s">
        <v>943</v>
      </c>
      <c r="D673" s="1">
        <v>1</v>
      </c>
      <c r="E673" s="1">
        <v>28</v>
      </c>
      <c r="F673" s="1">
        <v>1</v>
      </c>
      <c r="G673" s="1">
        <v>28</v>
      </c>
      <c r="H673" s="1">
        <v>1</v>
      </c>
      <c r="I673" s="1">
        <v>28</v>
      </c>
      <c r="J673" s="1">
        <v>1</v>
      </c>
      <c r="K673" s="1">
        <v>28</v>
      </c>
      <c r="L673" s="6"/>
      <c r="M673" s="6"/>
      <c r="N673" s="6"/>
    </row>
    <row r="674" spans="1:14">
      <c r="A674" s="1" t="s">
        <v>1116</v>
      </c>
      <c r="B674" s="1" t="s">
        <v>705</v>
      </c>
      <c r="C674" s="1" t="s">
        <v>1701</v>
      </c>
      <c r="D674" s="1">
        <v>0</v>
      </c>
      <c r="E674" s="1" t="s">
        <v>1531</v>
      </c>
      <c r="F674" s="1">
        <v>0</v>
      </c>
      <c r="G674" s="1" t="s">
        <v>1531</v>
      </c>
      <c r="H674" s="1">
        <v>0</v>
      </c>
      <c r="I674" s="1" t="s">
        <v>1531</v>
      </c>
      <c r="J674" s="1">
        <v>0</v>
      </c>
      <c r="K674" s="1" t="s">
        <v>1531</v>
      </c>
      <c r="L674" s="6"/>
      <c r="M674" s="6"/>
      <c r="N674" s="6"/>
    </row>
    <row r="675" spans="1:14">
      <c r="A675" s="1" t="s">
        <v>1117</v>
      </c>
      <c r="B675" s="1" t="s">
        <v>705</v>
      </c>
      <c r="C675" s="1" t="s">
        <v>709</v>
      </c>
      <c r="D675" s="1"/>
      <c r="E675" s="1"/>
      <c r="F675" s="1"/>
      <c r="G675" s="1"/>
      <c r="H675" s="1"/>
      <c r="I675" s="1"/>
      <c r="J675" s="1"/>
      <c r="K675" s="1"/>
      <c r="L675" s="6"/>
      <c r="M675" s="6"/>
      <c r="N675" s="6"/>
    </row>
    <row r="676" spans="1:14">
      <c r="A676" s="1" t="s">
        <v>1118</v>
      </c>
      <c r="B676" s="1" t="s">
        <v>706</v>
      </c>
      <c r="C676" s="1" t="s">
        <v>1690</v>
      </c>
      <c r="D676" s="1">
        <v>19</v>
      </c>
      <c r="E676" s="1" t="s">
        <v>1531</v>
      </c>
      <c r="F676" s="1">
        <v>19</v>
      </c>
      <c r="G676" s="1" t="s">
        <v>1531</v>
      </c>
      <c r="H676" s="1">
        <v>19</v>
      </c>
      <c r="I676" s="1" t="s">
        <v>1531</v>
      </c>
      <c r="J676" s="1">
        <v>19</v>
      </c>
      <c r="K676" s="1" t="s">
        <v>1531</v>
      </c>
      <c r="L676" s="6"/>
      <c r="M676" s="6"/>
      <c r="N676" s="6"/>
    </row>
    <row r="677" spans="1:14">
      <c r="A677" s="1" t="s">
        <v>658</v>
      </c>
      <c r="B677" s="1" t="s">
        <v>706</v>
      </c>
      <c r="C677" s="1" t="s">
        <v>1703</v>
      </c>
      <c r="D677" s="1">
        <v>0</v>
      </c>
      <c r="E677" s="1" t="s">
        <v>1531</v>
      </c>
      <c r="F677" s="1">
        <v>0</v>
      </c>
      <c r="G677" s="1" t="s">
        <v>1531</v>
      </c>
      <c r="H677" s="1">
        <v>0</v>
      </c>
      <c r="I677" s="1" t="s">
        <v>1531</v>
      </c>
      <c r="J677" s="1">
        <v>0</v>
      </c>
      <c r="K677" s="1" t="s">
        <v>1531</v>
      </c>
      <c r="L677" s="6"/>
      <c r="M677" s="6"/>
      <c r="N677" s="6"/>
    </row>
    <row r="678" spans="1:14">
      <c r="A678" s="1" t="s">
        <v>659</v>
      </c>
      <c r="B678" s="1" t="s">
        <v>706</v>
      </c>
      <c r="C678" s="1" t="s">
        <v>941</v>
      </c>
      <c r="D678" s="1">
        <v>1</v>
      </c>
      <c r="E678" s="1">
        <v>90</v>
      </c>
      <c r="F678" s="1">
        <v>1</v>
      </c>
      <c r="G678" s="1">
        <v>90</v>
      </c>
      <c r="H678" s="1">
        <v>1</v>
      </c>
      <c r="I678" s="1">
        <v>90</v>
      </c>
      <c r="J678" s="1">
        <v>1</v>
      </c>
      <c r="K678" s="1">
        <v>90</v>
      </c>
      <c r="L678" s="6"/>
      <c r="M678" s="6"/>
      <c r="N678" s="6"/>
    </row>
    <row r="679" spans="1:14">
      <c r="A679" s="1" t="s">
        <v>660</v>
      </c>
      <c r="B679" s="1" t="s">
        <v>706</v>
      </c>
      <c r="C679" s="1" t="s">
        <v>1700</v>
      </c>
      <c r="D679" s="1">
        <v>10</v>
      </c>
      <c r="E679" s="1">
        <v>54</v>
      </c>
      <c r="F679" s="1">
        <v>10</v>
      </c>
      <c r="G679" s="1">
        <v>54</v>
      </c>
      <c r="H679" s="1">
        <v>10</v>
      </c>
      <c r="I679" s="1">
        <v>54</v>
      </c>
      <c r="J679" s="1">
        <v>10</v>
      </c>
      <c r="K679" s="1">
        <v>54</v>
      </c>
      <c r="L679" s="6"/>
      <c r="M679" s="6"/>
      <c r="N679" s="6"/>
    </row>
    <row r="680" spans="1:14">
      <c r="A680" s="1" t="s">
        <v>661</v>
      </c>
      <c r="B680" s="1" t="s">
        <v>706</v>
      </c>
      <c r="C680" s="1" t="s">
        <v>942</v>
      </c>
      <c r="D680" s="1">
        <v>0</v>
      </c>
      <c r="E680" s="1">
        <v>0</v>
      </c>
      <c r="F680" s="1">
        <v>0</v>
      </c>
      <c r="G680" s="1">
        <v>0</v>
      </c>
      <c r="H680" s="1">
        <v>0</v>
      </c>
      <c r="I680" s="1">
        <v>0</v>
      </c>
      <c r="J680" s="1">
        <v>0</v>
      </c>
      <c r="K680" s="1">
        <v>0</v>
      </c>
      <c r="L680" s="6"/>
      <c r="M680" s="6"/>
      <c r="N680" s="6"/>
    </row>
    <row r="681" spans="1:14">
      <c r="A681" s="1" t="s">
        <v>662</v>
      </c>
      <c r="B681" s="1" t="s">
        <v>706</v>
      </c>
      <c r="C681" s="1" t="s">
        <v>1702</v>
      </c>
      <c r="D681" s="1">
        <v>1</v>
      </c>
      <c r="E681" s="1" t="s">
        <v>1531</v>
      </c>
      <c r="F681" s="1">
        <v>1</v>
      </c>
      <c r="G681" s="1" t="s">
        <v>1531</v>
      </c>
      <c r="H681" s="1">
        <v>1</v>
      </c>
      <c r="I681" s="1" t="s">
        <v>1531</v>
      </c>
      <c r="J681" s="1">
        <v>1</v>
      </c>
      <c r="K681" s="1" t="s">
        <v>1531</v>
      </c>
      <c r="L681" s="6"/>
      <c r="M681" s="6"/>
      <c r="N681" s="6"/>
    </row>
    <row r="682" spans="1:14">
      <c r="A682" s="1" t="s">
        <v>663</v>
      </c>
      <c r="B682" s="1" t="s">
        <v>706</v>
      </c>
      <c r="C682" s="1" t="s">
        <v>944</v>
      </c>
      <c r="D682" s="1">
        <v>1</v>
      </c>
      <c r="E682" s="1" t="s">
        <v>1531</v>
      </c>
      <c r="F682" s="1">
        <v>1</v>
      </c>
      <c r="G682" s="1" t="s">
        <v>1531</v>
      </c>
      <c r="H682" s="1">
        <v>1</v>
      </c>
      <c r="I682" s="1" t="s">
        <v>1531</v>
      </c>
      <c r="J682" s="1">
        <v>1</v>
      </c>
      <c r="K682" s="1" t="s">
        <v>1531</v>
      </c>
      <c r="L682" s="6"/>
      <c r="M682" s="6"/>
      <c r="N682" s="6"/>
    </row>
    <row r="683" spans="1:14">
      <c r="A683" s="1" t="s">
        <v>664</v>
      </c>
      <c r="B683" s="1" t="s">
        <v>706</v>
      </c>
      <c r="C683" s="1" t="s">
        <v>945</v>
      </c>
      <c r="D683" s="1">
        <v>1</v>
      </c>
      <c r="E683" s="1" t="s">
        <v>1531</v>
      </c>
      <c r="F683" s="1">
        <v>1</v>
      </c>
      <c r="G683" s="1" t="s">
        <v>1531</v>
      </c>
      <c r="H683" s="1">
        <v>1</v>
      </c>
      <c r="I683" s="1" t="s">
        <v>1531</v>
      </c>
      <c r="J683" s="1">
        <v>1</v>
      </c>
      <c r="K683" s="1" t="s">
        <v>1531</v>
      </c>
      <c r="L683" s="6"/>
      <c r="M683" s="6"/>
      <c r="N683" s="6"/>
    </row>
    <row r="684" spans="1:14">
      <c r="A684" s="1" t="s">
        <v>665</v>
      </c>
      <c r="B684" s="1" t="s">
        <v>706</v>
      </c>
      <c r="C684" s="1" t="s">
        <v>1704</v>
      </c>
      <c r="D684" s="1">
        <v>0</v>
      </c>
      <c r="E684" s="1">
        <v>0</v>
      </c>
      <c r="F684" s="1">
        <v>0</v>
      </c>
      <c r="G684" s="1">
        <v>0</v>
      </c>
      <c r="H684" s="1">
        <v>0</v>
      </c>
      <c r="I684" s="1">
        <v>0</v>
      </c>
      <c r="J684" s="1">
        <v>0</v>
      </c>
      <c r="K684" s="1">
        <v>0</v>
      </c>
      <c r="L684" s="6"/>
      <c r="M684" s="6"/>
      <c r="N684" s="6"/>
    </row>
    <row r="685" spans="1:14">
      <c r="A685" s="1" t="s">
        <v>666</v>
      </c>
      <c r="B685" s="1" t="s">
        <v>706</v>
      </c>
      <c r="C685" s="1" t="s">
        <v>943</v>
      </c>
      <c r="D685" s="1">
        <v>4</v>
      </c>
      <c r="E685" s="1">
        <v>123</v>
      </c>
      <c r="F685" s="1">
        <v>4</v>
      </c>
      <c r="G685" s="1">
        <v>123</v>
      </c>
      <c r="H685" s="1">
        <v>4</v>
      </c>
      <c r="I685" s="1">
        <v>123</v>
      </c>
      <c r="J685" s="1">
        <v>4</v>
      </c>
      <c r="K685" s="1">
        <v>99</v>
      </c>
      <c r="L685" s="6"/>
      <c r="M685" s="6"/>
      <c r="N685" s="6"/>
    </row>
    <row r="686" spans="1:14">
      <c r="A686" s="1" t="s">
        <v>667</v>
      </c>
      <c r="B686" s="1" t="s">
        <v>706</v>
      </c>
      <c r="C686" s="1" t="s">
        <v>1701</v>
      </c>
      <c r="D686" s="1">
        <v>1</v>
      </c>
      <c r="E686" s="1" t="s">
        <v>1531</v>
      </c>
      <c r="F686" s="1">
        <v>1</v>
      </c>
      <c r="G686" s="1" t="s">
        <v>1531</v>
      </c>
      <c r="H686" s="1">
        <v>1</v>
      </c>
      <c r="I686" s="1" t="s">
        <v>1531</v>
      </c>
      <c r="J686" s="1">
        <v>1</v>
      </c>
      <c r="K686" s="1" t="s">
        <v>1531</v>
      </c>
      <c r="L686" s="6"/>
      <c r="M686" s="6"/>
      <c r="N686" s="6"/>
    </row>
    <row r="687" spans="1:14">
      <c r="A687" s="1" t="s">
        <v>668</v>
      </c>
      <c r="B687" s="1" t="s">
        <v>706</v>
      </c>
      <c r="C687" s="1" t="s">
        <v>709</v>
      </c>
      <c r="D687" s="1"/>
      <c r="E687" s="1"/>
      <c r="F687" s="1"/>
      <c r="G687" s="1"/>
      <c r="H687" s="1"/>
      <c r="I687" s="1"/>
      <c r="J687" s="1"/>
      <c r="K687" s="1"/>
      <c r="L687" s="6"/>
      <c r="M687" s="6"/>
      <c r="N687" s="6"/>
    </row>
    <row r="688" spans="1:14">
      <c r="A688" s="1" t="s">
        <v>669</v>
      </c>
      <c r="B688" s="1" t="s">
        <v>965</v>
      </c>
      <c r="C688" s="1" t="s">
        <v>1690</v>
      </c>
      <c r="D688" s="1">
        <v>40</v>
      </c>
      <c r="E688" s="1" t="s">
        <v>1531</v>
      </c>
      <c r="F688" s="1">
        <v>40</v>
      </c>
      <c r="G688" s="1" t="s">
        <v>1531</v>
      </c>
      <c r="H688" s="1">
        <v>40</v>
      </c>
      <c r="I688" s="1" t="s">
        <v>1531</v>
      </c>
      <c r="J688" s="1">
        <v>40</v>
      </c>
      <c r="K688" s="1" t="s">
        <v>1531</v>
      </c>
      <c r="L688" s="6"/>
      <c r="M688" s="6"/>
      <c r="N688" s="6"/>
    </row>
    <row r="689" spans="1:14">
      <c r="A689" s="1" t="s">
        <v>1186</v>
      </c>
      <c r="B689" s="1" t="s">
        <v>965</v>
      </c>
      <c r="C689" s="1" t="s">
        <v>1703</v>
      </c>
      <c r="D689" s="1">
        <v>1</v>
      </c>
      <c r="E689" s="1" t="s">
        <v>1531</v>
      </c>
      <c r="F689" s="1">
        <v>1</v>
      </c>
      <c r="G689" s="1" t="s">
        <v>1531</v>
      </c>
      <c r="H689" s="1">
        <v>1</v>
      </c>
      <c r="I689" s="1" t="s">
        <v>1531</v>
      </c>
      <c r="J689" s="1">
        <v>1</v>
      </c>
      <c r="K689" s="1" t="s">
        <v>1531</v>
      </c>
      <c r="L689" s="6"/>
      <c r="M689" s="6"/>
      <c r="N689" s="6"/>
    </row>
    <row r="690" spans="1:14">
      <c r="A690" s="1" t="s">
        <v>1187</v>
      </c>
      <c r="B690" s="1" t="s">
        <v>965</v>
      </c>
      <c r="C690" s="1" t="s">
        <v>941</v>
      </c>
      <c r="D690" s="1">
        <v>8</v>
      </c>
      <c r="E690" s="1">
        <v>1080</v>
      </c>
      <c r="F690" s="1">
        <v>8</v>
      </c>
      <c r="G690" s="1">
        <v>1080</v>
      </c>
      <c r="H690" s="1">
        <v>8</v>
      </c>
      <c r="I690" s="1">
        <v>1080</v>
      </c>
      <c r="J690" s="1">
        <v>8</v>
      </c>
      <c r="K690" s="1">
        <v>1080</v>
      </c>
      <c r="L690" s="6"/>
      <c r="M690" s="6"/>
      <c r="N690" s="6"/>
    </row>
    <row r="691" spans="1:14">
      <c r="A691" s="1" t="s">
        <v>1188</v>
      </c>
      <c r="B691" s="1" t="s">
        <v>965</v>
      </c>
      <c r="C691" s="1" t="s">
        <v>1700</v>
      </c>
      <c r="D691" s="1">
        <v>25</v>
      </c>
      <c r="E691" s="1">
        <v>363</v>
      </c>
      <c r="F691" s="1">
        <v>25</v>
      </c>
      <c r="G691" s="1">
        <v>363</v>
      </c>
      <c r="H691" s="1">
        <v>25</v>
      </c>
      <c r="I691" s="1">
        <v>363</v>
      </c>
      <c r="J691" s="1">
        <v>25</v>
      </c>
      <c r="K691" s="1">
        <v>370</v>
      </c>
      <c r="L691" s="6"/>
      <c r="M691" s="6"/>
      <c r="N691" s="6"/>
    </row>
    <row r="692" spans="1:14">
      <c r="A692" s="1" t="s">
        <v>1189</v>
      </c>
      <c r="B692" s="1" t="s">
        <v>965</v>
      </c>
      <c r="C692" s="1" t="s">
        <v>942</v>
      </c>
      <c r="D692" s="1">
        <v>0</v>
      </c>
      <c r="E692" s="1">
        <v>0</v>
      </c>
      <c r="F692" s="1">
        <v>0</v>
      </c>
      <c r="G692" s="1">
        <v>0</v>
      </c>
      <c r="H692" s="1">
        <v>0</v>
      </c>
      <c r="I692" s="1">
        <v>0</v>
      </c>
      <c r="J692" s="1">
        <v>0</v>
      </c>
      <c r="K692" s="1">
        <v>0</v>
      </c>
      <c r="L692" s="6"/>
      <c r="M692" s="6"/>
      <c r="N692" s="6"/>
    </row>
    <row r="693" spans="1:14">
      <c r="A693" s="1" t="s">
        <v>1190</v>
      </c>
      <c r="B693" s="1" t="s">
        <v>965</v>
      </c>
      <c r="C693" s="1" t="s">
        <v>1702</v>
      </c>
      <c r="D693" s="1">
        <v>1</v>
      </c>
      <c r="E693" s="1" t="s">
        <v>1531</v>
      </c>
      <c r="F693" s="1">
        <v>1</v>
      </c>
      <c r="G693" s="1" t="s">
        <v>1531</v>
      </c>
      <c r="H693" s="1">
        <v>1</v>
      </c>
      <c r="I693" s="1" t="s">
        <v>1531</v>
      </c>
      <c r="J693" s="1">
        <v>1</v>
      </c>
      <c r="K693" s="1" t="s">
        <v>1531</v>
      </c>
      <c r="L693" s="6"/>
      <c r="M693" s="6"/>
      <c r="N693" s="6"/>
    </row>
    <row r="694" spans="1:14">
      <c r="A694" s="1" t="s">
        <v>1191</v>
      </c>
      <c r="B694" s="1" t="s">
        <v>965</v>
      </c>
      <c r="C694" s="1" t="s">
        <v>944</v>
      </c>
      <c r="D694" s="1">
        <v>1</v>
      </c>
      <c r="E694" s="1" t="s">
        <v>1531</v>
      </c>
      <c r="F694" s="1">
        <v>1</v>
      </c>
      <c r="G694" s="1" t="s">
        <v>1531</v>
      </c>
      <c r="H694" s="1">
        <v>1</v>
      </c>
      <c r="I694" s="1" t="s">
        <v>1531</v>
      </c>
      <c r="J694" s="1">
        <v>1</v>
      </c>
      <c r="K694" s="1" t="s">
        <v>1531</v>
      </c>
      <c r="L694" s="6"/>
      <c r="M694" s="6"/>
      <c r="N694" s="6"/>
    </row>
    <row r="695" spans="1:14">
      <c r="A695" s="1" t="s">
        <v>1192</v>
      </c>
      <c r="B695" s="1" t="s">
        <v>965</v>
      </c>
      <c r="C695" s="1" t="s">
        <v>945</v>
      </c>
      <c r="D695" s="1">
        <v>1</v>
      </c>
      <c r="E695" s="1" t="s">
        <v>1531</v>
      </c>
      <c r="F695" s="1">
        <v>1</v>
      </c>
      <c r="G695" s="1" t="s">
        <v>1531</v>
      </c>
      <c r="H695" s="1">
        <v>1</v>
      </c>
      <c r="I695" s="1" t="s">
        <v>1531</v>
      </c>
      <c r="J695" s="1">
        <v>1</v>
      </c>
      <c r="K695" s="1" t="s">
        <v>1531</v>
      </c>
      <c r="L695" s="6"/>
      <c r="M695" s="6"/>
      <c r="N695" s="6"/>
    </row>
    <row r="696" spans="1:14">
      <c r="A696" s="1" t="s">
        <v>1193</v>
      </c>
      <c r="B696" s="1" t="s">
        <v>965</v>
      </c>
      <c r="C696" s="1" t="s">
        <v>1704</v>
      </c>
      <c r="D696" s="1">
        <v>0</v>
      </c>
      <c r="E696" s="1">
        <v>0</v>
      </c>
      <c r="F696" s="1">
        <v>0</v>
      </c>
      <c r="G696" s="1">
        <v>0</v>
      </c>
      <c r="H696" s="1">
        <v>0</v>
      </c>
      <c r="I696" s="1">
        <v>0</v>
      </c>
      <c r="J696" s="1">
        <v>0</v>
      </c>
      <c r="K696" s="1">
        <v>0</v>
      </c>
      <c r="L696" s="6"/>
      <c r="M696" s="6"/>
      <c r="N696" s="6"/>
    </row>
    <row r="697" spans="1:14">
      <c r="A697" s="1" t="s">
        <v>1194</v>
      </c>
      <c r="B697" s="1" t="s">
        <v>965</v>
      </c>
      <c r="C697" s="1" t="s">
        <v>943</v>
      </c>
      <c r="D697" s="1">
        <v>3</v>
      </c>
      <c r="E697" s="1">
        <v>84</v>
      </c>
      <c r="F697" s="1">
        <v>3</v>
      </c>
      <c r="G697" s="1">
        <v>84</v>
      </c>
      <c r="H697" s="1">
        <v>3</v>
      </c>
      <c r="I697" s="1">
        <v>84</v>
      </c>
      <c r="J697" s="1">
        <v>3</v>
      </c>
      <c r="K697" s="1">
        <v>84</v>
      </c>
      <c r="L697" s="6"/>
      <c r="M697" s="6"/>
      <c r="N697" s="6"/>
    </row>
    <row r="698" spans="1:14">
      <c r="A698" s="1" t="s">
        <v>1195</v>
      </c>
      <c r="B698" s="1" t="s">
        <v>965</v>
      </c>
      <c r="C698" s="1" t="s">
        <v>1701</v>
      </c>
      <c r="D698" s="1">
        <v>0</v>
      </c>
      <c r="E698" s="1" t="s">
        <v>1531</v>
      </c>
      <c r="F698" s="1">
        <v>0</v>
      </c>
      <c r="G698" s="1" t="s">
        <v>1531</v>
      </c>
      <c r="H698" s="1">
        <v>0</v>
      </c>
      <c r="I698" s="1" t="s">
        <v>1531</v>
      </c>
      <c r="J698" s="1">
        <v>0</v>
      </c>
      <c r="K698" s="1" t="s">
        <v>1531</v>
      </c>
      <c r="L698" s="6"/>
      <c r="M698" s="6"/>
      <c r="N698" s="6"/>
    </row>
    <row r="699" spans="1:14">
      <c r="A699" s="1" t="s">
        <v>1196</v>
      </c>
      <c r="B699" s="1" t="s">
        <v>965</v>
      </c>
      <c r="C699" s="1" t="s">
        <v>709</v>
      </c>
      <c r="D699" s="1"/>
      <c r="E699" s="1"/>
      <c r="F699" s="1"/>
      <c r="G699" s="1"/>
      <c r="H699" s="1"/>
      <c r="I699" s="1"/>
      <c r="J699" s="1"/>
      <c r="K699" s="1"/>
      <c r="L699" s="6"/>
      <c r="M699" s="6"/>
      <c r="N699" s="6"/>
    </row>
    <row r="700" spans="1:14">
      <c r="A700" s="1" t="s">
        <v>1197</v>
      </c>
      <c r="B700" s="1" t="s">
        <v>1550</v>
      </c>
      <c r="C700" s="1" t="s">
        <v>1690</v>
      </c>
      <c r="D700" s="1">
        <v>18</v>
      </c>
      <c r="E700" s="1" t="s">
        <v>1531</v>
      </c>
      <c r="F700" s="1">
        <v>18</v>
      </c>
      <c r="G700" s="1" t="s">
        <v>1531</v>
      </c>
      <c r="H700" s="1">
        <v>18</v>
      </c>
      <c r="I700" s="1" t="s">
        <v>1531</v>
      </c>
      <c r="J700" s="1">
        <v>18</v>
      </c>
      <c r="K700" s="1" t="s">
        <v>1531</v>
      </c>
      <c r="L700" s="6"/>
      <c r="M700" s="6"/>
      <c r="N700" s="6"/>
    </row>
    <row r="701" spans="1:14">
      <c r="A701" s="1" t="s">
        <v>1198</v>
      </c>
      <c r="B701" s="1" t="s">
        <v>1550</v>
      </c>
      <c r="C701" s="1" t="s">
        <v>1703</v>
      </c>
      <c r="D701" s="1">
        <v>0</v>
      </c>
      <c r="E701" s="1" t="s">
        <v>1531</v>
      </c>
      <c r="F701" s="1">
        <v>0</v>
      </c>
      <c r="G701" s="1" t="s">
        <v>1531</v>
      </c>
      <c r="H701" s="1">
        <v>0</v>
      </c>
      <c r="I701" s="1" t="s">
        <v>1531</v>
      </c>
      <c r="J701" s="1">
        <v>0</v>
      </c>
      <c r="K701" s="1" t="s">
        <v>1531</v>
      </c>
      <c r="L701" s="6"/>
      <c r="M701" s="6"/>
      <c r="N701" s="6"/>
    </row>
    <row r="702" spans="1:14">
      <c r="A702" s="1" t="s">
        <v>1199</v>
      </c>
      <c r="B702" s="1" t="s">
        <v>1550</v>
      </c>
      <c r="C702" s="1" t="s">
        <v>941</v>
      </c>
      <c r="D702" s="1">
        <v>0</v>
      </c>
      <c r="E702" s="1">
        <v>0</v>
      </c>
      <c r="F702" s="1">
        <v>0</v>
      </c>
      <c r="G702" s="1">
        <v>0</v>
      </c>
      <c r="H702" s="1">
        <v>0</v>
      </c>
      <c r="I702" s="1">
        <v>0</v>
      </c>
      <c r="J702" s="1">
        <v>0</v>
      </c>
      <c r="K702" s="1">
        <v>0</v>
      </c>
      <c r="L702" s="6"/>
      <c r="M702" s="6"/>
      <c r="N702" s="6"/>
    </row>
    <row r="703" spans="1:14">
      <c r="A703" s="1" t="s">
        <v>1200</v>
      </c>
      <c r="B703" s="1" t="s">
        <v>1550</v>
      </c>
      <c r="C703" s="1" t="s">
        <v>1700</v>
      </c>
      <c r="D703" s="1">
        <v>16</v>
      </c>
      <c r="E703" s="1">
        <v>41</v>
      </c>
      <c r="F703" s="1">
        <v>16</v>
      </c>
      <c r="G703" s="1">
        <v>41</v>
      </c>
      <c r="H703" s="1">
        <v>16</v>
      </c>
      <c r="I703" s="1">
        <v>41</v>
      </c>
      <c r="J703" s="1">
        <v>16</v>
      </c>
      <c r="K703" s="1">
        <v>41</v>
      </c>
      <c r="L703" s="6"/>
      <c r="M703" s="6"/>
      <c r="N703" s="6"/>
    </row>
    <row r="704" spans="1:14">
      <c r="A704" s="1" t="s">
        <v>1201</v>
      </c>
      <c r="B704" s="1" t="s">
        <v>1550</v>
      </c>
      <c r="C704" s="1" t="s">
        <v>942</v>
      </c>
      <c r="D704" s="1">
        <v>0</v>
      </c>
      <c r="E704" s="1">
        <v>0</v>
      </c>
      <c r="F704" s="1">
        <v>0</v>
      </c>
      <c r="G704" s="1">
        <v>0</v>
      </c>
      <c r="H704" s="1">
        <v>0</v>
      </c>
      <c r="I704" s="1">
        <v>0</v>
      </c>
      <c r="J704" s="1">
        <v>0</v>
      </c>
      <c r="K704" s="1">
        <v>0</v>
      </c>
      <c r="L704" s="6"/>
      <c r="M704" s="6"/>
      <c r="N704" s="6"/>
    </row>
    <row r="705" spans="1:14">
      <c r="A705" s="1" t="s">
        <v>1202</v>
      </c>
      <c r="B705" s="1" t="s">
        <v>1550</v>
      </c>
      <c r="C705" s="1" t="s">
        <v>1702</v>
      </c>
      <c r="D705" s="1">
        <v>0</v>
      </c>
      <c r="E705" s="1" t="s">
        <v>1531</v>
      </c>
      <c r="F705" s="1">
        <v>0</v>
      </c>
      <c r="G705" s="1" t="s">
        <v>1531</v>
      </c>
      <c r="H705" s="1">
        <v>0</v>
      </c>
      <c r="I705" s="1" t="s">
        <v>1531</v>
      </c>
      <c r="J705" s="1">
        <v>0</v>
      </c>
      <c r="K705" s="1" t="s">
        <v>1531</v>
      </c>
      <c r="L705" s="6"/>
      <c r="M705" s="6"/>
      <c r="N705" s="6"/>
    </row>
    <row r="706" spans="1:14">
      <c r="A706" s="1" t="s">
        <v>1203</v>
      </c>
      <c r="B706" s="1" t="s">
        <v>1550</v>
      </c>
      <c r="C706" s="1" t="s">
        <v>944</v>
      </c>
      <c r="D706" s="1">
        <v>1</v>
      </c>
      <c r="E706" s="1" t="s">
        <v>1531</v>
      </c>
      <c r="F706" s="1">
        <v>1</v>
      </c>
      <c r="G706" s="1" t="s">
        <v>1531</v>
      </c>
      <c r="H706" s="1">
        <v>1</v>
      </c>
      <c r="I706" s="1" t="s">
        <v>1531</v>
      </c>
      <c r="J706" s="1">
        <v>1</v>
      </c>
      <c r="K706" s="1" t="s">
        <v>1531</v>
      </c>
      <c r="L706" s="6"/>
      <c r="M706" s="6"/>
      <c r="N706" s="6"/>
    </row>
    <row r="707" spans="1:14">
      <c r="A707" s="1" t="s">
        <v>1204</v>
      </c>
      <c r="B707" s="1" t="s">
        <v>1550</v>
      </c>
      <c r="C707" s="1" t="s">
        <v>945</v>
      </c>
      <c r="D707" s="1">
        <v>1</v>
      </c>
      <c r="E707" s="1" t="s">
        <v>1531</v>
      </c>
      <c r="F707" s="1">
        <v>1</v>
      </c>
      <c r="G707" s="1" t="s">
        <v>1531</v>
      </c>
      <c r="H707" s="1">
        <v>1</v>
      </c>
      <c r="I707" s="1" t="s">
        <v>1531</v>
      </c>
      <c r="J707" s="1">
        <v>1</v>
      </c>
      <c r="K707" s="1" t="s">
        <v>1531</v>
      </c>
      <c r="L707" s="6"/>
      <c r="M707" s="6"/>
      <c r="N707" s="6"/>
    </row>
    <row r="708" spans="1:14">
      <c r="A708" s="1" t="s">
        <v>1205</v>
      </c>
      <c r="B708" s="1" t="s">
        <v>1550</v>
      </c>
      <c r="C708" s="1" t="s">
        <v>1704</v>
      </c>
      <c r="D708" s="1">
        <v>0</v>
      </c>
      <c r="E708" s="1">
        <v>0</v>
      </c>
      <c r="F708" s="1">
        <v>0</v>
      </c>
      <c r="G708" s="1">
        <v>0</v>
      </c>
      <c r="H708" s="1">
        <v>0</v>
      </c>
      <c r="I708" s="1">
        <v>0</v>
      </c>
      <c r="J708" s="1">
        <v>0</v>
      </c>
      <c r="K708" s="1">
        <v>0</v>
      </c>
      <c r="L708" s="6"/>
      <c r="M708" s="6"/>
      <c r="N708" s="6"/>
    </row>
    <row r="709" spans="1:14">
      <c r="A709" s="1" t="s">
        <v>1206</v>
      </c>
      <c r="B709" s="1" t="s">
        <v>1550</v>
      </c>
      <c r="C709" s="1" t="s">
        <v>943</v>
      </c>
      <c r="D709" s="1">
        <v>0</v>
      </c>
      <c r="E709" s="1">
        <v>0</v>
      </c>
      <c r="F709" s="1">
        <v>0</v>
      </c>
      <c r="G709" s="1">
        <v>0</v>
      </c>
      <c r="H709" s="1">
        <v>0</v>
      </c>
      <c r="I709" s="1">
        <v>0</v>
      </c>
      <c r="J709" s="1">
        <v>0</v>
      </c>
      <c r="K709" s="1">
        <v>0</v>
      </c>
      <c r="L709" s="6"/>
      <c r="M709" s="6"/>
      <c r="N709" s="6"/>
    </row>
    <row r="710" spans="1:14">
      <c r="A710" s="1" t="s">
        <v>1207</v>
      </c>
      <c r="B710" s="1" t="s">
        <v>1550</v>
      </c>
      <c r="C710" s="1" t="s">
        <v>1701</v>
      </c>
      <c r="D710" s="1">
        <v>0</v>
      </c>
      <c r="E710" s="1" t="s">
        <v>1531</v>
      </c>
      <c r="F710" s="1">
        <v>0</v>
      </c>
      <c r="G710" s="1" t="s">
        <v>1531</v>
      </c>
      <c r="H710" s="1">
        <v>0</v>
      </c>
      <c r="I710" s="1" t="s">
        <v>1531</v>
      </c>
      <c r="J710" s="1">
        <v>0</v>
      </c>
      <c r="K710" s="1" t="s">
        <v>1531</v>
      </c>
      <c r="L710" s="6"/>
      <c r="M710" s="6"/>
      <c r="N710" s="6"/>
    </row>
    <row r="711" spans="1:14">
      <c r="A711" s="1" t="s">
        <v>1208</v>
      </c>
      <c r="B711" s="1" t="s">
        <v>1550</v>
      </c>
      <c r="C711" s="1" t="s">
        <v>709</v>
      </c>
      <c r="D711" s="1"/>
      <c r="E711" s="1"/>
      <c r="F711" s="1"/>
      <c r="G711" s="1"/>
      <c r="H711" s="1"/>
      <c r="I711" s="1"/>
      <c r="J711" s="1"/>
      <c r="K711" s="1"/>
      <c r="L711" s="6"/>
      <c r="M711" s="6"/>
      <c r="N711" s="6"/>
    </row>
    <row r="712" spans="1:14">
      <c r="A712" s="1" t="s">
        <v>1209</v>
      </c>
      <c r="B712" s="1" t="s">
        <v>1563</v>
      </c>
      <c r="C712" s="1" t="s">
        <v>1690</v>
      </c>
      <c r="D712" s="1">
        <v>12</v>
      </c>
      <c r="E712" s="1" t="s">
        <v>1531</v>
      </c>
      <c r="F712" s="1">
        <v>12</v>
      </c>
      <c r="G712" s="1" t="s">
        <v>1531</v>
      </c>
      <c r="H712" s="1">
        <v>13</v>
      </c>
      <c r="I712" s="1" t="s">
        <v>1531</v>
      </c>
      <c r="J712" s="1">
        <v>13</v>
      </c>
      <c r="K712" s="1" t="s">
        <v>1531</v>
      </c>
      <c r="L712" s="6"/>
      <c r="M712" s="6"/>
      <c r="N712" s="6"/>
    </row>
    <row r="713" spans="1:14">
      <c r="A713" s="1" t="s">
        <v>1210</v>
      </c>
      <c r="B713" s="1" t="s">
        <v>1563</v>
      </c>
      <c r="C713" s="1" t="s">
        <v>1703</v>
      </c>
      <c r="D713" s="1">
        <v>0</v>
      </c>
      <c r="E713" s="1" t="s">
        <v>1531</v>
      </c>
      <c r="F713" s="1">
        <v>0</v>
      </c>
      <c r="G713" s="1" t="s">
        <v>1531</v>
      </c>
      <c r="H713" s="1">
        <v>0</v>
      </c>
      <c r="I713" s="1" t="s">
        <v>1531</v>
      </c>
      <c r="J713" s="1">
        <v>0</v>
      </c>
      <c r="K713" s="1" t="s">
        <v>1531</v>
      </c>
      <c r="L713" s="6"/>
      <c r="M713" s="6"/>
      <c r="N713" s="6"/>
    </row>
    <row r="714" spans="1:14">
      <c r="A714" s="1" t="s">
        <v>1211</v>
      </c>
      <c r="B714" s="1" t="s">
        <v>1563</v>
      </c>
      <c r="C714" s="1" t="s">
        <v>941</v>
      </c>
      <c r="D714" s="1">
        <v>0</v>
      </c>
      <c r="E714" s="1">
        <v>0</v>
      </c>
      <c r="F714" s="1">
        <v>0</v>
      </c>
      <c r="G714" s="1">
        <v>0</v>
      </c>
      <c r="H714" s="1">
        <v>0</v>
      </c>
      <c r="I714" s="1">
        <v>0</v>
      </c>
      <c r="J714" s="1">
        <v>0</v>
      </c>
      <c r="K714" s="1">
        <v>0</v>
      </c>
      <c r="L714" s="6"/>
      <c r="M714" s="6"/>
      <c r="N714" s="6"/>
    </row>
    <row r="715" spans="1:14">
      <c r="A715" s="1" t="s">
        <v>1212</v>
      </c>
      <c r="B715" s="1" t="s">
        <v>1563</v>
      </c>
      <c r="C715" s="1" t="s">
        <v>1700</v>
      </c>
      <c r="D715" s="1">
        <v>10</v>
      </c>
      <c r="E715" s="1">
        <v>34</v>
      </c>
      <c r="F715" s="1">
        <v>10</v>
      </c>
      <c r="G715" s="1">
        <v>34</v>
      </c>
      <c r="H715" s="1">
        <v>11</v>
      </c>
      <c r="I715" s="1">
        <v>37</v>
      </c>
      <c r="J715" s="1">
        <v>11</v>
      </c>
      <c r="K715" s="1">
        <v>37</v>
      </c>
      <c r="L715" s="6"/>
      <c r="M715" s="6"/>
      <c r="N715" s="6"/>
    </row>
    <row r="716" spans="1:14">
      <c r="A716" s="1" t="s">
        <v>1213</v>
      </c>
      <c r="B716" s="1" t="s">
        <v>1563</v>
      </c>
      <c r="C716" s="1" t="s">
        <v>942</v>
      </c>
      <c r="D716" s="1">
        <v>0</v>
      </c>
      <c r="E716" s="1">
        <v>0</v>
      </c>
      <c r="F716" s="1">
        <v>0</v>
      </c>
      <c r="G716" s="1">
        <v>0</v>
      </c>
      <c r="H716" s="1">
        <v>0</v>
      </c>
      <c r="I716" s="1">
        <v>0</v>
      </c>
      <c r="J716" s="1">
        <v>0</v>
      </c>
      <c r="K716" s="1">
        <v>0</v>
      </c>
      <c r="L716" s="6"/>
      <c r="M716" s="6"/>
      <c r="N716" s="6"/>
    </row>
    <row r="717" spans="1:14">
      <c r="A717" s="1" t="s">
        <v>1214</v>
      </c>
      <c r="B717" s="1" t="s">
        <v>1563</v>
      </c>
      <c r="C717" s="1" t="s">
        <v>1702</v>
      </c>
      <c r="D717" s="1">
        <v>0</v>
      </c>
      <c r="E717" s="1" t="s">
        <v>1531</v>
      </c>
      <c r="F717" s="1">
        <v>0</v>
      </c>
      <c r="G717" s="1" t="s">
        <v>1531</v>
      </c>
      <c r="H717" s="1">
        <v>0</v>
      </c>
      <c r="I717" s="1" t="s">
        <v>1531</v>
      </c>
      <c r="J717" s="1">
        <v>0</v>
      </c>
      <c r="K717" s="1" t="s">
        <v>1531</v>
      </c>
      <c r="L717" s="6"/>
      <c r="M717" s="6"/>
      <c r="N717" s="6"/>
    </row>
    <row r="718" spans="1:14">
      <c r="A718" s="1" t="s">
        <v>1215</v>
      </c>
      <c r="B718" s="1" t="s">
        <v>1563</v>
      </c>
      <c r="C718" s="1" t="s">
        <v>944</v>
      </c>
      <c r="D718" s="1">
        <v>1</v>
      </c>
      <c r="E718" s="1" t="s">
        <v>1531</v>
      </c>
      <c r="F718" s="1">
        <v>1</v>
      </c>
      <c r="G718" s="1" t="s">
        <v>1531</v>
      </c>
      <c r="H718" s="1">
        <v>1</v>
      </c>
      <c r="I718" s="1" t="s">
        <v>1531</v>
      </c>
      <c r="J718" s="1">
        <v>1</v>
      </c>
      <c r="K718" s="1" t="s">
        <v>1531</v>
      </c>
      <c r="L718" s="6"/>
      <c r="M718" s="6"/>
      <c r="N718" s="6"/>
    </row>
    <row r="719" spans="1:14">
      <c r="A719" s="1" t="s">
        <v>1216</v>
      </c>
      <c r="B719" s="1" t="s">
        <v>1563</v>
      </c>
      <c r="C719" s="1" t="s">
        <v>945</v>
      </c>
      <c r="D719" s="1">
        <v>1</v>
      </c>
      <c r="E719" s="1" t="s">
        <v>1531</v>
      </c>
      <c r="F719" s="1">
        <v>1</v>
      </c>
      <c r="G719" s="1" t="s">
        <v>1531</v>
      </c>
      <c r="H719" s="1">
        <v>1</v>
      </c>
      <c r="I719" s="1" t="s">
        <v>1531</v>
      </c>
      <c r="J719" s="1">
        <v>1</v>
      </c>
      <c r="K719" s="1" t="s">
        <v>1531</v>
      </c>
      <c r="L719" s="6"/>
      <c r="M719" s="6"/>
      <c r="N719" s="6"/>
    </row>
    <row r="720" spans="1:14">
      <c r="A720" s="1" t="s">
        <v>1217</v>
      </c>
      <c r="B720" s="1" t="s">
        <v>1563</v>
      </c>
      <c r="C720" s="1" t="s">
        <v>1704</v>
      </c>
      <c r="D720" s="1">
        <v>0</v>
      </c>
      <c r="E720" s="1">
        <v>0</v>
      </c>
      <c r="F720" s="1">
        <v>0</v>
      </c>
      <c r="G720" s="1">
        <v>0</v>
      </c>
      <c r="H720" s="1">
        <v>0</v>
      </c>
      <c r="I720" s="1">
        <v>0</v>
      </c>
      <c r="J720" s="1">
        <v>0</v>
      </c>
      <c r="K720" s="1">
        <v>0</v>
      </c>
      <c r="L720" s="6"/>
      <c r="M720" s="6"/>
      <c r="N720" s="6"/>
    </row>
    <row r="721" spans="1:14">
      <c r="A721" s="1" t="s">
        <v>1218</v>
      </c>
      <c r="B721" s="1" t="s">
        <v>1563</v>
      </c>
      <c r="C721" s="1" t="s">
        <v>943</v>
      </c>
      <c r="D721" s="1">
        <v>0</v>
      </c>
      <c r="E721" s="1">
        <v>0</v>
      </c>
      <c r="F721" s="1">
        <v>0</v>
      </c>
      <c r="G721" s="1">
        <v>0</v>
      </c>
      <c r="H721" s="1">
        <v>0</v>
      </c>
      <c r="I721" s="1">
        <v>0</v>
      </c>
      <c r="J721" s="1">
        <v>0</v>
      </c>
      <c r="K721" s="1">
        <v>0</v>
      </c>
      <c r="L721" s="6"/>
      <c r="M721" s="6"/>
      <c r="N721" s="6"/>
    </row>
    <row r="722" spans="1:14">
      <c r="A722" s="1" t="s">
        <v>1219</v>
      </c>
      <c r="B722" s="1" t="s">
        <v>1563</v>
      </c>
      <c r="C722" s="1" t="s">
        <v>1701</v>
      </c>
      <c r="D722" s="1">
        <v>0</v>
      </c>
      <c r="E722" s="1" t="s">
        <v>1531</v>
      </c>
      <c r="F722" s="1">
        <v>0</v>
      </c>
      <c r="G722" s="1" t="s">
        <v>1531</v>
      </c>
      <c r="H722" s="1">
        <v>0</v>
      </c>
      <c r="I722" s="1" t="s">
        <v>1531</v>
      </c>
      <c r="J722" s="1">
        <v>0</v>
      </c>
      <c r="K722" s="1" t="s">
        <v>1531</v>
      </c>
      <c r="L722" s="6"/>
      <c r="M722" s="6"/>
      <c r="N722" s="6"/>
    </row>
    <row r="723" spans="1:14">
      <c r="A723" s="1" t="s">
        <v>1220</v>
      </c>
      <c r="B723" s="1" t="s">
        <v>1563</v>
      </c>
      <c r="C723" s="1" t="s">
        <v>709</v>
      </c>
      <c r="D723" s="1"/>
      <c r="E723" s="1"/>
      <c r="F723" s="1"/>
      <c r="G723" s="1"/>
      <c r="H723" s="1"/>
      <c r="I723" s="1"/>
      <c r="J723" s="1"/>
      <c r="K723" s="1"/>
      <c r="L723" s="6"/>
      <c r="M723" s="6"/>
      <c r="N723" s="6"/>
    </row>
    <row r="724" spans="1:14">
      <c r="A724" s="1" t="s">
        <v>1172</v>
      </c>
      <c r="B724" s="1" t="s">
        <v>1565</v>
      </c>
      <c r="C724" s="1" t="s">
        <v>1690</v>
      </c>
      <c r="D724" s="1">
        <v>128</v>
      </c>
      <c r="E724" s="1" t="s">
        <v>1531</v>
      </c>
      <c r="F724" s="1">
        <v>129</v>
      </c>
      <c r="G724" s="1" t="s">
        <v>1531</v>
      </c>
      <c r="H724" s="1">
        <v>129</v>
      </c>
      <c r="I724" s="1" t="s">
        <v>1531</v>
      </c>
      <c r="J724" s="1">
        <v>131</v>
      </c>
      <c r="K724" s="1" t="s">
        <v>1531</v>
      </c>
      <c r="L724" s="6"/>
      <c r="M724" s="6"/>
      <c r="N724" s="6"/>
    </row>
    <row r="725" spans="1:14">
      <c r="A725" s="1" t="s">
        <v>1173</v>
      </c>
      <c r="B725" s="1" t="s">
        <v>1565</v>
      </c>
      <c r="C725" s="1" t="s">
        <v>1703</v>
      </c>
      <c r="D725" s="1">
        <v>1</v>
      </c>
      <c r="E725" s="1" t="s">
        <v>1531</v>
      </c>
      <c r="F725" s="1">
        <v>1</v>
      </c>
      <c r="G725" s="1" t="s">
        <v>1531</v>
      </c>
      <c r="H725" s="1">
        <v>1</v>
      </c>
      <c r="I725" s="1" t="s">
        <v>1531</v>
      </c>
      <c r="J725" s="1">
        <v>1</v>
      </c>
      <c r="K725" s="1" t="s">
        <v>1531</v>
      </c>
      <c r="L725" s="6"/>
      <c r="M725" s="6"/>
      <c r="N725" s="6"/>
    </row>
    <row r="726" spans="1:14">
      <c r="A726" s="1" t="s">
        <v>1174</v>
      </c>
      <c r="B726" s="1" t="s">
        <v>1565</v>
      </c>
      <c r="C726" s="1" t="s">
        <v>941</v>
      </c>
      <c r="D726" s="1">
        <v>8</v>
      </c>
      <c r="E726" s="1">
        <v>1129</v>
      </c>
      <c r="F726" s="1">
        <v>8</v>
      </c>
      <c r="G726" s="1">
        <v>1129</v>
      </c>
      <c r="H726" s="1">
        <v>8</v>
      </c>
      <c r="I726" s="1">
        <v>1129</v>
      </c>
      <c r="J726" s="1">
        <v>8</v>
      </c>
      <c r="K726" s="1">
        <v>1129</v>
      </c>
      <c r="L726" s="6"/>
      <c r="M726" s="6"/>
      <c r="N726" s="6"/>
    </row>
    <row r="727" spans="1:14">
      <c r="A727" s="1" t="s">
        <v>1175</v>
      </c>
      <c r="B727" s="1" t="s">
        <v>1565</v>
      </c>
      <c r="C727" s="1" t="s">
        <v>1700</v>
      </c>
      <c r="D727" s="1">
        <v>104</v>
      </c>
      <c r="E727" s="1">
        <v>541</v>
      </c>
      <c r="F727" s="1">
        <v>103</v>
      </c>
      <c r="G727" s="1">
        <v>534</v>
      </c>
      <c r="H727" s="1">
        <v>103</v>
      </c>
      <c r="I727" s="1">
        <v>534</v>
      </c>
      <c r="J727" s="1">
        <v>105</v>
      </c>
      <c r="K727" s="1">
        <v>546</v>
      </c>
      <c r="L727" s="6"/>
      <c r="M727" s="6"/>
      <c r="N727" s="6"/>
    </row>
    <row r="728" spans="1:14">
      <c r="A728" s="1" t="s">
        <v>1176</v>
      </c>
      <c r="B728" s="1" t="s">
        <v>1565</v>
      </c>
      <c r="C728" s="1" t="s">
        <v>942</v>
      </c>
      <c r="D728" s="1">
        <v>1</v>
      </c>
      <c r="E728" s="1">
        <v>300</v>
      </c>
      <c r="F728" s="1">
        <v>1</v>
      </c>
      <c r="G728" s="1">
        <v>300</v>
      </c>
      <c r="H728" s="1">
        <v>1</v>
      </c>
      <c r="I728" s="1">
        <v>300</v>
      </c>
      <c r="J728" s="1">
        <v>1</v>
      </c>
      <c r="K728" s="1">
        <v>300</v>
      </c>
      <c r="L728" s="6"/>
      <c r="M728" s="6"/>
      <c r="N728" s="6"/>
    </row>
    <row r="729" spans="1:14">
      <c r="A729" s="1" t="s">
        <v>1177</v>
      </c>
      <c r="B729" s="1" t="s">
        <v>1565</v>
      </c>
      <c r="C729" s="1" t="s">
        <v>1702</v>
      </c>
      <c r="D729" s="1">
        <v>6</v>
      </c>
      <c r="E729" s="1" t="s">
        <v>1531</v>
      </c>
      <c r="F729" s="1">
        <v>7</v>
      </c>
      <c r="G729" s="1" t="s">
        <v>1531</v>
      </c>
      <c r="H729" s="1">
        <v>7</v>
      </c>
      <c r="I729" s="1" t="s">
        <v>1531</v>
      </c>
      <c r="J729" s="1">
        <v>7</v>
      </c>
      <c r="K729" s="1" t="s">
        <v>1531</v>
      </c>
      <c r="L729" s="6"/>
      <c r="M729" s="6"/>
      <c r="N729" s="6"/>
    </row>
    <row r="730" spans="1:14">
      <c r="A730" s="1" t="s">
        <v>1178</v>
      </c>
      <c r="B730" s="1" t="s">
        <v>1565</v>
      </c>
      <c r="C730" s="1" t="s">
        <v>944</v>
      </c>
      <c r="D730" s="1">
        <v>1</v>
      </c>
      <c r="E730" s="1" t="s">
        <v>1531</v>
      </c>
      <c r="F730" s="1">
        <v>1</v>
      </c>
      <c r="G730" s="1" t="s">
        <v>1531</v>
      </c>
      <c r="H730" s="1">
        <v>1</v>
      </c>
      <c r="I730" s="1" t="s">
        <v>1531</v>
      </c>
      <c r="J730" s="1">
        <v>1</v>
      </c>
      <c r="K730" s="1" t="s">
        <v>1531</v>
      </c>
      <c r="L730" s="6"/>
      <c r="M730" s="6"/>
      <c r="N730" s="6"/>
    </row>
    <row r="731" spans="1:14">
      <c r="A731" s="1" t="s">
        <v>1179</v>
      </c>
      <c r="B731" s="1" t="s">
        <v>1565</v>
      </c>
      <c r="C731" s="1" t="s">
        <v>945</v>
      </c>
      <c r="D731" s="1">
        <v>1</v>
      </c>
      <c r="E731" s="1" t="s">
        <v>1531</v>
      </c>
      <c r="F731" s="1">
        <v>1</v>
      </c>
      <c r="G731" s="1" t="s">
        <v>1531</v>
      </c>
      <c r="H731" s="1">
        <v>1</v>
      </c>
      <c r="I731" s="1" t="s">
        <v>1531</v>
      </c>
      <c r="J731" s="1">
        <v>1</v>
      </c>
      <c r="K731" s="1" t="s">
        <v>1531</v>
      </c>
      <c r="L731" s="6"/>
      <c r="M731" s="6"/>
      <c r="N731" s="6"/>
    </row>
    <row r="732" spans="1:14">
      <c r="A732" s="1" t="s">
        <v>1278</v>
      </c>
      <c r="B732" s="1" t="s">
        <v>1565</v>
      </c>
      <c r="C732" s="1" t="s">
        <v>1704</v>
      </c>
      <c r="D732" s="1">
        <v>0</v>
      </c>
      <c r="E732" s="1">
        <v>0</v>
      </c>
      <c r="F732" s="1">
        <v>1</v>
      </c>
      <c r="G732" s="1">
        <v>6.625</v>
      </c>
      <c r="H732" s="1">
        <v>1</v>
      </c>
      <c r="I732" s="1">
        <v>6.5333329999999998</v>
      </c>
      <c r="J732" s="1">
        <v>1</v>
      </c>
      <c r="K732" s="1">
        <v>6.733333</v>
      </c>
      <c r="L732" s="6"/>
      <c r="M732" s="6"/>
      <c r="N732" s="6"/>
    </row>
    <row r="733" spans="1:14">
      <c r="A733" s="1" t="s">
        <v>1279</v>
      </c>
      <c r="B733" s="1" t="s">
        <v>1565</v>
      </c>
      <c r="C733" s="1" t="s">
        <v>943</v>
      </c>
      <c r="D733" s="1">
        <v>4</v>
      </c>
      <c r="E733" s="1">
        <v>84</v>
      </c>
      <c r="F733" s="1">
        <v>4</v>
      </c>
      <c r="G733" s="1">
        <v>84</v>
      </c>
      <c r="H733" s="1">
        <v>4</v>
      </c>
      <c r="I733" s="1">
        <v>84</v>
      </c>
      <c r="J733" s="1">
        <v>4</v>
      </c>
      <c r="K733" s="1">
        <v>76</v>
      </c>
      <c r="L733" s="6"/>
      <c r="M733" s="6"/>
      <c r="N733" s="6"/>
    </row>
    <row r="734" spans="1:14">
      <c r="A734" s="1" t="s">
        <v>1280</v>
      </c>
      <c r="B734" s="1" t="s">
        <v>1565</v>
      </c>
      <c r="C734" s="1" t="s">
        <v>1701</v>
      </c>
      <c r="D734" s="1">
        <v>2</v>
      </c>
      <c r="E734" s="1" t="s">
        <v>1531</v>
      </c>
      <c r="F734" s="1">
        <v>2</v>
      </c>
      <c r="G734" s="1" t="s">
        <v>1531</v>
      </c>
      <c r="H734" s="1">
        <v>2</v>
      </c>
      <c r="I734" s="1" t="s">
        <v>1531</v>
      </c>
      <c r="J734" s="1">
        <v>2</v>
      </c>
      <c r="K734" s="1" t="s">
        <v>1531</v>
      </c>
      <c r="L734" s="6"/>
      <c r="M734" s="6"/>
      <c r="N734" s="6"/>
    </row>
    <row r="735" spans="1:14">
      <c r="A735" s="1" t="s">
        <v>1281</v>
      </c>
      <c r="B735" s="1" t="s">
        <v>1565</v>
      </c>
      <c r="C735" s="1" t="s">
        <v>709</v>
      </c>
      <c r="D735" s="1"/>
      <c r="E735" s="1"/>
      <c r="F735" s="1"/>
      <c r="G735" s="1"/>
      <c r="H735" s="1"/>
      <c r="I735" s="1"/>
      <c r="J735" s="1"/>
      <c r="K735" s="1"/>
      <c r="L735" s="6"/>
      <c r="M735" s="6"/>
      <c r="N735" s="6"/>
    </row>
    <row r="736" spans="1:14">
      <c r="A736" s="1" t="s">
        <v>1847</v>
      </c>
      <c r="B736" s="1" t="s">
        <v>1569</v>
      </c>
      <c r="C736" s="1" t="s">
        <v>1690</v>
      </c>
      <c r="D736" s="1">
        <v>32</v>
      </c>
      <c r="E736" s="1" t="s">
        <v>1531</v>
      </c>
      <c r="F736" s="1">
        <v>31</v>
      </c>
      <c r="G736" s="1" t="s">
        <v>1531</v>
      </c>
      <c r="H736" s="1">
        <v>31</v>
      </c>
      <c r="I736" s="1" t="s">
        <v>1531</v>
      </c>
      <c r="J736" s="1">
        <v>33</v>
      </c>
      <c r="K736" s="1" t="s">
        <v>1531</v>
      </c>
      <c r="L736" s="6"/>
      <c r="M736" s="6"/>
      <c r="N736" s="6"/>
    </row>
    <row r="737" spans="1:14">
      <c r="A737" s="1" t="s">
        <v>1848</v>
      </c>
      <c r="B737" s="1" t="s">
        <v>1569</v>
      </c>
      <c r="C737" s="1" t="s">
        <v>1703</v>
      </c>
      <c r="D737" s="1">
        <v>0</v>
      </c>
      <c r="E737" s="1" t="s">
        <v>1531</v>
      </c>
      <c r="F737" s="1">
        <v>0</v>
      </c>
      <c r="G737" s="1" t="s">
        <v>1531</v>
      </c>
      <c r="H737" s="1">
        <v>0</v>
      </c>
      <c r="I737" s="1" t="s">
        <v>1531</v>
      </c>
      <c r="J737" s="1">
        <v>0</v>
      </c>
      <c r="K737" s="1" t="s">
        <v>1531</v>
      </c>
      <c r="L737" s="6"/>
      <c r="M737" s="6"/>
      <c r="N737" s="6"/>
    </row>
    <row r="738" spans="1:14">
      <c r="A738" s="1" t="s">
        <v>1849</v>
      </c>
      <c r="B738" s="1" t="s">
        <v>1569</v>
      </c>
      <c r="C738" s="1" t="s">
        <v>941</v>
      </c>
      <c r="D738" s="1">
        <v>1</v>
      </c>
      <c r="E738" s="1">
        <v>6</v>
      </c>
      <c r="F738" s="1">
        <v>1</v>
      </c>
      <c r="G738" s="1">
        <v>6</v>
      </c>
      <c r="H738" s="1">
        <v>1</v>
      </c>
      <c r="I738" s="1">
        <v>6</v>
      </c>
      <c r="J738" s="1">
        <v>1</v>
      </c>
      <c r="K738" s="1">
        <v>6</v>
      </c>
      <c r="L738" s="6"/>
      <c r="M738" s="6"/>
      <c r="N738" s="6"/>
    </row>
    <row r="739" spans="1:14">
      <c r="A739" s="1" t="s">
        <v>1850</v>
      </c>
      <c r="B739" s="1" t="s">
        <v>1569</v>
      </c>
      <c r="C739" s="1" t="s">
        <v>1700</v>
      </c>
      <c r="D739" s="1">
        <v>22</v>
      </c>
      <c r="E739" s="1">
        <v>91</v>
      </c>
      <c r="F739" s="1">
        <v>21</v>
      </c>
      <c r="G739" s="1">
        <v>89</v>
      </c>
      <c r="H739" s="1">
        <v>22</v>
      </c>
      <c r="I739" s="1">
        <v>92</v>
      </c>
      <c r="J739" s="1">
        <v>22</v>
      </c>
      <c r="K739" s="1">
        <v>92</v>
      </c>
      <c r="L739" s="6"/>
      <c r="M739" s="6"/>
      <c r="N739" s="6"/>
    </row>
    <row r="740" spans="1:14">
      <c r="A740" s="1" t="s">
        <v>1851</v>
      </c>
      <c r="B740" s="1" t="s">
        <v>1569</v>
      </c>
      <c r="C740" s="1" t="s">
        <v>942</v>
      </c>
      <c r="D740" s="1">
        <v>0</v>
      </c>
      <c r="E740" s="1">
        <v>0</v>
      </c>
      <c r="F740" s="1">
        <v>0</v>
      </c>
      <c r="G740" s="1">
        <v>0</v>
      </c>
      <c r="H740" s="1">
        <v>0</v>
      </c>
      <c r="I740" s="1">
        <v>0</v>
      </c>
      <c r="J740" s="1">
        <v>0</v>
      </c>
      <c r="K740" s="1">
        <v>0</v>
      </c>
      <c r="L740" s="6"/>
      <c r="M740" s="6"/>
      <c r="N740" s="6"/>
    </row>
    <row r="741" spans="1:14">
      <c r="A741" s="1" t="s">
        <v>1852</v>
      </c>
      <c r="B741" s="1" t="s">
        <v>1569</v>
      </c>
      <c r="C741" s="1" t="s">
        <v>1702</v>
      </c>
      <c r="D741" s="1">
        <v>3</v>
      </c>
      <c r="E741" s="1" t="s">
        <v>1531</v>
      </c>
      <c r="F741" s="1">
        <v>3</v>
      </c>
      <c r="G741" s="1" t="s">
        <v>1531</v>
      </c>
      <c r="H741" s="1">
        <v>2</v>
      </c>
      <c r="I741" s="1" t="s">
        <v>1531</v>
      </c>
      <c r="J741" s="1">
        <v>3</v>
      </c>
      <c r="K741" s="1" t="s">
        <v>1531</v>
      </c>
      <c r="L741" s="6"/>
      <c r="M741" s="6"/>
      <c r="N741" s="6"/>
    </row>
    <row r="742" spans="1:14">
      <c r="A742" s="1" t="s">
        <v>1853</v>
      </c>
      <c r="B742" s="1" t="s">
        <v>1569</v>
      </c>
      <c r="C742" s="1" t="s">
        <v>944</v>
      </c>
      <c r="D742" s="1">
        <v>1</v>
      </c>
      <c r="E742" s="1" t="s">
        <v>1531</v>
      </c>
      <c r="F742" s="1">
        <v>1</v>
      </c>
      <c r="G742" s="1" t="s">
        <v>1531</v>
      </c>
      <c r="H742" s="1">
        <v>1</v>
      </c>
      <c r="I742" s="1" t="s">
        <v>1531</v>
      </c>
      <c r="J742" s="1">
        <v>1</v>
      </c>
      <c r="K742" s="1" t="s">
        <v>1531</v>
      </c>
      <c r="L742" s="6"/>
      <c r="M742" s="6"/>
      <c r="N742" s="6"/>
    </row>
    <row r="743" spans="1:14">
      <c r="A743" s="1" t="s">
        <v>1854</v>
      </c>
      <c r="B743" s="1" t="s">
        <v>1569</v>
      </c>
      <c r="C743" s="1" t="s">
        <v>945</v>
      </c>
      <c r="D743" s="1">
        <v>1</v>
      </c>
      <c r="E743" s="1" t="s">
        <v>1531</v>
      </c>
      <c r="F743" s="1">
        <v>1</v>
      </c>
      <c r="G743" s="1" t="s">
        <v>1531</v>
      </c>
      <c r="H743" s="1">
        <v>1</v>
      </c>
      <c r="I743" s="1" t="s">
        <v>1531</v>
      </c>
      <c r="J743" s="1">
        <v>1</v>
      </c>
      <c r="K743" s="1" t="s">
        <v>1531</v>
      </c>
      <c r="L743" s="6"/>
      <c r="M743" s="6"/>
      <c r="N743" s="6"/>
    </row>
    <row r="744" spans="1:14">
      <c r="A744" s="1" t="s">
        <v>1855</v>
      </c>
      <c r="B744" s="1" t="s">
        <v>1569</v>
      </c>
      <c r="C744" s="1" t="s">
        <v>1704</v>
      </c>
      <c r="D744" s="1">
        <v>0</v>
      </c>
      <c r="E744" s="1">
        <v>0</v>
      </c>
      <c r="F744" s="1">
        <v>0</v>
      </c>
      <c r="G744" s="1">
        <v>0</v>
      </c>
      <c r="H744" s="1">
        <v>0</v>
      </c>
      <c r="I744" s="1">
        <v>0</v>
      </c>
      <c r="J744" s="1">
        <v>1</v>
      </c>
      <c r="K744" s="1">
        <v>6.875</v>
      </c>
      <c r="L744" s="6"/>
      <c r="M744" s="6"/>
      <c r="N744" s="6"/>
    </row>
    <row r="745" spans="1:14">
      <c r="A745" s="1" t="s">
        <v>1856</v>
      </c>
      <c r="B745" s="1" t="s">
        <v>1569</v>
      </c>
      <c r="C745" s="1" t="s">
        <v>943</v>
      </c>
      <c r="D745" s="1">
        <v>3</v>
      </c>
      <c r="E745" s="1">
        <v>30</v>
      </c>
      <c r="F745" s="1">
        <v>3</v>
      </c>
      <c r="G745" s="1">
        <v>30</v>
      </c>
      <c r="H745" s="1">
        <v>3</v>
      </c>
      <c r="I745" s="1">
        <v>30</v>
      </c>
      <c r="J745" s="1">
        <v>3</v>
      </c>
      <c r="K745" s="1">
        <v>30</v>
      </c>
      <c r="L745" s="6"/>
      <c r="M745" s="6"/>
      <c r="N745" s="6"/>
    </row>
    <row r="746" spans="1:14">
      <c r="A746" s="1" t="s">
        <v>1857</v>
      </c>
      <c r="B746" s="1" t="s">
        <v>1569</v>
      </c>
      <c r="C746" s="1" t="s">
        <v>1701</v>
      </c>
      <c r="D746" s="1">
        <v>1</v>
      </c>
      <c r="E746" s="1" t="s">
        <v>1531</v>
      </c>
      <c r="F746" s="1">
        <v>1</v>
      </c>
      <c r="G746" s="1" t="s">
        <v>1531</v>
      </c>
      <c r="H746" s="1">
        <v>1</v>
      </c>
      <c r="I746" s="1" t="s">
        <v>1531</v>
      </c>
      <c r="J746" s="1">
        <v>1</v>
      </c>
      <c r="K746" s="1" t="s">
        <v>1531</v>
      </c>
      <c r="L746" s="6"/>
      <c r="M746" s="6"/>
      <c r="N746" s="6"/>
    </row>
    <row r="747" spans="1:14">
      <c r="A747" s="1" t="s">
        <v>1858</v>
      </c>
      <c r="B747" s="1" t="s">
        <v>1569</v>
      </c>
      <c r="C747" s="1" t="s">
        <v>709</v>
      </c>
      <c r="D747" s="1"/>
      <c r="E747" s="1"/>
      <c r="F747" s="1"/>
      <c r="G747" s="1"/>
      <c r="H747" s="1"/>
      <c r="I747" s="1"/>
      <c r="J747" s="1"/>
      <c r="K747" s="1"/>
      <c r="L747" s="6"/>
      <c r="M747" s="6"/>
      <c r="N747" s="6"/>
    </row>
    <row r="748" spans="1:14">
      <c r="A748" s="1" t="s">
        <v>1859</v>
      </c>
      <c r="B748" s="1" t="s">
        <v>1570</v>
      </c>
      <c r="C748" s="1" t="s">
        <v>1690</v>
      </c>
      <c r="D748" s="1">
        <v>37</v>
      </c>
      <c r="E748" s="1" t="s">
        <v>1531</v>
      </c>
      <c r="F748" s="1">
        <v>40</v>
      </c>
      <c r="G748" s="1" t="s">
        <v>1531</v>
      </c>
      <c r="H748" s="1">
        <v>40</v>
      </c>
      <c r="I748" s="1" t="s">
        <v>1531</v>
      </c>
      <c r="J748" s="1">
        <v>40</v>
      </c>
      <c r="K748" s="1" t="s">
        <v>1531</v>
      </c>
      <c r="L748" s="6"/>
      <c r="M748" s="6"/>
      <c r="N748" s="6"/>
    </row>
    <row r="749" spans="1:14">
      <c r="A749" s="1" t="s">
        <v>1860</v>
      </c>
      <c r="B749" s="1" t="s">
        <v>1570</v>
      </c>
      <c r="C749" s="1" t="s">
        <v>1703</v>
      </c>
      <c r="D749" s="1">
        <v>0</v>
      </c>
      <c r="E749" s="1" t="s">
        <v>1531</v>
      </c>
      <c r="F749" s="1">
        <v>0</v>
      </c>
      <c r="G749" s="1" t="s">
        <v>1531</v>
      </c>
      <c r="H749" s="1">
        <v>0</v>
      </c>
      <c r="I749" s="1" t="s">
        <v>1531</v>
      </c>
      <c r="J749" s="1">
        <v>0</v>
      </c>
      <c r="K749" s="1" t="s">
        <v>1531</v>
      </c>
      <c r="L749" s="6"/>
      <c r="M749" s="6"/>
      <c r="N749" s="6"/>
    </row>
    <row r="750" spans="1:14">
      <c r="A750" s="1" t="s">
        <v>1861</v>
      </c>
      <c r="B750" s="1" t="s">
        <v>1570</v>
      </c>
      <c r="C750" s="1" t="s">
        <v>941</v>
      </c>
      <c r="D750" s="1">
        <v>1</v>
      </c>
      <c r="E750" s="1">
        <v>211</v>
      </c>
      <c r="F750" s="1">
        <v>1</v>
      </c>
      <c r="G750" s="1">
        <v>211</v>
      </c>
      <c r="H750" s="1">
        <v>1</v>
      </c>
      <c r="I750" s="1">
        <v>211</v>
      </c>
      <c r="J750" s="1">
        <v>1</v>
      </c>
      <c r="K750" s="1">
        <v>211</v>
      </c>
      <c r="L750" s="6"/>
      <c r="M750" s="6"/>
      <c r="N750" s="6"/>
    </row>
    <row r="751" spans="1:14">
      <c r="A751" s="1" t="s">
        <v>18</v>
      </c>
      <c r="B751" s="1" t="s">
        <v>1570</v>
      </c>
      <c r="C751" s="1" t="s">
        <v>1700</v>
      </c>
      <c r="D751" s="1">
        <v>30</v>
      </c>
      <c r="E751" s="1">
        <v>156</v>
      </c>
      <c r="F751" s="1">
        <v>33</v>
      </c>
      <c r="G751" s="1">
        <v>172</v>
      </c>
      <c r="H751" s="1">
        <v>33</v>
      </c>
      <c r="I751" s="1">
        <v>172</v>
      </c>
      <c r="J751" s="1">
        <v>33</v>
      </c>
      <c r="K751" s="1">
        <v>172</v>
      </c>
      <c r="L751" s="6"/>
      <c r="M751" s="6"/>
      <c r="N751" s="6"/>
    </row>
    <row r="752" spans="1:14">
      <c r="A752" s="1" t="s">
        <v>19</v>
      </c>
      <c r="B752" s="1" t="s">
        <v>1570</v>
      </c>
      <c r="C752" s="1" t="s">
        <v>942</v>
      </c>
      <c r="D752" s="1">
        <v>0</v>
      </c>
      <c r="E752" s="1">
        <v>0</v>
      </c>
      <c r="F752" s="1">
        <v>0</v>
      </c>
      <c r="G752" s="1">
        <v>0</v>
      </c>
      <c r="H752" s="1">
        <v>0</v>
      </c>
      <c r="I752" s="1">
        <v>0</v>
      </c>
      <c r="J752" s="1">
        <v>0</v>
      </c>
      <c r="K752" s="1">
        <v>0</v>
      </c>
      <c r="L752" s="6"/>
      <c r="M752" s="6"/>
      <c r="N752" s="6"/>
    </row>
    <row r="753" spans="1:14">
      <c r="A753" s="1" t="s">
        <v>20</v>
      </c>
      <c r="B753" s="1" t="s">
        <v>1570</v>
      </c>
      <c r="C753" s="1" t="s">
        <v>1702</v>
      </c>
      <c r="D753" s="1">
        <v>3</v>
      </c>
      <c r="E753" s="1" t="s">
        <v>1531</v>
      </c>
      <c r="F753" s="1">
        <v>3</v>
      </c>
      <c r="G753" s="1" t="s">
        <v>1531</v>
      </c>
      <c r="H753" s="1">
        <v>3</v>
      </c>
      <c r="I753" s="1" t="s">
        <v>1531</v>
      </c>
      <c r="J753" s="1">
        <v>3</v>
      </c>
      <c r="K753" s="1" t="s">
        <v>1531</v>
      </c>
      <c r="L753" s="6"/>
      <c r="M753" s="6"/>
      <c r="N753" s="6"/>
    </row>
    <row r="754" spans="1:14">
      <c r="A754" s="1" t="s">
        <v>21</v>
      </c>
      <c r="B754" s="1" t="s">
        <v>1570</v>
      </c>
      <c r="C754" s="1" t="s">
        <v>944</v>
      </c>
      <c r="D754" s="1">
        <v>1</v>
      </c>
      <c r="E754" s="1" t="s">
        <v>1531</v>
      </c>
      <c r="F754" s="1">
        <v>1</v>
      </c>
      <c r="G754" s="1" t="s">
        <v>1531</v>
      </c>
      <c r="H754" s="1">
        <v>1</v>
      </c>
      <c r="I754" s="1" t="s">
        <v>1531</v>
      </c>
      <c r="J754" s="1">
        <v>1</v>
      </c>
      <c r="K754" s="1" t="s">
        <v>1531</v>
      </c>
      <c r="L754" s="6"/>
      <c r="M754" s="6"/>
      <c r="N754" s="6"/>
    </row>
    <row r="755" spans="1:14">
      <c r="A755" s="1" t="s">
        <v>22</v>
      </c>
      <c r="B755" s="1" t="s">
        <v>1570</v>
      </c>
      <c r="C755" s="1" t="s">
        <v>945</v>
      </c>
      <c r="D755" s="1">
        <v>1</v>
      </c>
      <c r="E755" s="1" t="s">
        <v>1531</v>
      </c>
      <c r="F755" s="1">
        <v>1</v>
      </c>
      <c r="G755" s="1" t="s">
        <v>1531</v>
      </c>
      <c r="H755" s="1">
        <v>1</v>
      </c>
      <c r="I755" s="1" t="s">
        <v>1531</v>
      </c>
      <c r="J755" s="1">
        <v>1</v>
      </c>
      <c r="K755" s="1" t="s">
        <v>1531</v>
      </c>
      <c r="L755" s="6"/>
      <c r="M755" s="6"/>
      <c r="N755" s="6"/>
    </row>
    <row r="756" spans="1:14">
      <c r="A756" s="1" t="s">
        <v>23</v>
      </c>
      <c r="B756" s="1" t="s">
        <v>1570</v>
      </c>
      <c r="C756" s="1" t="s">
        <v>1704</v>
      </c>
      <c r="D756" s="1">
        <v>0</v>
      </c>
      <c r="E756" s="1">
        <v>0</v>
      </c>
      <c r="F756" s="1">
        <v>0</v>
      </c>
      <c r="G756" s="1">
        <v>0</v>
      </c>
      <c r="H756" s="1">
        <v>0</v>
      </c>
      <c r="I756" s="1">
        <v>0</v>
      </c>
      <c r="J756" s="1">
        <v>0</v>
      </c>
      <c r="K756" s="1">
        <v>0</v>
      </c>
      <c r="L756" s="6"/>
      <c r="M756" s="6"/>
      <c r="N756" s="6"/>
    </row>
    <row r="757" spans="1:14">
      <c r="A757" s="1" t="s">
        <v>24</v>
      </c>
      <c r="B757" s="1" t="s">
        <v>1570</v>
      </c>
      <c r="C757" s="1" t="s">
        <v>943</v>
      </c>
      <c r="D757" s="1">
        <v>0</v>
      </c>
      <c r="E757" s="1">
        <v>0</v>
      </c>
      <c r="F757" s="1">
        <v>0</v>
      </c>
      <c r="G757" s="1">
        <v>0</v>
      </c>
      <c r="H757" s="1">
        <v>0</v>
      </c>
      <c r="I757" s="1">
        <v>0</v>
      </c>
      <c r="J757" s="1">
        <v>0</v>
      </c>
      <c r="K757" s="1">
        <v>0</v>
      </c>
      <c r="L757" s="6"/>
      <c r="M757" s="6"/>
      <c r="N757" s="6"/>
    </row>
    <row r="758" spans="1:14">
      <c r="A758" s="1" t="s">
        <v>25</v>
      </c>
      <c r="B758" s="1" t="s">
        <v>1570</v>
      </c>
      <c r="C758" s="1" t="s">
        <v>1701</v>
      </c>
      <c r="D758" s="1">
        <v>1</v>
      </c>
      <c r="E758" s="1" t="s">
        <v>1531</v>
      </c>
      <c r="F758" s="1">
        <v>1</v>
      </c>
      <c r="G758" s="1" t="s">
        <v>1531</v>
      </c>
      <c r="H758" s="1">
        <v>1</v>
      </c>
      <c r="I758" s="1" t="s">
        <v>1531</v>
      </c>
      <c r="J758" s="1">
        <v>1</v>
      </c>
      <c r="K758" s="1" t="s">
        <v>1531</v>
      </c>
      <c r="L758" s="6"/>
      <c r="M758" s="6"/>
      <c r="N758" s="6"/>
    </row>
    <row r="759" spans="1:14">
      <c r="A759" s="1" t="s">
        <v>26</v>
      </c>
      <c r="B759" s="1" t="s">
        <v>1570</v>
      </c>
      <c r="C759" s="1" t="s">
        <v>709</v>
      </c>
      <c r="D759" s="1"/>
      <c r="E759" s="1"/>
      <c r="F759" s="1"/>
      <c r="G759" s="1"/>
      <c r="H759" s="1"/>
      <c r="I759" s="1"/>
      <c r="J759" s="1"/>
      <c r="K759" s="1"/>
      <c r="L759" s="6"/>
      <c r="M759" s="6"/>
      <c r="N759" s="6"/>
    </row>
    <row r="760" spans="1:14">
      <c r="A760" s="1" t="s">
        <v>1270</v>
      </c>
      <c r="B760" s="1" t="s">
        <v>27</v>
      </c>
      <c r="C760" s="1" t="s">
        <v>1690</v>
      </c>
      <c r="D760" s="1">
        <v>654</v>
      </c>
      <c r="E760" s="1" t="s">
        <v>1531</v>
      </c>
      <c r="F760" s="1">
        <v>656</v>
      </c>
      <c r="G760" s="1" t="s">
        <v>1531</v>
      </c>
      <c r="H760" s="1">
        <v>655</v>
      </c>
      <c r="I760" s="1" t="s">
        <v>1531</v>
      </c>
      <c r="J760" s="1">
        <v>658</v>
      </c>
      <c r="K760" s="1" t="s">
        <v>1531</v>
      </c>
      <c r="L760" s="6"/>
      <c r="M760" s="6"/>
      <c r="N760" s="6"/>
    </row>
    <row r="761" spans="1:14">
      <c r="A761" s="1" t="s">
        <v>1271</v>
      </c>
      <c r="B761" s="1" t="s">
        <v>27</v>
      </c>
      <c r="C761" s="1" t="s">
        <v>1703</v>
      </c>
      <c r="D761" s="1">
        <v>3</v>
      </c>
      <c r="E761" s="1" t="s">
        <v>1531</v>
      </c>
      <c r="F761" s="1">
        <v>3</v>
      </c>
      <c r="G761" s="1" t="s">
        <v>1531</v>
      </c>
      <c r="H761" s="1">
        <v>3</v>
      </c>
      <c r="I761" s="1" t="s">
        <v>1531</v>
      </c>
      <c r="J761" s="1">
        <v>3</v>
      </c>
      <c r="K761" s="1" t="s">
        <v>1531</v>
      </c>
      <c r="L761" s="6"/>
      <c r="M761" s="6"/>
      <c r="N761" s="6"/>
    </row>
    <row r="762" spans="1:14">
      <c r="A762" s="1" t="s">
        <v>783</v>
      </c>
      <c r="B762" s="1" t="s">
        <v>27</v>
      </c>
      <c r="C762" s="1" t="s">
        <v>941</v>
      </c>
      <c r="D762" s="1">
        <v>25</v>
      </c>
      <c r="E762" s="1">
        <v>2870</v>
      </c>
      <c r="F762" s="1">
        <v>25</v>
      </c>
      <c r="G762" s="1">
        <v>2870</v>
      </c>
      <c r="H762" s="1">
        <v>25</v>
      </c>
      <c r="I762" s="1">
        <v>2870</v>
      </c>
      <c r="J762" s="1">
        <v>25</v>
      </c>
      <c r="K762" s="1">
        <v>2870</v>
      </c>
      <c r="L762" s="6"/>
      <c r="M762" s="6"/>
      <c r="N762" s="6"/>
    </row>
    <row r="763" spans="1:14">
      <c r="A763" s="1" t="s">
        <v>784</v>
      </c>
      <c r="B763" s="1" t="s">
        <v>27</v>
      </c>
      <c r="C763" s="1" t="s">
        <v>1700</v>
      </c>
      <c r="D763" s="1">
        <v>511</v>
      </c>
      <c r="E763" s="1">
        <v>2484</v>
      </c>
      <c r="F763" s="1">
        <v>512</v>
      </c>
      <c r="G763" s="1">
        <v>2479</v>
      </c>
      <c r="H763" s="1">
        <v>512</v>
      </c>
      <c r="I763" s="1">
        <v>2478</v>
      </c>
      <c r="J763" s="1">
        <v>513</v>
      </c>
      <c r="K763" s="1">
        <v>2498</v>
      </c>
      <c r="L763" s="6"/>
      <c r="M763" s="6"/>
      <c r="N763" s="6"/>
    </row>
    <row r="764" spans="1:14">
      <c r="A764" s="1" t="s">
        <v>785</v>
      </c>
      <c r="B764" s="1" t="s">
        <v>27</v>
      </c>
      <c r="C764" s="1" t="s">
        <v>942</v>
      </c>
      <c r="D764" s="1">
        <v>2</v>
      </c>
      <c r="E764" s="1">
        <v>453</v>
      </c>
      <c r="F764" s="1">
        <v>2</v>
      </c>
      <c r="G764" s="1">
        <v>453</v>
      </c>
      <c r="H764" s="1">
        <v>2</v>
      </c>
      <c r="I764" s="1">
        <v>453</v>
      </c>
      <c r="J764" s="1">
        <v>2</v>
      </c>
      <c r="K764" s="1">
        <v>453</v>
      </c>
      <c r="L764" s="6"/>
      <c r="M764" s="6"/>
      <c r="N764" s="6"/>
    </row>
    <row r="765" spans="1:14">
      <c r="A765" s="1" t="s">
        <v>786</v>
      </c>
      <c r="B765" s="1" t="s">
        <v>27</v>
      </c>
      <c r="C765" s="1" t="s">
        <v>1702</v>
      </c>
      <c r="D765" s="1">
        <v>34</v>
      </c>
      <c r="E765" s="1" t="s">
        <v>1531</v>
      </c>
      <c r="F765" s="1">
        <v>34</v>
      </c>
      <c r="G765" s="1" t="s">
        <v>1531</v>
      </c>
      <c r="H765" s="1">
        <v>33</v>
      </c>
      <c r="I765" s="1" t="s">
        <v>1531</v>
      </c>
      <c r="J765" s="1">
        <v>34</v>
      </c>
      <c r="K765" s="1" t="s">
        <v>1531</v>
      </c>
      <c r="L765" s="6"/>
      <c r="M765" s="6"/>
      <c r="N765" s="6"/>
    </row>
    <row r="766" spans="1:14">
      <c r="A766" s="1" t="s">
        <v>1067</v>
      </c>
      <c r="B766" s="1" t="s">
        <v>27</v>
      </c>
      <c r="C766" s="1" t="s">
        <v>944</v>
      </c>
      <c r="D766" s="1">
        <v>23</v>
      </c>
      <c r="E766" s="1" t="s">
        <v>1531</v>
      </c>
      <c r="F766" s="1">
        <v>23</v>
      </c>
      <c r="G766" s="1" t="s">
        <v>1531</v>
      </c>
      <c r="H766" s="1">
        <v>23</v>
      </c>
      <c r="I766" s="1" t="s">
        <v>1531</v>
      </c>
      <c r="J766" s="1">
        <v>23</v>
      </c>
      <c r="K766" s="1" t="s">
        <v>1531</v>
      </c>
      <c r="L766" s="6"/>
      <c r="M766" s="6"/>
      <c r="N766" s="6"/>
    </row>
    <row r="767" spans="1:14">
      <c r="A767" s="1" t="s">
        <v>1068</v>
      </c>
      <c r="B767" s="1" t="s">
        <v>27</v>
      </c>
      <c r="C767" s="1" t="s">
        <v>945</v>
      </c>
      <c r="D767" s="1">
        <v>23</v>
      </c>
      <c r="E767" s="1" t="s">
        <v>1531</v>
      </c>
      <c r="F767" s="1">
        <v>23</v>
      </c>
      <c r="G767" s="1" t="s">
        <v>1531</v>
      </c>
      <c r="H767" s="1">
        <v>23</v>
      </c>
      <c r="I767" s="1" t="s">
        <v>1531</v>
      </c>
      <c r="J767" s="1">
        <v>23</v>
      </c>
      <c r="K767" s="1" t="s">
        <v>1531</v>
      </c>
      <c r="L767" s="6"/>
      <c r="M767" s="6"/>
      <c r="N767" s="6"/>
    </row>
    <row r="768" spans="1:14">
      <c r="A768" s="1" t="s">
        <v>1069</v>
      </c>
      <c r="B768" s="1" t="s">
        <v>27</v>
      </c>
      <c r="C768" s="1" t="s">
        <v>1704</v>
      </c>
      <c r="D768" s="1">
        <v>2</v>
      </c>
      <c r="E768" s="1">
        <v>14.8</v>
      </c>
      <c r="F768" s="1">
        <v>3</v>
      </c>
      <c r="G768" s="1">
        <v>21.425000000000001</v>
      </c>
      <c r="H768" s="1">
        <v>3</v>
      </c>
      <c r="I768" s="1">
        <v>21.283332999999999</v>
      </c>
      <c r="J768" s="1">
        <v>4</v>
      </c>
      <c r="K768" s="1">
        <v>28.483332999999998</v>
      </c>
      <c r="L768" s="6"/>
      <c r="M768" s="6"/>
      <c r="N768" s="6"/>
    </row>
    <row r="769" spans="1:14">
      <c r="A769" s="1" t="s">
        <v>1070</v>
      </c>
      <c r="B769" s="1" t="s">
        <v>27</v>
      </c>
      <c r="C769" s="1" t="s">
        <v>943</v>
      </c>
      <c r="D769" s="1">
        <v>20</v>
      </c>
      <c r="E769" s="1">
        <v>406</v>
      </c>
      <c r="F769" s="1">
        <v>20</v>
      </c>
      <c r="G769" s="1">
        <v>406</v>
      </c>
      <c r="H769" s="1">
        <v>20</v>
      </c>
      <c r="I769" s="1">
        <v>406</v>
      </c>
      <c r="J769" s="1">
        <v>20</v>
      </c>
      <c r="K769" s="1">
        <v>374</v>
      </c>
      <c r="L769" s="6"/>
      <c r="M769" s="6"/>
      <c r="N769" s="6"/>
    </row>
    <row r="770" spans="1:14">
      <c r="A770" s="1" t="s">
        <v>1071</v>
      </c>
      <c r="B770" s="1" t="s">
        <v>27</v>
      </c>
      <c r="C770" s="1" t="s">
        <v>1701</v>
      </c>
      <c r="D770" s="1">
        <v>8</v>
      </c>
      <c r="E770" s="1" t="s">
        <v>1531</v>
      </c>
      <c r="F770" s="1">
        <v>8</v>
      </c>
      <c r="G770" s="1" t="s">
        <v>1531</v>
      </c>
      <c r="H770" s="1">
        <v>8</v>
      </c>
      <c r="I770" s="1" t="s">
        <v>1531</v>
      </c>
      <c r="J770" s="1">
        <v>8</v>
      </c>
      <c r="K770" s="1" t="s">
        <v>1531</v>
      </c>
      <c r="L770" s="6"/>
      <c r="M770" s="6"/>
      <c r="N770" s="6"/>
    </row>
    <row r="771" spans="1:14">
      <c r="A771" s="1" t="s">
        <v>1072</v>
      </c>
      <c r="B771" s="1" t="s">
        <v>27</v>
      </c>
      <c r="C771" s="1" t="s">
        <v>709</v>
      </c>
      <c r="D771" s="1">
        <v>3</v>
      </c>
      <c r="E771" s="1">
        <v>71</v>
      </c>
      <c r="F771" s="1">
        <v>3</v>
      </c>
      <c r="G771" s="1">
        <v>61</v>
      </c>
      <c r="H771" s="1">
        <v>3</v>
      </c>
      <c r="I771" s="1">
        <v>61</v>
      </c>
      <c r="J771" s="1">
        <v>3</v>
      </c>
      <c r="K771" s="1">
        <v>61</v>
      </c>
      <c r="L771" s="6"/>
      <c r="M771" s="6"/>
      <c r="N771" s="6"/>
    </row>
    <row r="772" spans="1:14">
      <c r="A772" s="1" t="s">
        <v>28</v>
      </c>
      <c r="B772" s="1" t="s">
        <v>1579</v>
      </c>
      <c r="C772" s="1" t="s">
        <v>1690</v>
      </c>
      <c r="D772" s="1">
        <v>18</v>
      </c>
      <c r="E772" s="1" t="s">
        <v>1531</v>
      </c>
      <c r="F772" s="1">
        <v>18</v>
      </c>
      <c r="G772" s="1" t="s">
        <v>1531</v>
      </c>
      <c r="H772" s="1">
        <v>18</v>
      </c>
      <c r="I772" s="1" t="s">
        <v>1531</v>
      </c>
      <c r="J772" s="1">
        <v>18</v>
      </c>
      <c r="K772" s="1" t="s">
        <v>1531</v>
      </c>
      <c r="L772" s="6"/>
      <c r="M772" s="6"/>
      <c r="N772" s="6"/>
    </row>
    <row r="773" spans="1:14">
      <c r="A773" s="1" t="s">
        <v>29</v>
      </c>
      <c r="B773" s="1" t="s">
        <v>1579</v>
      </c>
      <c r="C773" s="1" t="s">
        <v>1703</v>
      </c>
      <c r="D773" s="1">
        <v>0</v>
      </c>
      <c r="E773" s="1" t="s">
        <v>1531</v>
      </c>
      <c r="F773" s="1">
        <v>0</v>
      </c>
      <c r="G773" s="1" t="s">
        <v>1531</v>
      </c>
      <c r="H773" s="1">
        <v>0</v>
      </c>
      <c r="I773" s="1" t="s">
        <v>1531</v>
      </c>
      <c r="J773" s="1">
        <v>0</v>
      </c>
      <c r="K773" s="1" t="s">
        <v>1531</v>
      </c>
      <c r="L773" s="6"/>
      <c r="M773" s="6"/>
      <c r="N773" s="6"/>
    </row>
    <row r="774" spans="1:14">
      <c r="A774" s="1" t="s">
        <v>30</v>
      </c>
      <c r="B774" s="1" t="s">
        <v>1579</v>
      </c>
      <c r="C774" s="1" t="s">
        <v>941</v>
      </c>
      <c r="D774" s="1">
        <v>0</v>
      </c>
      <c r="E774" s="1">
        <v>0</v>
      </c>
      <c r="F774" s="1">
        <v>0</v>
      </c>
      <c r="G774" s="1">
        <v>0</v>
      </c>
      <c r="H774" s="1">
        <v>0</v>
      </c>
      <c r="I774" s="1">
        <v>0</v>
      </c>
      <c r="J774" s="1">
        <v>0</v>
      </c>
      <c r="K774" s="1">
        <v>0</v>
      </c>
      <c r="L774" s="6"/>
      <c r="M774" s="6"/>
      <c r="N774" s="6"/>
    </row>
    <row r="775" spans="1:14">
      <c r="A775" s="1" t="s">
        <v>31</v>
      </c>
      <c r="B775" s="1" t="s">
        <v>1579</v>
      </c>
      <c r="C775" s="1" t="s">
        <v>1700</v>
      </c>
      <c r="D775" s="1">
        <v>12</v>
      </c>
      <c r="E775" s="1">
        <v>57</v>
      </c>
      <c r="F775" s="1">
        <v>12</v>
      </c>
      <c r="G775" s="1">
        <v>57</v>
      </c>
      <c r="H775" s="1">
        <v>12</v>
      </c>
      <c r="I775" s="1">
        <v>57</v>
      </c>
      <c r="J775" s="1">
        <v>12</v>
      </c>
      <c r="K775" s="1">
        <v>58</v>
      </c>
      <c r="L775" s="6"/>
      <c r="M775" s="6"/>
      <c r="N775" s="6"/>
    </row>
    <row r="776" spans="1:14">
      <c r="A776" s="1" t="s">
        <v>32</v>
      </c>
      <c r="B776" s="1" t="s">
        <v>1579</v>
      </c>
      <c r="C776" s="1" t="s">
        <v>942</v>
      </c>
      <c r="D776" s="1">
        <v>0</v>
      </c>
      <c r="E776" s="1">
        <v>0</v>
      </c>
      <c r="F776" s="1">
        <v>0</v>
      </c>
      <c r="G776" s="1">
        <v>0</v>
      </c>
      <c r="H776" s="1">
        <v>0</v>
      </c>
      <c r="I776" s="1">
        <v>0</v>
      </c>
      <c r="J776" s="1">
        <v>0</v>
      </c>
      <c r="K776" s="1">
        <v>0</v>
      </c>
      <c r="L776" s="6"/>
      <c r="M776" s="6"/>
      <c r="N776" s="6"/>
    </row>
    <row r="777" spans="1:14">
      <c r="A777" s="1" t="s">
        <v>33</v>
      </c>
      <c r="B777" s="1" t="s">
        <v>1579</v>
      </c>
      <c r="C777" s="1" t="s">
        <v>1702</v>
      </c>
      <c r="D777" s="1">
        <v>4</v>
      </c>
      <c r="E777" s="1" t="s">
        <v>1531</v>
      </c>
      <c r="F777" s="1">
        <v>4</v>
      </c>
      <c r="G777" s="1" t="s">
        <v>1531</v>
      </c>
      <c r="H777" s="1">
        <v>4</v>
      </c>
      <c r="I777" s="1" t="s">
        <v>1531</v>
      </c>
      <c r="J777" s="1">
        <v>4</v>
      </c>
      <c r="K777" s="1" t="s">
        <v>1531</v>
      </c>
      <c r="L777" s="6"/>
      <c r="M777" s="6"/>
      <c r="N777" s="6"/>
    </row>
    <row r="778" spans="1:14">
      <c r="A778" s="1" t="s">
        <v>34</v>
      </c>
      <c r="B778" s="1" t="s">
        <v>1579</v>
      </c>
      <c r="C778" s="1" t="s">
        <v>944</v>
      </c>
      <c r="D778" s="1">
        <v>1</v>
      </c>
      <c r="E778" s="1" t="s">
        <v>1531</v>
      </c>
      <c r="F778" s="1">
        <v>1</v>
      </c>
      <c r="G778" s="1" t="s">
        <v>1531</v>
      </c>
      <c r="H778" s="1">
        <v>1</v>
      </c>
      <c r="I778" s="1" t="s">
        <v>1531</v>
      </c>
      <c r="J778" s="1">
        <v>1</v>
      </c>
      <c r="K778" s="1" t="s">
        <v>1531</v>
      </c>
      <c r="L778" s="6"/>
      <c r="M778" s="6"/>
      <c r="N778" s="6"/>
    </row>
    <row r="779" spans="1:14">
      <c r="A779" s="1" t="s">
        <v>35</v>
      </c>
      <c r="B779" s="1" t="s">
        <v>1579</v>
      </c>
      <c r="C779" s="1" t="s">
        <v>945</v>
      </c>
      <c r="D779" s="1">
        <v>1</v>
      </c>
      <c r="E779" s="1" t="s">
        <v>1531</v>
      </c>
      <c r="F779" s="1">
        <v>1</v>
      </c>
      <c r="G779" s="1" t="s">
        <v>1531</v>
      </c>
      <c r="H779" s="1">
        <v>1</v>
      </c>
      <c r="I779" s="1" t="s">
        <v>1531</v>
      </c>
      <c r="J779" s="1">
        <v>1</v>
      </c>
      <c r="K779" s="1" t="s">
        <v>1531</v>
      </c>
      <c r="L779" s="6"/>
      <c r="M779" s="6"/>
      <c r="N779" s="6"/>
    </row>
    <row r="780" spans="1:14">
      <c r="A780" s="1" t="s">
        <v>36</v>
      </c>
      <c r="B780" s="1" t="s">
        <v>1579</v>
      </c>
      <c r="C780" s="1" t="s">
        <v>1704</v>
      </c>
      <c r="D780" s="1">
        <v>0</v>
      </c>
      <c r="E780" s="1">
        <v>0</v>
      </c>
      <c r="F780" s="1">
        <v>0</v>
      </c>
      <c r="G780" s="1">
        <v>0</v>
      </c>
      <c r="H780" s="1">
        <v>0</v>
      </c>
      <c r="I780" s="1">
        <v>0</v>
      </c>
      <c r="J780" s="1">
        <v>0</v>
      </c>
      <c r="K780" s="1">
        <v>0</v>
      </c>
      <c r="L780" s="6"/>
      <c r="M780" s="6"/>
      <c r="N780" s="6"/>
    </row>
    <row r="781" spans="1:14">
      <c r="A781" s="1" t="s">
        <v>37</v>
      </c>
      <c r="B781" s="1" t="s">
        <v>1579</v>
      </c>
      <c r="C781" s="1" t="s">
        <v>943</v>
      </c>
      <c r="D781" s="1">
        <v>0</v>
      </c>
      <c r="E781" s="1">
        <v>0</v>
      </c>
      <c r="F781" s="1">
        <v>0</v>
      </c>
      <c r="G781" s="1">
        <v>0</v>
      </c>
      <c r="H781" s="1">
        <v>0</v>
      </c>
      <c r="I781" s="1">
        <v>0</v>
      </c>
      <c r="J781" s="1">
        <v>0</v>
      </c>
      <c r="K781" s="1">
        <v>0</v>
      </c>
      <c r="L781" s="6"/>
      <c r="M781" s="6"/>
      <c r="N781" s="6"/>
    </row>
    <row r="782" spans="1:14">
      <c r="A782" s="1" t="s">
        <v>38</v>
      </c>
      <c r="B782" s="1" t="s">
        <v>1579</v>
      </c>
      <c r="C782" s="1" t="s">
        <v>1701</v>
      </c>
      <c r="D782" s="1">
        <v>0</v>
      </c>
      <c r="E782" s="1" t="s">
        <v>1531</v>
      </c>
      <c r="F782" s="1">
        <v>0</v>
      </c>
      <c r="G782" s="1" t="s">
        <v>1531</v>
      </c>
      <c r="H782" s="1">
        <v>0</v>
      </c>
      <c r="I782" s="1" t="s">
        <v>1531</v>
      </c>
      <c r="J782" s="1">
        <v>0</v>
      </c>
      <c r="K782" s="1" t="s">
        <v>1531</v>
      </c>
      <c r="L782" s="6"/>
      <c r="M782" s="6"/>
      <c r="N782" s="6"/>
    </row>
    <row r="783" spans="1:14">
      <c r="A783" s="1" t="s">
        <v>39</v>
      </c>
      <c r="B783" s="1" t="s">
        <v>1579</v>
      </c>
      <c r="C783" s="1" t="s">
        <v>709</v>
      </c>
      <c r="D783" s="1"/>
      <c r="E783" s="1"/>
      <c r="F783" s="1"/>
      <c r="G783" s="1"/>
      <c r="H783" s="1"/>
      <c r="I783" s="1"/>
      <c r="J783" s="1"/>
      <c r="K783" s="1"/>
      <c r="L783" s="6"/>
      <c r="M783" s="6"/>
      <c r="N783" s="6"/>
    </row>
    <row r="784" spans="1:14">
      <c r="A784" s="1" t="s">
        <v>40</v>
      </c>
      <c r="B784" s="1" t="s">
        <v>1587</v>
      </c>
      <c r="C784" s="1" t="s">
        <v>1690</v>
      </c>
      <c r="D784" s="1">
        <v>50</v>
      </c>
      <c r="E784" s="1" t="s">
        <v>1531</v>
      </c>
      <c r="F784" s="1">
        <v>50</v>
      </c>
      <c r="G784" s="1" t="s">
        <v>1531</v>
      </c>
      <c r="H784" s="1">
        <v>50</v>
      </c>
      <c r="I784" s="1" t="s">
        <v>1531</v>
      </c>
      <c r="J784" s="1">
        <v>49</v>
      </c>
      <c r="K784" s="1" t="s">
        <v>1531</v>
      </c>
      <c r="L784" s="6"/>
      <c r="M784" s="6"/>
      <c r="N784" s="6"/>
    </row>
    <row r="785" spans="1:14">
      <c r="A785" s="1" t="s">
        <v>41</v>
      </c>
      <c r="B785" s="1" t="s">
        <v>1587</v>
      </c>
      <c r="C785" s="1" t="s">
        <v>1703</v>
      </c>
      <c r="D785" s="1">
        <v>0</v>
      </c>
      <c r="E785" s="1" t="s">
        <v>1531</v>
      </c>
      <c r="F785" s="1">
        <v>0</v>
      </c>
      <c r="G785" s="1" t="s">
        <v>1531</v>
      </c>
      <c r="H785" s="1">
        <v>0</v>
      </c>
      <c r="I785" s="1" t="s">
        <v>1531</v>
      </c>
      <c r="J785" s="1">
        <v>0</v>
      </c>
      <c r="K785" s="1" t="s">
        <v>1531</v>
      </c>
      <c r="L785" s="6"/>
      <c r="M785" s="6"/>
      <c r="N785" s="6"/>
    </row>
    <row r="786" spans="1:14">
      <c r="A786" s="1" t="s">
        <v>42</v>
      </c>
      <c r="B786" s="1" t="s">
        <v>1587</v>
      </c>
      <c r="C786" s="1" t="s">
        <v>941</v>
      </c>
      <c r="D786" s="1">
        <v>0</v>
      </c>
      <c r="E786" s="1">
        <v>0</v>
      </c>
      <c r="F786" s="1">
        <v>0</v>
      </c>
      <c r="G786" s="1">
        <v>0</v>
      </c>
      <c r="H786" s="1">
        <v>0</v>
      </c>
      <c r="I786" s="1">
        <v>0</v>
      </c>
      <c r="J786" s="1">
        <v>0</v>
      </c>
      <c r="K786" s="1">
        <v>0</v>
      </c>
      <c r="L786" s="6"/>
      <c r="M786" s="6"/>
      <c r="N786" s="6"/>
    </row>
    <row r="787" spans="1:14">
      <c r="A787" s="1" t="s">
        <v>43</v>
      </c>
      <c r="B787" s="1" t="s">
        <v>1587</v>
      </c>
      <c r="C787" s="1" t="s">
        <v>1700</v>
      </c>
      <c r="D787" s="1">
        <v>47</v>
      </c>
      <c r="E787" s="1">
        <v>91</v>
      </c>
      <c r="F787" s="1">
        <v>47</v>
      </c>
      <c r="G787" s="1">
        <v>91</v>
      </c>
      <c r="H787" s="1">
        <v>47</v>
      </c>
      <c r="I787" s="1">
        <v>91</v>
      </c>
      <c r="J787" s="1">
        <v>46</v>
      </c>
      <c r="K787" s="1">
        <v>89</v>
      </c>
      <c r="L787" s="6"/>
      <c r="M787" s="6"/>
      <c r="N787" s="6"/>
    </row>
    <row r="788" spans="1:14">
      <c r="A788" s="1" t="s">
        <v>44</v>
      </c>
      <c r="B788" s="1" t="s">
        <v>1587</v>
      </c>
      <c r="C788" s="1" t="s">
        <v>942</v>
      </c>
      <c r="D788" s="1">
        <v>0</v>
      </c>
      <c r="E788" s="1">
        <v>0</v>
      </c>
      <c r="F788" s="1">
        <v>0</v>
      </c>
      <c r="G788" s="1">
        <v>0</v>
      </c>
      <c r="H788" s="1">
        <v>0</v>
      </c>
      <c r="I788" s="1">
        <v>0</v>
      </c>
      <c r="J788" s="1">
        <v>0</v>
      </c>
      <c r="K788" s="1">
        <v>0</v>
      </c>
      <c r="L788" s="6"/>
      <c r="M788" s="6"/>
      <c r="N788" s="6"/>
    </row>
    <row r="789" spans="1:14">
      <c r="A789" s="1" t="s">
        <v>45</v>
      </c>
      <c r="B789" s="1" t="s">
        <v>1587</v>
      </c>
      <c r="C789" s="1" t="s">
        <v>1702</v>
      </c>
      <c r="D789" s="1">
        <v>1</v>
      </c>
      <c r="E789" s="1" t="s">
        <v>1531</v>
      </c>
      <c r="F789" s="1">
        <v>1</v>
      </c>
      <c r="G789" s="1" t="s">
        <v>1531</v>
      </c>
      <c r="H789" s="1">
        <v>1</v>
      </c>
      <c r="I789" s="1" t="s">
        <v>1531</v>
      </c>
      <c r="J789" s="1">
        <v>1</v>
      </c>
      <c r="K789" s="1" t="s">
        <v>1531</v>
      </c>
      <c r="L789" s="6"/>
      <c r="M789" s="6"/>
      <c r="N789" s="6"/>
    </row>
    <row r="790" spans="1:14">
      <c r="A790" s="1" t="s">
        <v>46</v>
      </c>
      <c r="B790" s="1" t="s">
        <v>1587</v>
      </c>
      <c r="C790" s="1" t="s">
        <v>944</v>
      </c>
      <c r="D790" s="1">
        <v>1</v>
      </c>
      <c r="E790" s="1" t="s">
        <v>1531</v>
      </c>
      <c r="F790" s="1">
        <v>1</v>
      </c>
      <c r="G790" s="1" t="s">
        <v>1531</v>
      </c>
      <c r="H790" s="1">
        <v>1</v>
      </c>
      <c r="I790" s="1" t="s">
        <v>1531</v>
      </c>
      <c r="J790" s="1">
        <v>1</v>
      </c>
      <c r="K790" s="1" t="s">
        <v>1531</v>
      </c>
      <c r="L790" s="6"/>
      <c r="M790" s="6"/>
      <c r="N790" s="6"/>
    </row>
    <row r="791" spans="1:14">
      <c r="A791" s="1" t="s">
        <v>47</v>
      </c>
      <c r="B791" s="1" t="s">
        <v>1587</v>
      </c>
      <c r="C791" s="1" t="s">
        <v>945</v>
      </c>
      <c r="D791" s="1">
        <v>1</v>
      </c>
      <c r="E791" s="1" t="s">
        <v>1531</v>
      </c>
      <c r="F791" s="1">
        <v>1</v>
      </c>
      <c r="G791" s="1" t="s">
        <v>1531</v>
      </c>
      <c r="H791" s="1">
        <v>1</v>
      </c>
      <c r="I791" s="1" t="s">
        <v>1531</v>
      </c>
      <c r="J791" s="1">
        <v>1</v>
      </c>
      <c r="K791" s="1" t="s">
        <v>1531</v>
      </c>
      <c r="L791" s="6"/>
      <c r="M791" s="6"/>
      <c r="N791" s="6"/>
    </row>
    <row r="792" spans="1:14">
      <c r="A792" s="1" t="s">
        <v>48</v>
      </c>
      <c r="B792" s="1" t="s">
        <v>1587</v>
      </c>
      <c r="C792" s="1" t="s">
        <v>1704</v>
      </c>
      <c r="D792" s="1">
        <v>0</v>
      </c>
      <c r="E792" s="1">
        <v>0</v>
      </c>
      <c r="F792" s="1">
        <v>0</v>
      </c>
      <c r="G792" s="1">
        <v>0</v>
      </c>
      <c r="H792" s="1">
        <v>0</v>
      </c>
      <c r="I792" s="1">
        <v>0</v>
      </c>
      <c r="J792" s="1">
        <v>0</v>
      </c>
      <c r="K792" s="1">
        <v>0</v>
      </c>
      <c r="L792" s="6"/>
      <c r="M792" s="6"/>
      <c r="N792" s="6"/>
    </row>
    <row r="793" spans="1:14">
      <c r="A793" s="1" t="s">
        <v>332</v>
      </c>
      <c r="B793" s="1" t="s">
        <v>1587</v>
      </c>
      <c r="C793" s="1" t="s">
        <v>943</v>
      </c>
      <c r="D793" s="1">
        <v>0</v>
      </c>
      <c r="E793" s="1">
        <v>0</v>
      </c>
      <c r="F793" s="1">
        <v>0</v>
      </c>
      <c r="G793" s="1">
        <v>0</v>
      </c>
      <c r="H793" s="1">
        <v>0</v>
      </c>
      <c r="I793" s="1">
        <v>0</v>
      </c>
      <c r="J793" s="1">
        <v>0</v>
      </c>
      <c r="K793" s="1">
        <v>0</v>
      </c>
      <c r="L793" s="6"/>
      <c r="M793" s="6"/>
      <c r="N793" s="6"/>
    </row>
    <row r="794" spans="1:14">
      <c r="A794" s="1" t="s">
        <v>333</v>
      </c>
      <c r="B794" s="1" t="s">
        <v>1587</v>
      </c>
      <c r="C794" s="1" t="s">
        <v>1701</v>
      </c>
      <c r="D794" s="1">
        <v>0</v>
      </c>
      <c r="E794" s="1" t="s">
        <v>1531</v>
      </c>
      <c r="F794" s="1">
        <v>0</v>
      </c>
      <c r="G794" s="1" t="s">
        <v>1531</v>
      </c>
      <c r="H794" s="1">
        <v>0</v>
      </c>
      <c r="I794" s="1" t="s">
        <v>1531</v>
      </c>
      <c r="J794" s="1">
        <v>0</v>
      </c>
      <c r="K794" s="1" t="s">
        <v>1531</v>
      </c>
      <c r="L794" s="6"/>
      <c r="M794" s="6"/>
      <c r="N794" s="6"/>
    </row>
    <row r="795" spans="1:14">
      <c r="A795" s="1" t="s">
        <v>334</v>
      </c>
      <c r="B795" s="1" t="s">
        <v>1587</v>
      </c>
      <c r="C795" s="1" t="s">
        <v>709</v>
      </c>
      <c r="D795" s="1"/>
      <c r="E795" s="1"/>
      <c r="F795" s="1"/>
      <c r="G795" s="1"/>
      <c r="H795" s="1"/>
      <c r="I795" s="1"/>
      <c r="J795" s="1"/>
      <c r="K795" s="1"/>
      <c r="L795" s="6"/>
      <c r="M795" s="6"/>
      <c r="N795" s="6"/>
    </row>
    <row r="796" spans="1:14">
      <c r="A796" s="1" t="s">
        <v>335</v>
      </c>
      <c r="B796" s="1" t="s">
        <v>1590</v>
      </c>
      <c r="C796" s="1" t="s">
        <v>1690</v>
      </c>
      <c r="D796" s="1">
        <v>25</v>
      </c>
      <c r="E796" s="1" t="s">
        <v>1531</v>
      </c>
      <c r="F796" s="1">
        <v>24</v>
      </c>
      <c r="G796" s="1" t="s">
        <v>1531</v>
      </c>
      <c r="H796" s="1">
        <v>24</v>
      </c>
      <c r="I796" s="1" t="s">
        <v>1531</v>
      </c>
      <c r="J796" s="1">
        <v>24</v>
      </c>
      <c r="K796" s="1" t="s">
        <v>1531</v>
      </c>
      <c r="L796" s="6"/>
      <c r="M796" s="6"/>
      <c r="N796" s="6"/>
    </row>
    <row r="797" spans="1:14">
      <c r="A797" s="1" t="s">
        <v>336</v>
      </c>
      <c r="B797" s="1" t="s">
        <v>1590</v>
      </c>
      <c r="C797" s="1" t="s">
        <v>1703</v>
      </c>
      <c r="D797" s="1">
        <v>1</v>
      </c>
      <c r="E797" s="1" t="s">
        <v>1531</v>
      </c>
      <c r="F797" s="1">
        <v>1</v>
      </c>
      <c r="G797" s="1" t="s">
        <v>1531</v>
      </c>
      <c r="H797" s="1">
        <v>1</v>
      </c>
      <c r="I797" s="1" t="s">
        <v>1531</v>
      </c>
      <c r="J797" s="1">
        <v>1</v>
      </c>
      <c r="K797" s="1" t="s">
        <v>1531</v>
      </c>
      <c r="L797" s="6"/>
      <c r="M797" s="6"/>
      <c r="N797" s="6"/>
    </row>
    <row r="798" spans="1:14">
      <c r="A798" s="1" t="s">
        <v>337</v>
      </c>
      <c r="B798" s="1" t="s">
        <v>1590</v>
      </c>
      <c r="C798" s="1" t="s">
        <v>941</v>
      </c>
      <c r="D798" s="1">
        <v>0</v>
      </c>
      <c r="E798" s="1">
        <v>0</v>
      </c>
      <c r="F798" s="1">
        <v>0</v>
      </c>
      <c r="G798" s="1">
        <v>0</v>
      </c>
      <c r="H798" s="1">
        <v>0</v>
      </c>
      <c r="I798" s="1">
        <v>0</v>
      </c>
      <c r="J798" s="1">
        <v>0</v>
      </c>
      <c r="K798" s="1">
        <v>0</v>
      </c>
      <c r="L798" s="6"/>
      <c r="M798" s="6"/>
      <c r="N798" s="6"/>
    </row>
    <row r="799" spans="1:14">
      <c r="A799" s="1" t="s">
        <v>338</v>
      </c>
      <c r="B799" s="1" t="s">
        <v>1590</v>
      </c>
      <c r="C799" s="1" t="s">
        <v>1700</v>
      </c>
      <c r="D799" s="1">
        <v>18</v>
      </c>
      <c r="E799" s="1">
        <v>77</v>
      </c>
      <c r="F799" s="1">
        <v>17</v>
      </c>
      <c r="G799" s="1">
        <v>72</v>
      </c>
      <c r="H799" s="1">
        <v>17</v>
      </c>
      <c r="I799" s="1">
        <v>72</v>
      </c>
      <c r="J799" s="1">
        <v>17</v>
      </c>
      <c r="K799" s="1">
        <v>72</v>
      </c>
      <c r="L799" s="6"/>
      <c r="M799" s="6"/>
      <c r="N799" s="6"/>
    </row>
    <row r="800" spans="1:14">
      <c r="A800" s="1" t="s">
        <v>339</v>
      </c>
      <c r="B800" s="1" t="s">
        <v>1590</v>
      </c>
      <c r="C800" s="1" t="s">
        <v>942</v>
      </c>
      <c r="D800" s="1">
        <v>0</v>
      </c>
      <c r="E800" s="1">
        <v>0</v>
      </c>
      <c r="F800" s="1">
        <v>0</v>
      </c>
      <c r="G800" s="1">
        <v>0</v>
      </c>
      <c r="H800" s="1">
        <v>0</v>
      </c>
      <c r="I800" s="1">
        <v>0</v>
      </c>
      <c r="J800" s="1">
        <v>0</v>
      </c>
      <c r="K800" s="1">
        <v>0</v>
      </c>
      <c r="L800" s="6"/>
      <c r="M800" s="6"/>
      <c r="N800" s="6"/>
    </row>
    <row r="801" spans="1:14">
      <c r="A801" s="1" t="s">
        <v>340</v>
      </c>
      <c r="B801" s="1" t="s">
        <v>1590</v>
      </c>
      <c r="C801" s="1" t="s">
        <v>1702</v>
      </c>
      <c r="D801" s="1">
        <v>1</v>
      </c>
      <c r="E801" s="1" t="s">
        <v>1531</v>
      </c>
      <c r="F801" s="1">
        <v>1</v>
      </c>
      <c r="G801" s="1" t="s">
        <v>1531</v>
      </c>
      <c r="H801" s="1">
        <v>1</v>
      </c>
      <c r="I801" s="1" t="s">
        <v>1531</v>
      </c>
      <c r="J801" s="1">
        <v>1</v>
      </c>
      <c r="K801" s="1" t="s">
        <v>1531</v>
      </c>
      <c r="L801" s="6"/>
      <c r="M801" s="6"/>
      <c r="N801" s="6"/>
    </row>
    <row r="802" spans="1:14">
      <c r="A802" s="1" t="s">
        <v>341</v>
      </c>
      <c r="B802" s="1" t="s">
        <v>1590</v>
      </c>
      <c r="C802" s="1" t="s">
        <v>944</v>
      </c>
      <c r="D802" s="1">
        <v>1</v>
      </c>
      <c r="E802" s="1" t="s">
        <v>1531</v>
      </c>
      <c r="F802" s="1">
        <v>1</v>
      </c>
      <c r="G802" s="1" t="s">
        <v>1531</v>
      </c>
      <c r="H802" s="1">
        <v>1</v>
      </c>
      <c r="I802" s="1" t="s">
        <v>1531</v>
      </c>
      <c r="J802" s="1">
        <v>1</v>
      </c>
      <c r="K802" s="1" t="s">
        <v>1531</v>
      </c>
      <c r="L802" s="6"/>
      <c r="M802" s="6"/>
      <c r="N802" s="6"/>
    </row>
    <row r="803" spans="1:14">
      <c r="A803" s="1" t="s">
        <v>342</v>
      </c>
      <c r="B803" s="1" t="s">
        <v>1590</v>
      </c>
      <c r="C803" s="1" t="s">
        <v>945</v>
      </c>
      <c r="D803" s="1">
        <v>1</v>
      </c>
      <c r="E803" s="1" t="s">
        <v>1531</v>
      </c>
      <c r="F803" s="1">
        <v>1</v>
      </c>
      <c r="G803" s="1" t="s">
        <v>1531</v>
      </c>
      <c r="H803" s="1">
        <v>1</v>
      </c>
      <c r="I803" s="1" t="s">
        <v>1531</v>
      </c>
      <c r="J803" s="1">
        <v>1</v>
      </c>
      <c r="K803" s="1" t="s">
        <v>1531</v>
      </c>
      <c r="L803" s="6"/>
      <c r="M803" s="6"/>
      <c r="N803" s="6"/>
    </row>
    <row r="804" spans="1:14">
      <c r="A804" s="1" t="s">
        <v>343</v>
      </c>
      <c r="B804" s="1" t="s">
        <v>1590</v>
      </c>
      <c r="C804" s="1" t="s">
        <v>1704</v>
      </c>
      <c r="D804" s="1">
        <v>1</v>
      </c>
      <c r="E804" s="1">
        <v>6.8</v>
      </c>
      <c r="F804" s="1">
        <v>1</v>
      </c>
      <c r="G804" s="1">
        <v>6.8</v>
      </c>
      <c r="H804" s="1">
        <v>1</v>
      </c>
      <c r="I804" s="1">
        <v>6.75</v>
      </c>
      <c r="J804" s="1">
        <v>1</v>
      </c>
      <c r="K804" s="1">
        <v>6.875</v>
      </c>
      <c r="L804" s="6"/>
      <c r="M804" s="6"/>
      <c r="N804" s="6"/>
    </row>
    <row r="805" spans="1:14">
      <c r="A805" s="1" t="s">
        <v>344</v>
      </c>
      <c r="B805" s="1" t="s">
        <v>1590</v>
      </c>
      <c r="C805" s="1" t="s">
        <v>943</v>
      </c>
      <c r="D805" s="1">
        <v>1</v>
      </c>
      <c r="E805" s="1">
        <v>11</v>
      </c>
      <c r="F805" s="1">
        <v>1</v>
      </c>
      <c r="G805" s="1">
        <v>11</v>
      </c>
      <c r="H805" s="1">
        <v>1</v>
      </c>
      <c r="I805" s="1">
        <v>11</v>
      </c>
      <c r="J805" s="1">
        <v>1</v>
      </c>
      <c r="K805" s="1">
        <v>11</v>
      </c>
      <c r="L805" s="6"/>
      <c r="M805" s="6"/>
      <c r="N805" s="6"/>
    </row>
    <row r="806" spans="1:14">
      <c r="A806" s="1" t="s">
        <v>345</v>
      </c>
      <c r="B806" s="1" t="s">
        <v>1590</v>
      </c>
      <c r="C806" s="1" t="s">
        <v>1701</v>
      </c>
      <c r="D806" s="1">
        <v>0</v>
      </c>
      <c r="E806" s="1" t="s">
        <v>1531</v>
      </c>
      <c r="F806" s="1">
        <v>0</v>
      </c>
      <c r="G806" s="1" t="s">
        <v>1531</v>
      </c>
      <c r="H806" s="1">
        <v>0</v>
      </c>
      <c r="I806" s="1" t="s">
        <v>1531</v>
      </c>
      <c r="J806" s="1">
        <v>0</v>
      </c>
      <c r="K806" s="1" t="s">
        <v>1531</v>
      </c>
      <c r="L806" s="6"/>
      <c r="M806" s="6"/>
      <c r="N806" s="6"/>
    </row>
    <row r="807" spans="1:14">
      <c r="A807" s="1" t="s">
        <v>346</v>
      </c>
      <c r="B807" s="1" t="s">
        <v>1590</v>
      </c>
      <c r="C807" s="1" t="s">
        <v>709</v>
      </c>
      <c r="D807" s="1">
        <v>1</v>
      </c>
      <c r="E807" s="1">
        <v>20</v>
      </c>
      <c r="F807" s="1">
        <v>1</v>
      </c>
      <c r="G807" s="1">
        <v>20</v>
      </c>
      <c r="H807" s="1">
        <v>1</v>
      </c>
      <c r="I807" s="1">
        <v>20</v>
      </c>
      <c r="J807" s="1">
        <v>1</v>
      </c>
      <c r="K807" s="1">
        <v>20</v>
      </c>
      <c r="L807" s="6"/>
      <c r="M807" s="6"/>
      <c r="N807" s="6"/>
    </row>
    <row r="808" spans="1:14">
      <c r="A808" s="1" t="s">
        <v>347</v>
      </c>
      <c r="B808" s="1" t="s">
        <v>1592</v>
      </c>
      <c r="C808" s="1" t="s">
        <v>1690</v>
      </c>
      <c r="D808" s="1">
        <v>32</v>
      </c>
      <c r="E808" s="1" t="s">
        <v>1531</v>
      </c>
      <c r="F808" s="1">
        <v>34</v>
      </c>
      <c r="G808" s="1" t="s">
        <v>1531</v>
      </c>
      <c r="H808" s="1">
        <v>34</v>
      </c>
      <c r="I808" s="1" t="s">
        <v>1531</v>
      </c>
      <c r="J808" s="1">
        <v>34</v>
      </c>
      <c r="K808" s="1" t="s">
        <v>1531</v>
      </c>
      <c r="L808" s="6"/>
      <c r="M808" s="6"/>
      <c r="N808" s="6"/>
    </row>
    <row r="809" spans="1:14">
      <c r="A809" s="1" t="s">
        <v>348</v>
      </c>
      <c r="B809" s="1" t="s">
        <v>1592</v>
      </c>
      <c r="C809" s="1" t="s">
        <v>1703</v>
      </c>
      <c r="D809" s="1">
        <v>0</v>
      </c>
      <c r="E809" s="1" t="s">
        <v>1531</v>
      </c>
      <c r="F809" s="1">
        <v>0</v>
      </c>
      <c r="G809" s="1" t="s">
        <v>1531</v>
      </c>
      <c r="H809" s="1">
        <v>0</v>
      </c>
      <c r="I809" s="1" t="s">
        <v>1531</v>
      </c>
      <c r="J809" s="1">
        <v>0</v>
      </c>
      <c r="K809" s="1" t="s">
        <v>1531</v>
      </c>
      <c r="L809" s="6"/>
      <c r="M809" s="6"/>
      <c r="N809" s="6"/>
    </row>
    <row r="810" spans="1:14">
      <c r="A810" s="1" t="s">
        <v>349</v>
      </c>
      <c r="B810" s="1" t="s">
        <v>1592</v>
      </c>
      <c r="C810" s="1" t="s">
        <v>941</v>
      </c>
      <c r="D810" s="1">
        <v>0</v>
      </c>
      <c r="E810" s="1">
        <v>0</v>
      </c>
      <c r="F810" s="1">
        <v>0</v>
      </c>
      <c r="G810" s="1">
        <v>0</v>
      </c>
      <c r="H810" s="1">
        <v>0</v>
      </c>
      <c r="I810" s="1">
        <v>0</v>
      </c>
      <c r="J810" s="1">
        <v>0</v>
      </c>
      <c r="K810" s="1">
        <v>0</v>
      </c>
      <c r="L810" s="6"/>
      <c r="M810" s="6"/>
      <c r="N810" s="6"/>
    </row>
    <row r="811" spans="1:14">
      <c r="A811" s="1" t="s">
        <v>350</v>
      </c>
      <c r="B811" s="1" t="s">
        <v>1592</v>
      </c>
      <c r="C811" s="1" t="s">
        <v>1700</v>
      </c>
      <c r="D811" s="1">
        <v>28</v>
      </c>
      <c r="E811" s="1">
        <v>152</v>
      </c>
      <c r="F811" s="1">
        <v>30</v>
      </c>
      <c r="G811" s="1">
        <v>149</v>
      </c>
      <c r="H811" s="1">
        <v>30</v>
      </c>
      <c r="I811" s="1">
        <v>149</v>
      </c>
      <c r="J811" s="1">
        <v>30</v>
      </c>
      <c r="K811" s="1">
        <v>149</v>
      </c>
      <c r="L811" s="6"/>
      <c r="M811" s="6"/>
      <c r="N811" s="6"/>
    </row>
    <row r="812" spans="1:14">
      <c r="A812" s="1" t="s">
        <v>351</v>
      </c>
      <c r="B812" s="1" t="s">
        <v>1592</v>
      </c>
      <c r="C812" s="1" t="s">
        <v>942</v>
      </c>
      <c r="D812" s="1">
        <v>0</v>
      </c>
      <c r="E812" s="1">
        <v>0</v>
      </c>
      <c r="F812" s="1">
        <v>0</v>
      </c>
      <c r="G812" s="1">
        <v>0</v>
      </c>
      <c r="H812" s="1">
        <v>0</v>
      </c>
      <c r="I812" s="1">
        <v>0</v>
      </c>
      <c r="J812" s="1">
        <v>0</v>
      </c>
      <c r="K812" s="1">
        <v>0</v>
      </c>
      <c r="L812" s="6"/>
      <c r="M812" s="6"/>
      <c r="N812" s="6"/>
    </row>
    <row r="813" spans="1:14">
      <c r="A813" s="1" t="s">
        <v>352</v>
      </c>
      <c r="B813" s="1" t="s">
        <v>1592</v>
      </c>
      <c r="C813" s="1" t="s">
        <v>1702</v>
      </c>
      <c r="D813" s="1">
        <v>1</v>
      </c>
      <c r="E813" s="1" t="s">
        <v>1531</v>
      </c>
      <c r="F813" s="1">
        <v>1</v>
      </c>
      <c r="G813" s="1" t="s">
        <v>1531</v>
      </c>
      <c r="H813" s="1">
        <v>1</v>
      </c>
      <c r="I813" s="1" t="s">
        <v>1531</v>
      </c>
      <c r="J813" s="1">
        <v>1</v>
      </c>
      <c r="K813" s="1" t="s">
        <v>1531</v>
      </c>
      <c r="L813" s="6"/>
      <c r="M813" s="6"/>
      <c r="N813" s="6"/>
    </row>
    <row r="814" spans="1:14">
      <c r="A814" s="1" t="s">
        <v>353</v>
      </c>
      <c r="B814" s="1" t="s">
        <v>1592</v>
      </c>
      <c r="C814" s="1" t="s">
        <v>944</v>
      </c>
      <c r="D814" s="1">
        <v>1</v>
      </c>
      <c r="E814" s="1" t="s">
        <v>1531</v>
      </c>
      <c r="F814" s="1">
        <v>1</v>
      </c>
      <c r="G814" s="1" t="s">
        <v>1531</v>
      </c>
      <c r="H814" s="1">
        <v>1</v>
      </c>
      <c r="I814" s="1" t="s">
        <v>1531</v>
      </c>
      <c r="J814" s="1">
        <v>1</v>
      </c>
      <c r="K814" s="1" t="s">
        <v>1531</v>
      </c>
      <c r="L814" s="6"/>
      <c r="M814" s="6"/>
      <c r="N814" s="6"/>
    </row>
    <row r="815" spans="1:14">
      <c r="A815" s="1" t="s">
        <v>354</v>
      </c>
      <c r="B815" s="1" t="s">
        <v>1592</v>
      </c>
      <c r="C815" s="1" t="s">
        <v>945</v>
      </c>
      <c r="D815" s="1">
        <v>1</v>
      </c>
      <c r="E815" s="1" t="s">
        <v>1531</v>
      </c>
      <c r="F815" s="1">
        <v>1</v>
      </c>
      <c r="G815" s="1" t="s">
        <v>1531</v>
      </c>
      <c r="H815" s="1">
        <v>1</v>
      </c>
      <c r="I815" s="1" t="s">
        <v>1531</v>
      </c>
      <c r="J815" s="1">
        <v>1</v>
      </c>
      <c r="K815" s="1" t="s">
        <v>1531</v>
      </c>
      <c r="L815" s="6"/>
      <c r="M815" s="6"/>
      <c r="N815" s="6"/>
    </row>
    <row r="816" spans="1:14">
      <c r="A816" s="1" t="s">
        <v>355</v>
      </c>
      <c r="B816" s="1" t="s">
        <v>1592</v>
      </c>
      <c r="C816" s="1" t="s">
        <v>1704</v>
      </c>
      <c r="D816" s="1">
        <v>0</v>
      </c>
      <c r="E816" s="1">
        <v>0</v>
      </c>
      <c r="F816" s="1">
        <v>0</v>
      </c>
      <c r="G816" s="1">
        <v>0</v>
      </c>
      <c r="H816" s="1">
        <v>0</v>
      </c>
      <c r="I816" s="1">
        <v>0</v>
      </c>
      <c r="J816" s="1">
        <v>0</v>
      </c>
      <c r="K816" s="1">
        <v>0</v>
      </c>
      <c r="L816" s="6"/>
      <c r="M816" s="6"/>
      <c r="N816" s="6"/>
    </row>
    <row r="817" spans="1:14">
      <c r="A817" s="1" t="s">
        <v>356</v>
      </c>
      <c r="B817" s="1" t="s">
        <v>1592</v>
      </c>
      <c r="C817" s="1" t="s">
        <v>943</v>
      </c>
      <c r="D817" s="1">
        <v>1</v>
      </c>
      <c r="E817" s="1">
        <v>7</v>
      </c>
      <c r="F817" s="1">
        <v>1</v>
      </c>
      <c r="G817" s="1">
        <v>7</v>
      </c>
      <c r="H817" s="1">
        <v>1</v>
      </c>
      <c r="I817" s="1">
        <v>7</v>
      </c>
      <c r="J817" s="1">
        <v>1</v>
      </c>
      <c r="K817" s="1">
        <v>7</v>
      </c>
      <c r="L817" s="6"/>
      <c r="M817" s="6"/>
      <c r="N817" s="6"/>
    </row>
    <row r="818" spans="1:14">
      <c r="A818" s="1" t="s">
        <v>357</v>
      </c>
      <c r="B818" s="1" t="s">
        <v>1592</v>
      </c>
      <c r="C818" s="1" t="s">
        <v>1701</v>
      </c>
      <c r="D818" s="1">
        <v>0</v>
      </c>
      <c r="E818" s="1" t="s">
        <v>1531</v>
      </c>
      <c r="F818" s="1">
        <v>0</v>
      </c>
      <c r="G818" s="1" t="s">
        <v>1531</v>
      </c>
      <c r="H818" s="1">
        <v>0</v>
      </c>
      <c r="I818" s="1" t="s">
        <v>1531</v>
      </c>
      <c r="J818" s="1">
        <v>0</v>
      </c>
      <c r="K818" s="1" t="s">
        <v>1531</v>
      </c>
      <c r="L818" s="6"/>
      <c r="M818" s="6"/>
      <c r="N818" s="6"/>
    </row>
    <row r="819" spans="1:14">
      <c r="A819" s="1" t="s">
        <v>358</v>
      </c>
      <c r="B819" s="1" t="s">
        <v>1592</v>
      </c>
      <c r="C819" s="1" t="s">
        <v>709</v>
      </c>
      <c r="D819" s="1"/>
      <c r="E819" s="1"/>
      <c r="F819" s="1"/>
      <c r="G819" s="1"/>
      <c r="H819" s="1"/>
      <c r="I819" s="1"/>
      <c r="J819" s="1"/>
      <c r="K819" s="1"/>
      <c r="L819" s="6"/>
      <c r="M819" s="6"/>
      <c r="N819" s="6"/>
    </row>
    <row r="820" spans="1:14">
      <c r="A820" s="1" t="s">
        <v>359</v>
      </c>
      <c r="B820" s="1" t="s">
        <v>1601</v>
      </c>
      <c r="C820" s="1" t="s">
        <v>1690</v>
      </c>
      <c r="D820" s="1">
        <v>33</v>
      </c>
      <c r="E820" s="1" t="s">
        <v>1531</v>
      </c>
      <c r="F820" s="1">
        <v>33</v>
      </c>
      <c r="G820" s="1" t="s">
        <v>1531</v>
      </c>
      <c r="H820" s="1">
        <v>33</v>
      </c>
      <c r="I820" s="1" t="s">
        <v>1531</v>
      </c>
      <c r="J820" s="1">
        <v>33</v>
      </c>
      <c r="K820" s="1" t="s">
        <v>1531</v>
      </c>
      <c r="L820" s="6"/>
      <c r="M820" s="6"/>
      <c r="N820" s="6"/>
    </row>
    <row r="821" spans="1:14">
      <c r="A821" s="1" t="s">
        <v>360</v>
      </c>
      <c r="B821" s="1" t="s">
        <v>1601</v>
      </c>
      <c r="C821" s="1" t="s">
        <v>1703</v>
      </c>
      <c r="D821" s="1">
        <v>0</v>
      </c>
      <c r="E821" s="1" t="s">
        <v>1531</v>
      </c>
      <c r="F821" s="1">
        <v>0</v>
      </c>
      <c r="G821" s="1" t="s">
        <v>1531</v>
      </c>
      <c r="H821" s="1">
        <v>0</v>
      </c>
      <c r="I821" s="1" t="s">
        <v>1531</v>
      </c>
      <c r="J821" s="1">
        <v>0</v>
      </c>
      <c r="K821" s="1" t="s">
        <v>1531</v>
      </c>
      <c r="L821" s="6"/>
      <c r="M821" s="6"/>
      <c r="N821" s="6"/>
    </row>
    <row r="822" spans="1:14">
      <c r="A822" s="1" t="s">
        <v>361</v>
      </c>
      <c r="B822" s="1" t="s">
        <v>1601</v>
      </c>
      <c r="C822" s="1" t="s">
        <v>941</v>
      </c>
      <c r="D822" s="1">
        <v>0</v>
      </c>
      <c r="E822" s="1">
        <v>0</v>
      </c>
      <c r="F822" s="1">
        <v>0</v>
      </c>
      <c r="G822" s="1">
        <v>0</v>
      </c>
      <c r="H822" s="1">
        <v>0</v>
      </c>
      <c r="I822" s="1">
        <v>0</v>
      </c>
      <c r="J822" s="1">
        <v>0</v>
      </c>
      <c r="K822" s="1">
        <v>0</v>
      </c>
      <c r="L822" s="6"/>
      <c r="M822" s="6"/>
      <c r="N822" s="6"/>
    </row>
    <row r="823" spans="1:14">
      <c r="A823" s="1" t="s">
        <v>362</v>
      </c>
      <c r="B823" s="1" t="s">
        <v>1601</v>
      </c>
      <c r="C823" s="1" t="s">
        <v>1700</v>
      </c>
      <c r="D823" s="1">
        <v>27</v>
      </c>
      <c r="E823" s="1">
        <v>77</v>
      </c>
      <c r="F823" s="1">
        <v>27</v>
      </c>
      <c r="G823" s="1">
        <v>77</v>
      </c>
      <c r="H823" s="1">
        <v>27</v>
      </c>
      <c r="I823" s="1">
        <v>77</v>
      </c>
      <c r="J823" s="1">
        <v>27</v>
      </c>
      <c r="K823" s="1">
        <v>77</v>
      </c>
      <c r="L823" s="6"/>
      <c r="M823" s="6"/>
      <c r="N823" s="6"/>
    </row>
    <row r="824" spans="1:14">
      <c r="A824" s="1" t="s">
        <v>363</v>
      </c>
      <c r="B824" s="1" t="s">
        <v>1601</v>
      </c>
      <c r="C824" s="1" t="s">
        <v>942</v>
      </c>
      <c r="D824" s="1">
        <v>0</v>
      </c>
      <c r="E824" s="1">
        <v>0</v>
      </c>
      <c r="F824" s="1">
        <v>0</v>
      </c>
      <c r="G824" s="1">
        <v>0</v>
      </c>
      <c r="H824" s="1">
        <v>0</v>
      </c>
      <c r="I824" s="1">
        <v>0</v>
      </c>
      <c r="J824" s="1">
        <v>0</v>
      </c>
      <c r="K824" s="1">
        <v>0</v>
      </c>
      <c r="L824" s="6"/>
      <c r="M824" s="6"/>
      <c r="N824" s="6"/>
    </row>
    <row r="825" spans="1:14">
      <c r="A825" s="1" t="s">
        <v>364</v>
      </c>
      <c r="B825" s="1" t="s">
        <v>1601</v>
      </c>
      <c r="C825" s="1" t="s">
        <v>1702</v>
      </c>
      <c r="D825" s="1">
        <v>0</v>
      </c>
      <c r="E825" s="1" t="s">
        <v>1531</v>
      </c>
      <c r="F825" s="1">
        <v>0</v>
      </c>
      <c r="G825" s="1" t="s">
        <v>1531</v>
      </c>
      <c r="H825" s="1">
        <v>0</v>
      </c>
      <c r="I825" s="1" t="s">
        <v>1531</v>
      </c>
      <c r="J825" s="1">
        <v>0</v>
      </c>
      <c r="K825" s="1" t="s">
        <v>1531</v>
      </c>
      <c r="L825" s="6"/>
      <c r="M825" s="6"/>
      <c r="N825" s="6"/>
    </row>
    <row r="826" spans="1:14">
      <c r="A826" s="1" t="s">
        <v>365</v>
      </c>
      <c r="B826" s="1" t="s">
        <v>1601</v>
      </c>
      <c r="C826" s="1" t="s">
        <v>944</v>
      </c>
      <c r="D826" s="1">
        <v>1</v>
      </c>
      <c r="E826" s="1" t="s">
        <v>1531</v>
      </c>
      <c r="F826" s="1">
        <v>1</v>
      </c>
      <c r="G826" s="1" t="s">
        <v>1531</v>
      </c>
      <c r="H826" s="1">
        <v>1</v>
      </c>
      <c r="I826" s="1" t="s">
        <v>1531</v>
      </c>
      <c r="J826" s="1">
        <v>1</v>
      </c>
      <c r="K826" s="1" t="s">
        <v>1531</v>
      </c>
      <c r="L826" s="6"/>
      <c r="M826" s="6"/>
      <c r="N826" s="6"/>
    </row>
    <row r="827" spans="1:14">
      <c r="A827" s="1" t="s">
        <v>366</v>
      </c>
      <c r="B827" s="1" t="s">
        <v>1601</v>
      </c>
      <c r="C827" s="1" t="s">
        <v>945</v>
      </c>
      <c r="D827" s="1">
        <v>1</v>
      </c>
      <c r="E827" s="1" t="s">
        <v>1531</v>
      </c>
      <c r="F827" s="1">
        <v>1</v>
      </c>
      <c r="G827" s="1" t="s">
        <v>1531</v>
      </c>
      <c r="H827" s="1">
        <v>1</v>
      </c>
      <c r="I827" s="1" t="s">
        <v>1531</v>
      </c>
      <c r="J827" s="1">
        <v>1</v>
      </c>
      <c r="K827" s="1" t="s">
        <v>1531</v>
      </c>
      <c r="L827" s="6"/>
      <c r="M827" s="6"/>
      <c r="N827" s="6"/>
    </row>
    <row r="828" spans="1:14">
      <c r="A828" s="1" t="s">
        <v>367</v>
      </c>
      <c r="B828" s="1" t="s">
        <v>1601</v>
      </c>
      <c r="C828" s="1" t="s">
        <v>1704</v>
      </c>
      <c r="D828" s="1">
        <v>0</v>
      </c>
      <c r="E828" s="1">
        <v>0</v>
      </c>
      <c r="F828" s="1">
        <v>0</v>
      </c>
      <c r="G828" s="1">
        <v>0</v>
      </c>
      <c r="H828" s="1">
        <v>0</v>
      </c>
      <c r="I828" s="1">
        <v>0</v>
      </c>
      <c r="J828" s="1">
        <v>0</v>
      </c>
      <c r="K828" s="1">
        <v>0</v>
      </c>
      <c r="L828" s="6"/>
      <c r="M828" s="6"/>
      <c r="N828" s="6"/>
    </row>
    <row r="829" spans="1:14">
      <c r="A829" s="1" t="s">
        <v>368</v>
      </c>
      <c r="B829" s="1" t="s">
        <v>1601</v>
      </c>
      <c r="C829" s="1" t="s">
        <v>943</v>
      </c>
      <c r="D829" s="1">
        <v>1</v>
      </c>
      <c r="E829" s="1">
        <v>22</v>
      </c>
      <c r="F829" s="1">
        <v>1</v>
      </c>
      <c r="G829" s="1">
        <v>22</v>
      </c>
      <c r="H829" s="1">
        <v>1</v>
      </c>
      <c r="I829" s="1">
        <v>22</v>
      </c>
      <c r="J829" s="1">
        <v>1</v>
      </c>
      <c r="K829" s="1">
        <v>22</v>
      </c>
      <c r="L829" s="6"/>
      <c r="M829" s="6"/>
      <c r="N829" s="6"/>
    </row>
    <row r="830" spans="1:14">
      <c r="A830" s="1" t="s">
        <v>369</v>
      </c>
      <c r="B830" s="1" t="s">
        <v>1601</v>
      </c>
      <c r="C830" s="1" t="s">
        <v>1701</v>
      </c>
      <c r="D830" s="1">
        <v>1</v>
      </c>
      <c r="E830" s="1" t="s">
        <v>1531</v>
      </c>
      <c r="F830" s="1">
        <v>1</v>
      </c>
      <c r="G830" s="1" t="s">
        <v>1531</v>
      </c>
      <c r="H830" s="1">
        <v>1</v>
      </c>
      <c r="I830" s="1" t="s">
        <v>1531</v>
      </c>
      <c r="J830" s="1">
        <v>1</v>
      </c>
      <c r="K830" s="1" t="s">
        <v>1531</v>
      </c>
      <c r="L830" s="6"/>
      <c r="M830" s="6"/>
      <c r="N830" s="6"/>
    </row>
    <row r="831" spans="1:14">
      <c r="A831" s="1" t="s">
        <v>370</v>
      </c>
      <c r="B831" s="1" t="s">
        <v>1601</v>
      </c>
      <c r="C831" s="1" t="s">
        <v>709</v>
      </c>
      <c r="D831" s="1">
        <v>2</v>
      </c>
      <c r="E831" s="1">
        <v>51</v>
      </c>
      <c r="F831" s="1">
        <v>2</v>
      </c>
      <c r="G831" s="1">
        <v>41</v>
      </c>
      <c r="H831" s="1">
        <v>2</v>
      </c>
      <c r="I831" s="1">
        <v>41</v>
      </c>
      <c r="J831" s="1">
        <v>2</v>
      </c>
      <c r="K831" s="1">
        <v>41</v>
      </c>
      <c r="L831" s="6"/>
      <c r="M831" s="6"/>
      <c r="N831" s="6"/>
    </row>
    <row r="832" spans="1:14">
      <c r="A832" s="1" t="s">
        <v>371</v>
      </c>
      <c r="B832" s="1" t="s">
        <v>1602</v>
      </c>
      <c r="C832" s="1" t="s">
        <v>1690</v>
      </c>
      <c r="D832" s="1">
        <v>40</v>
      </c>
      <c r="E832" s="1" t="s">
        <v>1531</v>
      </c>
      <c r="F832" s="1">
        <v>40</v>
      </c>
      <c r="G832" s="1" t="s">
        <v>1531</v>
      </c>
      <c r="H832" s="1">
        <v>40</v>
      </c>
      <c r="I832" s="1" t="s">
        <v>1531</v>
      </c>
      <c r="J832" s="1">
        <v>40</v>
      </c>
      <c r="K832" s="1" t="s">
        <v>1531</v>
      </c>
      <c r="L832" s="6"/>
      <c r="M832" s="6"/>
      <c r="N832" s="6"/>
    </row>
    <row r="833" spans="1:14">
      <c r="A833" s="1" t="s">
        <v>372</v>
      </c>
      <c r="B833" s="1" t="s">
        <v>1602</v>
      </c>
      <c r="C833" s="1" t="s">
        <v>1703</v>
      </c>
      <c r="D833" s="1">
        <v>0</v>
      </c>
      <c r="E833" s="1" t="s">
        <v>1531</v>
      </c>
      <c r="F833" s="1">
        <v>0</v>
      </c>
      <c r="G833" s="1" t="s">
        <v>1531</v>
      </c>
      <c r="H833" s="1">
        <v>0</v>
      </c>
      <c r="I833" s="1" t="s">
        <v>1531</v>
      </c>
      <c r="J833" s="1">
        <v>0</v>
      </c>
      <c r="K833" s="1" t="s">
        <v>1531</v>
      </c>
      <c r="L833" s="6"/>
      <c r="M833" s="6"/>
      <c r="N833" s="6"/>
    </row>
    <row r="834" spans="1:14">
      <c r="A834" s="1" t="s">
        <v>373</v>
      </c>
      <c r="B834" s="1" t="s">
        <v>1602</v>
      </c>
      <c r="C834" s="1" t="s">
        <v>941</v>
      </c>
      <c r="D834" s="1">
        <v>0</v>
      </c>
      <c r="E834" s="1">
        <v>0</v>
      </c>
      <c r="F834" s="1">
        <v>0</v>
      </c>
      <c r="G834" s="1">
        <v>0</v>
      </c>
      <c r="H834" s="1">
        <v>0</v>
      </c>
      <c r="I834" s="1">
        <v>0</v>
      </c>
      <c r="J834" s="1">
        <v>0</v>
      </c>
      <c r="K834" s="1">
        <v>0</v>
      </c>
      <c r="L834" s="6"/>
      <c r="M834" s="6"/>
      <c r="N834" s="6"/>
    </row>
    <row r="835" spans="1:14">
      <c r="A835" s="1" t="s">
        <v>374</v>
      </c>
      <c r="B835" s="1" t="s">
        <v>1602</v>
      </c>
      <c r="C835" s="1" t="s">
        <v>1700</v>
      </c>
      <c r="D835" s="1">
        <v>35</v>
      </c>
      <c r="E835" s="1">
        <v>177</v>
      </c>
      <c r="F835" s="1">
        <v>35</v>
      </c>
      <c r="G835" s="1">
        <v>177</v>
      </c>
      <c r="H835" s="1">
        <v>35</v>
      </c>
      <c r="I835" s="1">
        <v>177</v>
      </c>
      <c r="J835" s="1">
        <v>35</v>
      </c>
      <c r="K835" s="1">
        <v>179</v>
      </c>
      <c r="L835" s="6"/>
      <c r="M835" s="6"/>
      <c r="N835" s="6"/>
    </row>
    <row r="836" spans="1:14">
      <c r="A836" s="1" t="s">
        <v>375</v>
      </c>
      <c r="B836" s="1" t="s">
        <v>1602</v>
      </c>
      <c r="C836" s="1" t="s">
        <v>942</v>
      </c>
      <c r="D836" s="1">
        <v>0</v>
      </c>
      <c r="E836" s="1">
        <v>0</v>
      </c>
      <c r="F836" s="1">
        <v>0</v>
      </c>
      <c r="G836" s="1">
        <v>0</v>
      </c>
      <c r="H836" s="1">
        <v>0</v>
      </c>
      <c r="I836" s="1">
        <v>0</v>
      </c>
      <c r="J836" s="1">
        <v>0</v>
      </c>
      <c r="K836" s="1">
        <v>0</v>
      </c>
      <c r="L836" s="6"/>
      <c r="M836" s="6"/>
      <c r="N836" s="6"/>
    </row>
    <row r="837" spans="1:14">
      <c r="A837" s="1" t="s">
        <v>376</v>
      </c>
      <c r="B837" s="1" t="s">
        <v>1602</v>
      </c>
      <c r="C837" s="1" t="s">
        <v>1702</v>
      </c>
      <c r="D837" s="1">
        <v>3</v>
      </c>
      <c r="E837" s="1" t="s">
        <v>1531</v>
      </c>
      <c r="F837" s="1">
        <v>3</v>
      </c>
      <c r="G837" s="1" t="s">
        <v>1531</v>
      </c>
      <c r="H837" s="1">
        <v>3</v>
      </c>
      <c r="I837" s="1" t="s">
        <v>1531</v>
      </c>
      <c r="J837" s="1">
        <v>3</v>
      </c>
      <c r="K837" s="1" t="s">
        <v>1531</v>
      </c>
      <c r="L837" s="6"/>
      <c r="M837" s="6"/>
      <c r="N837" s="6"/>
    </row>
    <row r="838" spans="1:14">
      <c r="A838" s="1" t="s">
        <v>377</v>
      </c>
      <c r="B838" s="1" t="s">
        <v>1602</v>
      </c>
      <c r="C838" s="1" t="s">
        <v>944</v>
      </c>
      <c r="D838" s="1">
        <v>1</v>
      </c>
      <c r="E838" s="1" t="s">
        <v>1531</v>
      </c>
      <c r="F838" s="1">
        <v>1</v>
      </c>
      <c r="G838" s="1" t="s">
        <v>1531</v>
      </c>
      <c r="H838" s="1">
        <v>1</v>
      </c>
      <c r="I838" s="1" t="s">
        <v>1531</v>
      </c>
      <c r="J838" s="1">
        <v>1</v>
      </c>
      <c r="K838" s="1" t="s">
        <v>1531</v>
      </c>
      <c r="L838" s="6"/>
      <c r="M838" s="6"/>
      <c r="N838" s="6"/>
    </row>
    <row r="839" spans="1:14">
      <c r="A839" s="1" t="s">
        <v>1285</v>
      </c>
      <c r="B839" s="1" t="s">
        <v>1602</v>
      </c>
      <c r="C839" s="1" t="s">
        <v>945</v>
      </c>
      <c r="D839" s="1">
        <v>1</v>
      </c>
      <c r="E839" s="1" t="s">
        <v>1531</v>
      </c>
      <c r="F839" s="1">
        <v>1</v>
      </c>
      <c r="G839" s="1" t="s">
        <v>1531</v>
      </c>
      <c r="H839" s="1">
        <v>1</v>
      </c>
      <c r="I839" s="1" t="s">
        <v>1531</v>
      </c>
      <c r="J839" s="1">
        <v>1</v>
      </c>
      <c r="K839" s="1" t="s">
        <v>1531</v>
      </c>
      <c r="L839" s="6"/>
      <c r="M839" s="6"/>
      <c r="N839" s="6"/>
    </row>
    <row r="840" spans="1:14">
      <c r="A840" s="1" t="s">
        <v>2013</v>
      </c>
      <c r="B840" s="1" t="s">
        <v>1602</v>
      </c>
      <c r="C840" s="1" t="s">
        <v>1704</v>
      </c>
      <c r="D840" s="1">
        <v>0</v>
      </c>
      <c r="E840" s="1">
        <v>0</v>
      </c>
      <c r="F840" s="1">
        <v>0</v>
      </c>
      <c r="G840" s="1">
        <v>0</v>
      </c>
      <c r="H840" s="1">
        <v>0</v>
      </c>
      <c r="I840" s="1">
        <v>0</v>
      </c>
      <c r="J840" s="1">
        <v>0</v>
      </c>
      <c r="K840" s="1">
        <v>0</v>
      </c>
      <c r="L840" s="6"/>
      <c r="M840" s="6"/>
      <c r="N840" s="6"/>
    </row>
    <row r="841" spans="1:14">
      <c r="A841" s="1" t="s">
        <v>2014</v>
      </c>
      <c r="B841" s="1" t="s">
        <v>1602</v>
      </c>
      <c r="C841" s="1" t="s">
        <v>943</v>
      </c>
      <c r="D841" s="1">
        <v>0</v>
      </c>
      <c r="E841" s="1">
        <v>0</v>
      </c>
      <c r="F841" s="1">
        <v>0</v>
      </c>
      <c r="G841" s="1">
        <v>0</v>
      </c>
      <c r="H841" s="1">
        <v>0</v>
      </c>
      <c r="I841" s="1">
        <v>0</v>
      </c>
      <c r="J841" s="1">
        <v>0</v>
      </c>
      <c r="K841" s="1">
        <v>0</v>
      </c>
      <c r="L841" s="6"/>
      <c r="M841" s="6"/>
      <c r="N841" s="6"/>
    </row>
    <row r="842" spans="1:14">
      <c r="A842" s="1" t="s">
        <v>2015</v>
      </c>
      <c r="B842" s="1" t="s">
        <v>1602</v>
      </c>
      <c r="C842" s="1" t="s">
        <v>1701</v>
      </c>
      <c r="D842" s="1">
        <v>0</v>
      </c>
      <c r="E842" s="1" t="s">
        <v>1531</v>
      </c>
      <c r="F842" s="1">
        <v>0</v>
      </c>
      <c r="G842" s="1" t="s">
        <v>1531</v>
      </c>
      <c r="H842" s="1">
        <v>0</v>
      </c>
      <c r="I842" s="1" t="s">
        <v>1531</v>
      </c>
      <c r="J842" s="1">
        <v>0</v>
      </c>
      <c r="K842" s="1" t="s">
        <v>1531</v>
      </c>
      <c r="L842" s="6"/>
      <c r="M842" s="6"/>
      <c r="N842" s="6"/>
    </row>
    <row r="843" spans="1:14">
      <c r="A843" s="1" t="s">
        <v>2016</v>
      </c>
      <c r="B843" s="1" t="s">
        <v>1602</v>
      </c>
      <c r="C843" s="1" t="s">
        <v>709</v>
      </c>
      <c r="D843" s="1"/>
      <c r="E843" s="1"/>
      <c r="F843" s="1"/>
      <c r="G843" s="1"/>
      <c r="H843" s="1"/>
      <c r="I843" s="1"/>
      <c r="J843" s="1"/>
      <c r="K843" s="1"/>
      <c r="L843" s="6"/>
      <c r="M843" s="6"/>
      <c r="N843" s="6"/>
    </row>
    <row r="844" spans="1:14">
      <c r="A844" s="1" t="s">
        <v>2017</v>
      </c>
      <c r="B844" s="1" t="s">
        <v>1607</v>
      </c>
      <c r="C844" s="1" t="s">
        <v>1690</v>
      </c>
      <c r="D844" s="1">
        <v>21</v>
      </c>
      <c r="E844" s="1" t="s">
        <v>1531</v>
      </c>
      <c r="F844" s="1">
        <v>21</v>
      </c>
      <c r="G844" s="1" t="s">
        <v>1531</v>
      </c>
      <c r="H844" s="1">
        <v>21</v>
      </c>
      <c r="I844" s="1" t="s">
        <v>1531</v>
      </c>
      <c r="J844" s="1">
        <v>21</v>
      </c>
      <c r="K844" s="1" t="s">
        <v>1531</v>
      </c>
      <c r="L844" s="6"/>
      <c r="M844" s="6"/>
      <c r="N844" s="6"/>
    </row>
    <row r="845" spans="1:14">
      <c r="A845" s="1" t="s">
        <v>2018</v>
      </c>
      <c r="B845" s="1" t="s">
        <v>1607</v>
      </c>
      <c r="C845" s="1" t="s">
        <v>1703</v>
      </c>
      <c r="D845" s="1">
        <v>0</v>
      </c>
      <c r="E845" s="1" t="s">
        <v>1531</v>
      </c>
      <c r="F845" s="1">
        <v>0</v>
      </c>
      <c r="G845" s="1" t="s">
        <v>1531</v>
      </c>
      <c r="H845" s="1">
        <v>0</v>
      </c>
      <c r="I845" s="1" t="s">
        <v>1531</v>
      </c>
      <c r="J845" s="1">
        <v>0</v>
      </c>
      <c r="K845" s="1" t="s">
        <v>1531</v>
      </c>
      <c r="L845" s="6"/>
      <c r="M845" s="6"/>
      <c r="N845" s="6"/>
    </row>
    <row r="846" spans="1:14">
      <c r="A846" s="1" t="s">
        <v>2019</v>
      </c>
      <c r="B846" s="1" t="s">
        <v>1607</v>
      </c>
      <c r="C846" s="1" t="s">
        <v>941</v>
      </c>
      <c r="D846" s="1">
        <v>0</v>
      </c>
      <c r="E846" s="1">
        <v>0</v>
      </c>
      <c r="F846" s="1">
        <v>0</v>
      </c>
      <c r="G846" s="1">
        <v>0</v>
      </c>
      <c r="H846" s="1">
        <v>0</v>
      </c>
      <c r="I846" s="1">
        <v>0</v>
      </c>
      <c r="J846" s="1">
        <v>0</v>
      </c>
      <c r="K846" s="1">
        <v>0</v>
      </c>
      <c r="L846" s="6"/>
      <c r="M846" s="6"/>
      <c r="N846" s="6"/>
    </row>
    <row r="847" spans="1:14">
      <c r="A847" s="1" t="s">
        <v>2020</v>
      </c>
      <c r="B847" s="1" t="s">
        <v>1607</v>
      </c>
      <c r="C847" s="1" t="s">
        <v>1700</v>
      </c>
      <c r="D847" s="1">
        <v>18</v>
      </c>
      <c r="E847" s="1">
        <v>85</v>
      </c>
      <c r="F847" s="1">
        <v>18</v>
      </c>
      <c r="G847" s="1">
        <v>85</v>
      </c>
      <c r="H847" s="1">
        <v>18</v>
      </c>
      <c r="I847" s="1">
        <v>85</v>
      </c>
      <c r="J847" s="1">
        <v>18</v>
      </c>
      <c r="K847" s="1">
        <v>85</v>
      </c>
      <c r="L847" s="6"/>
      <c r="M847" s="6"/>
      <c r="N847" s="6"/>
    </row>
    <row r="848" spans="1:14">
      <c r="A848" s="1" t="s">
        <v>2021</v>
      </c>
      <c r="B848" s="1" t="s">
        <v>1607</v>
      </c>
      <c r="C848" s="1" t="s">
        <v>942</v>
      </c>
      <c r="D848" s="1">
        <v>0</v>
      </c>
      <c r="E848" s="1">
        <v>0</v>
      </c>
      <c r="F848" s="1">
        <v>0</v>
      </c>
      <c r="G848" s="1">
        <v>0</v>
      </c>
      <c r="H848" s="1">
        <v>0</v>
      </c>
      <c r="I848" s="1">
        <v>0</v>
      </c>
      <c r="J848" s="1">
        <v>0</v>
      </c>
      <c r="K848" s="1">
        <v>0</v>
      </c>
      <c r="L848" s="6"/>
      <c r="M848" s="6"/>
      <c r="N848" s="6"/>
    </row>
    <row r="849" spans="1:14">
      <c r="A849" s="1" t="s">
        <v>1326</v>
      </c>
      <c r="B849" s="1" t="s">
        <v>1607</v>
      </c>
      <c r="C849" s="1" t="s">
        <v>1702</v>
      </c>
      <c r="D849" s="1">
        <v>1</v>
      </c>
      <c r="E849" s="1" t="s">
        <v>1531</v>
      </c>
      <c r="F849" s="1">
        <v>1</v>
      </c>
      <c r="G849" s="1" t="s">
        <v>1531</v>
      </c>
      <c r="H849" s="1">
        <v>1</v>
      </c>
      <c r="I849" s="1" t="s">
        <v>1531</v>
      </c>
      <c r="J849" s="1">
        <v>1</v>
      </c>
      <c r="K849" s="1" t="s">
        <v>1531</v>
      </c>
      <c r="L849" s="6"/>
      <c r="M849" s="6"/>
      <c r="N849" s="6"/>
    </row>
    <row r="850" spans="1:14">
      <c r="A850" s="1" t="s">
        <v>1327</v>
      </c>
      <c r="B850" s="1" t="s">
        <v>1607</v>
      </c>
      <c r="C850" s="1" t="s">
        <v>944</v>
      </c>
      <c r="D850" s="1">
        <v>1</v>
      </c>
      <c r="E850" s="1" t="s">
        <v>1531</v>
      </c>
      <c r="F850" s="1">
        <v>1</v>
      </c>
      <c r="G850" s="1" t="s">
        <v>1531</v>
      </c>
      <c r="H850" s="1">
        <v>1</v>
      </c>
      <c r="I850" s="1" t="s">
        <v>1531</v>
      </c>
      <c r="J850" s="1">
        <v>1</v>
      </c>
      <c r="K850" s="1" t="s">
        <v>1531</v>
      </c>
      <c r="L850" s="6"/>
      <c r="M850" s="6"/>
      <c r="N850" s="6"/>
    </row>
    <row r="851" spans="1:14">
      <c r="A851" s="1" t="s">
        <v>1328</v>
      </c>
      <c r="B851" s="1" t="s">
        <v>1607</v>
      </c>
      <c r="C851" s="1" t="s">
        <v>945</v>
      </c>
      <c r="D851" s="1">
        <v>1</v>
      </c>
      <c r="E851" s="1" t="s">
        <v>1531</v>
      </c>
      <c r="F851" s="1">
        <v>1</v>
      </c>
      <c r="G851" s="1" t="s">
        <v>1531</v>
      </c>
      <c r="H851" s="1">
        <v>1</v>
      </c>
      <c r="I851" s="1" t="s">
        <v>1531</v>
      </c>
      <c r="J851" s="1">
        <v>1</v>
      </c>
      <c r="K851" s="1" t="s">
        <v>1531</v>
      </c>
      <c r="L851" s="6"/>
      <c r="M851" s="6"/>
      <c r="N851" s="6"/>
    </row>
    <row r="852" spans="1:14">
      <c r="A852" s="1" t="s">
        <v>1329</v>
      </c>
      <c r="B852" s="1" t="s">
        <v>1607</v>
      </c>
      <c r="C852" s="1" t="s">
        <v>1704</v>
      </c>
      <c r="D852" s="1">
        <v>0</v>
      </c>
      <c r="E852" s="1">
        <v>0</v>
      </c>
      <c r="F852" s="1">
        <v>0</v>
      </c>
      <c r="G852" s="1">
        <v>0</v>
      </c>
      <c r="H852" s="1">
        <v>0</v>
      </c>
      <c r="I852" s="1">
        <v>0</v>
      </c>
      <c r="J852" s="1">
        <v>0</v>
      </c>
      <c r="K852" s="1">
        <v>0</v>
      </c>
      <c r="L852" s="6"/>
      <c r="M852" s="6"/>
      <c r="N852" s="6"/>
    </row>
    <row r="853" spans="1:14">
      <c r="A853" s="1" t="s">
        <v>1330</v>
      </c>
      <c r="B853" s="1" t="s">
        <v>1607</v>
      </c>
      <c r="C853" s="1" t="s">
        <v>943</v>
      </c>
      <c r="D853" s="1">
        <v>0</v>
      </c>
      <c r="E853" s="1">
        <v>0</v>
      </c>
      <c r="F853" s="1">
        <v>0</v>
      </c>
      <c r="G853" s="1">
        <v>0</v>
      </c>
      <c r="H853" s="1">
        <v>0</v>
      </c>
      <c r="I853" s="1">
        <v>0</v>
      </c>
      <c r="J853" s="1">
        <v>0</v>
      </c>
      <c r="K853" s="1">
        <v>0</v>
      </c>
      <c r="L853" s="6"/>
      <c r="M853" s="6"/>
      <c r="N853" s="6"/>
    </row>
    <row r="854" spans="1:14">
      <c r="A854" s="1" t="s">
        <v>1331</v>
      </c>
      <c r="B854" s="1" t="s">
        <v>1607</v>
      </c>
      <c r="C854" s="1" t="s">
        <v>1701</v>
      </c>
      <c r="D854" s="1">
        <v>0</v>
      </c>
      <c r="E854" s="1" t="s">
        <v>1531</v>
      </c>
      <c r="F854" s="1">
        <v>0</v>
      </c>
      <c r="G854" s="1" t="s">
        <v>1531</v>
      </c>
      <c r="H854" s="1">
        <v>0</v>
      </c>
      <c r="I854" s="1" t="s">
        <v>1531</v>
      </c>
      <c r="J854" s="1">
        <v>0</v>
      </c>
      <c r="K854" s="1" t="s">
        <v>1531</v>
      </c>
      <c r="L854" s="6"/>
      <c r="M854" s="6"/>
      <c r="N854" s="6"/>
    </row>
    <row r="855" spans="1:14">
      <c r="A855" s="1" t="s">
        <v>1332</v>
      </c>
      <c r="B855" s="1" t="s">
        <v>1607</v>
      </c>
      <c r="C855" s="1" t="s">
        <v>709</v>
      </c>
      <c r="D855" s="1"/>
      <c r="E855" s="1"/>
      <c r="F855" s="1"/>
      <c r="G855" s="1"/>
      <c r="H855" s="1"/>
      <c r="I855" s="1"/>
      <c r="J855" s="1"/>
      <c r="K855" s="1"/>
      <c r="L855" s="6"/>
      <c r="M855" s="6"/>
      <c r="N855" s="6"/>
    </row>
    <row r="856" spans="1:14">
      <c r="A856" s="1" t="s">
        <v>1333</v>
      </c>
      <c r="B856" s="1" t="s">
        <v>91</v>
      </c>
      <c r="C856" s="1" t="s">
        <v>1690</v>
      </c>
      <c r="D856" s="1">
        <v>13</v>
      </c>
      <c r="E856" s="1" t="s">
        <v>1531</v>
      </c>
      <c r="F856" s="1">
        <v>13</v>
      </c>
      <c r="G856" s="1" t="s">
        <v>1531</v>
      </c>
      <c r="H856" s="1">
        <v>12</v>
      </c>
      <c r="I856" s="1" t="s">
        <v>1531</v>
      </c>
      <c r="J856" s="1">
        <v>12</v>
      </c>
      <c r="K856" s="1" t="s">
        <v>1531</v>
      </c>
      <c r="L856" s="6"/>
      <c r="M856" s="6"/>
      <c r="N856" s="6"/>
    </row>
    <row r="857" spans="1:14">
      <c r="A857" s="1" t="s">
        <v>1334</v>
      </c>
      <c r="B857" s="1" t="s">
        <v>91</v>
      </c>
      <c r="C857" s="1" t="s">
        <v>1703</v>
      </c>
      <c r="D857" s="1">
        <v>0</v>
      </c>
      <c r="E857" s="1" t="s">
        <v>1531</v>
      </c>
      <c r="F857" s="1">
        <v>0</v>
      </c>
      <c r="G857" s="1" t="s">
        <v>1531</v>
      </c>
      <c r="H857" s="1">
        <v>0</v>
      </c>
      <c r="I857" s="1" t="s">
        <v>1531</v>
      </c>
      <c r="J857" s="1">
        <v>0</v>
      </c>
      <c r="K857" s="1" t="s">
        <v>1531</v>
      </c>
      <c r="L857" s="6"/>
      <c r="M857" s="6"/>
      <c r="N857" s="6"/>
    </row>
    <row r="858" spans="1:14">
      <c r="A858" s="1" t="s">
        <v>1335</v>
      </c>
      <c r="B858" s="1" t="s">
        <v>91</v>
      </c>
      <c r="C858" s="1" t="s">
        <v>941</v>
      </c>
      <c r="D858" s="1">
        <v>0</v>
      </c>
      <c r="E858" s="1">
        <v>0</v>
      </c>
      <c r="F858" s="1">
        <v>0</v>
      </c>
      <c r="G858" s="1">
        <v>0</v>
      </c>
      <c r="H858" s="1">
        <v>0</v>
      </c>
      <c r="I858" s="1">
        <v>0</v>
      </c>
      <c r="J858" s="1">
        <v>0</v>
      </c>
      <c r="K858" s="1">
        <v>0</v>
      </c>
      <c r="L858" s="6"/>
      <c r="M858" s="6"/>
      <c r="N858" s="6"/>
    </row>
    <row r="859" spans="1:14">
      <c r="A859" s="1" t="s">
        <v>1336</v>
      </c>
      <c r="B859" s="1" t="s">
        <v>91</v>
      </c>
      <c r="C859" s="1" t="s">
        <v>1700</v>
      </c>
      <c r="D859" s="1">
        <v>8</v>
      </c>
      <c r="E859" s="1">
        <v>39</v>
      </c>
      <c r="F859" s="1">
        <v>8</v>
      </c>
      <c r="G859" s="1">
        <v>39</v>
      </c>
      <c r="H859" s="1">
        <v>7</v>
      </c>
      <c r="I859" s="1">
        <v>37</v>
      </c>
      <c r="J859" s="1">
        <v>7</v>
      </c>
      <c r="K859" s="1">
        <v>37</v>
      </c>
      <c r="L859" s="6"/>
      <c r="M859" s="6"/>
      <c r="N859" s="6"/>
    </row>
    <row r="860" spans="1:14">
      <c r="A860" s="1" t="s">
        <v>1337</v>
      </c>
      <c r="B860" s="1" t="s">
        <v>91</v>
      </c>
      <c r="C860" s="1" t="s">
        <v>942</v>
      </c>
      <c r="D860" s="1">
        <v>0</v>
      </c>
      <c r="E860" s="1">
        <v>0</v>
      </c>
      <c r="F860" s="1">
        <v>0</v>
      </c>
      <c r="G860" s="1">
        <v>0</v>
      </c>
      <c r="H860" s="1">
        <v>0</v>
      </c>
      <c r="I860" s="1">
        <v>0</v>
      </c>
      <c r="J860" s="1">
        <v>0</v>
      </c>
      <c r="K860" s="1">
        <v>0</v>
      </c>
      <c r="L860" s="6"/>
      <c r="M860" s="6"/>
      <c r="N860" s="6"/>
    </row>
    <row r="861" spans="1:14">
      <c r="A861" s="1" t="s">
        <v>1338</v>
      </c>
      <c r="B861" s="1" t="s">
        <v>91</v>
      </c>
      <c r="C861" s="1" t="s">
        <v>1702</v>
      </c>
      <c r="D861" s="1">
        <v>2</v>
      </c>
      <c r="E861" s="1" t="s">
        <v>1531</v>
      </c>
      <c r="F861" s="1">
        <v>2</v>
      </c>
      <c r="G861" s="1" t="s">
        <v>1531</v>
      </c>
      <c r="H861" s="1">
        <v>2</v>
      </c>
      <c r="I861" s="1" t="s">
        <v>1531</v>
      </c>
      <c r="J861" s="1">
        <v>2</v>
      </c>
      <c r="K861" s="1" t="s">
        <v>1531</v>
      </c>
      <c r="L861" s="6"/>
      <c r="M861" s="6"/>
      <c r="N861" s="6"/>
    </row>
    <row r="862" spans="1:14">
      <c r="A862" s="1" t="s">
        <v>1339</v>
      </c>
      <c r="B862" s="1" t="s">
        <v>91</v>
      </c>
      <c r="C862" s="1" t="s">
        <v>944</v>
      </c>
      <c r="D862" s="1">
        <v>1</v>
      </c>
      <c r="E862" s="1" t="s">
        <v>1531</v>
      </c>
      <c r="F862" s="1">
        <v>1</v>
      </c>
      <c r="G862" s="1" t="s">
        <v>1531</v>
      </c>
      <c r="H862" s="1">
        <v>1</v>
      </c>
      <c r="I862" s="1" t="s">
        <v>1531</v>
      </c>
      <c r="J862" s="1">
        <v>1</v>
      </c>
      <c r="K862" s="1" t="s">
        <v>1531</v>
      </c>
      <c r="L862" s="6"/>
      <c r="M862" s="6"/>
      <c r="N862" s="6"/>
    </row>
    <row r="863" spans="1:14">
      <c r="A863" s="1" t="s">
        <v>1340</v>
      </c>
      <c r="B863" s="1" t="s">
        <v>91</v>
      </c>
      <c r="C863" s="1" t="s">
        <v>945</v>
      </c>
      <c r="D863" s="1">
        <v>1</v>
      </c>
      <c r="E863" s="1" t="s">
        <v>1531</v>
      </c>
      <c r="F863" s="1">
        <v>1</v>
      </c>
      <c r="G863" s="1" t="s">
        <v>1531</v>
      </c>
      <c r="H863" s="1">
        <v>1</v>
      </c>
      <c r="I863" s="1" t="s">
        <v>1531</v>
      </c>
      <c r="J863" s="1">
        <v>1</v>
      </c>
      <c r="K863" s="1" t="s">
        <v>1531</v>
      </c>
      <c r="L863" s="6"/>
      <c r="M863" s="6"/>
      <c r="N863" s="6"/>
    </row>
    <row r="864" spans="1:14">
      <c r="A864" s="1" t="s">
        <v>1341</v>
      </c>
      <c r="B864" s="1" t="s">
        <v>91</v>
      </c>
      <c r="C864" s="1" t="s">
        <v>1704</v>
      </c>
      <c r="D864" s="1">
        <v>1</v>
      </c>
      <c r="E864" s="1">
        <v>8</v>
      </c>
      <c r="F864" s="1">
        <v>1</v>
      </c>
      <c r="G864" s="1">
        <v>8</v>
      </c>
      <c r="H864" s="1">
        <v>1</v>
      </c>
      <c r="I864" s="1">
        <v>8</v>
      </c>
      <c r="J864" s="1">
        <v>1</v>
      </c>
      <c r="K864" s="1">
        <v>8</v>
      </c>
      <c r="L864" s="6"/>
      <c r="M864" s="6"/>
      <c r="N864" s="6"/>
    </row>
    <row r="865" spans="1:14">
      <c r="A865" s="1" t="s">
        <v>1342</v>
      </c>
      <c r="B865" s="1" t="s">
        <v>91</v>
      </c>
      <c r="C865" s="1" t="s">
        <v>943</v>
      </c>
      <c r="D865" s="1">
        <v>0</v>
      </c>
      <c r="E865" s="1">
        <v>0</v>
      </c>
      <c r="F865" s="1">
        <v>0</v>
      </c>
      <c r="G865" s="1">
        <v>0</v>
      </c>
      <c r="H865" s="1">
        <v>0</v>
      </c>
      <c r="I865" s="1">
        <v>0</v>
      </c>
      <c r="J865" s="1">
        <v>0</v>
      </c>
      <c r="K865" s="1">
        <v>0</v>
      </c>
      <c r="L865" s="6"/>
      <c r="M865" s="6"/>
      <c r="N865" s="6"/>
    </row>
    <row r="866" spans="1:14">
      <c r="A866" s="1" t="s">
        <v>1343</v>
      </c>
      <c r="B866" s="1" t="s">
        <v>91</v>
      </c>
      <c r="C866" s="1" t="s">
        <v>1701</v>
      </c>
      <c r="D866" s="1">
        <v>0</v>
      </c>
      <c r="E866" s="1" t="s">
        <v>1531</v>
      </c>
      <c r="F866" s="1">
        <v>0</v>
      </c>
      <c r="G866" s="1" t="s">
        <v>1531</v>
      </c>
      <c r="H866" s="1">
        <v>0</v>
      </c>
      <c r="I866" s="1" t="s">
        <v>1531</v>
      </c>
      <c r="J866" s="1">
        <v>0</v>
      </c>
      <c r="K866" s="1" t="s">
        <v>1531</v>
      </c>
      <c r="L866" s="6"/>
      <c r="M866" s="6"/>
      <c r="N866" s="6"/>
    </row>
    <row r="867" spans="1:14">
      <c r="A867" s="1" t="s">
        <v>1344</v>
      </c>
      <c r="B867" s="1" t="s">
        <v>91</v>
      </c>
      <c r="C867" s="1" t="s">
        <v>709</v>
      </c>
      <c r="D867" s="1"/>
      <c r="E867" s="1"/>
      <c r="F867" s="1"/>
      <c r="G867" s="1"/>
      <c r="H867" s="1"/>
      <c r="I867" s="1"/>
      <c r="J867" s="1"/>
      <c r="K867" s="1"/>
      <c r="L867" s="6"/>
      <c r="M867" s="6"/>
      <c r="N867" s="6"/>
    </row>
    <row r="868" spans="1:14">
      <c r="A868" s="1" t="s">
        <v>1345</v>
      </c>
      <c r="B868" s="1" t="s">
        <v>95</v>
      </c>
      <c r="C868" s="1" t="s">
        <v>1690</v>
      </c>
      <c r="D868" s="1">
        <v>20</v>
      </c>
      <c r="E868" s="1" t="s">
        <v>1531</v>
      </c>
      <c r="F868" s="1">
        <v>20</v>
      </c>
      <c r="G868" s="1" t="s">
        <v>1531</v>
      </c>
      <c r="H868" s="1">
        <v>20</v>
      </c>
      <c r="I868" s="1" t="s">
        <v>1531</v>
      </c>
      <c r="J868" s="1">
        <v>20</v>
      </c>
      <c r="K868" s="1" t="s">
        <v>1531</v>
      </c>
      <c r="L868" s="6"/>
      <c r="M868" s="6"/>
      <c r="N868" s="6"/>
    </row>
    <row r="869" spans="1:14">
      <c r="A869" s="1" t="s">
        <v>1346</v>
      </c>
      <c r="B869" s="1" t="s">
        <v>95</v>
      </c>
      <c r="C869" s="1" t="s">
        <v>1703</v>
      </c>
      <c r="D869" s="1">
        <v>0</v>
      </c>
      <c r="E869" s="1" t="s">
        <v>1531</v>
      </c>
      <c r="F869" s="1">
        <v>0</v>
      </c>
      <c r="G869" s="1" t="s">
        <v>1531</v>
      </c>
      <c r="H869" s="1">
        <v>0</v>
      </c>
      <c r="I869" s="1" t="s">
        <v>1531</v>
      </c>
      <c r="J869" s="1">
        <v>0</v>
      </c>
      <c r="K869" s="1" t="s">
        <v>1531</v>
      </c>
      <c r="L869" s="6"/>
      <c r="M869" s="6"/>
      <c r="N869" s="6"/>
    </row>
    <row r="870" spans="1:14">
      <c r="A870" s="1" t="s">
        <v>1347</v>
      </c>
      <c r="B870" s="1" t="s">
        <v>95</v>
      </c>
      <c r="C870" s="1" t="s">
        <v>941</v>
      </c>
      <c r="D870" s="1">
        <v>0</v>
      </c>
      <c r="E870" s="1">
        <v>0</v>
      </c>
      <c r="F870" s="1">
        <v>0</v>
      </c>
      <c r="G870" s="1">
        <v>0</v>
      </c>
      <c r="H870" s="1">
        <v>0</v>
      </c>
      <c r="I870" s="1">
        <v>0</v>
      </c>
      <c r="J870" s="1">
        <v>0</v>
      </c>
      <c r="K870" s="1">
        <v>0</v>
      </c>
      <c r="L870" s="6"/>
      <c r="M870" s="6"/>
      <c r="N870" s="6"/>
    </row>
    <row r="871" spans="1:14">
      <c r="A871" s="1" t="s">
        <v>1348</v>
      </c>
      <c r="B871" s="1" t="s">
        <v>95</v>
      </c>
      <c r="C871" s="1" t="s">
        <v>1700</v>
      </c>
      <c r="D871" s="1">
        <v>17</v>
      </c>
      <c r="E871" s="1">
        <v>55</v>
      </c>
      <c r="F871" s="1">
        <v>17</v>
      </c>
      <c r="G871" s="1">
        <v>55</v>
      </c>
      <c r="H871" s="1">
        <v>17</v>
      </c>
      <c r="I871" s="1">
        <v>55</v>
      </c>
      <c r="J871" s="1">
        <v>17</v>
      </c>
      <c r="K871" s="1">
        <v>55</v>
      </c>
      <c r="L871" s="6"/>
      <c r="M871" s="6"/>
      <c r="N871" s="6"/>
    </row>
    <row r="872" spans="1:14">
      <c r="A872" s="1" t="s">
        <v>1349</v>
      </c>
      <c r="B872" s="1" t="s">
        <v>95</v>
      </c>
      <c r="C872" s="1" t="s">
        <v>942</v>
      </c>
      <c r="D872" s="1">
        <v>0</v>
      </c>
      <c r="E872" s="1">
        <v>0</v>
      </c>
      <c r="F872" s="1">
        <v>0</v>
      </c>
      <c r="G872" s="1">
        <v>0</v>
      </c>
      <c r="H872" s="1">
        <v>0</v>
      </c>
      <c r="I872" s="1">
        <v>0</v>
      </c>
      <c r="J872" s="1">
        <v>0</v>
      </c>
      <c r="K872" s="1">
        <v>0</v>
      </c>
      <c r="L872" s="6"/>
      <c r="M872" s="6"/>
      <c r="N872" s="6"/>
    </row>
    <row r="873" spans="1:14">
      <c r="A873" s="1" t="s">
        <v>1350</v>
      </c>
      <c r="B873" s="1" t="s">
        <v>95</v>
      </c>
      <c r="C873" s="1" t="s">
        <v>1702</v>
      </c>
      <c r="D873" s="1">
        <v>0</v>
      </c>
      <c r="E873" s="1" t="s">
        <v>1531</v>
      </c>
      <c r="F873" s="1">
        <v>0</v>
      </c>
      <c r="G873" s="1" t="s">
        <v>1531</v>
      </c>
      <c r="H873" s="1">
        <v>0</v>
      </c>
      <c r="I873" s="1" t="s">
        <v>1531</v>
      </c>
      <c r="J873" s="1">
        <v>0</v>
      </c>
      <c r="K873" s="1" t="s">
        <v>1531</v>
      </c>
      <c r="L873" s="6"/>
      <c r="M873" s="6"/>
      <c r="N873" s="6"/>
    </row>
    <row r="874" spans="1:14">
      <c r="A874" s="1" t="s">
        <v>1351</v>
      </c>
      <c r="B874" s="1" t="s">
        <v>95</v>
      </c>
      <c r="C874" s="1" t="s">
        <v>944</v>
      </c>
      <c r="D874" s="1">
        <v>1</v>
      </c>
      <c r="E874" s="1" t="s">
        <v>1531</v>
      </c>
      <c r="F874" s="1">
        <v>1</v>
      </c>
      <c r="G874" s="1" t="s">
        <v>1531</v>
      </c>
      <c r="H874" s="1">
        <v>1</v>
      </c>
      <c r="I874" s="1" t="s">
        <v>1531</v>
      </c>
      <c r="J874" s="1">
        <v>1</v>
      </c>
      <c r="K874" s="1" t="s">
        <v>1531</v>
      </c>
      <c r="L874" s="6"/>
      <c r="M874" s="6"/>
      <c r="N874" s="6"/>
    </row>
    <row r="875" spans="1:14">
      <c r="A875" s="1" t="s">
        <v>1352</v>
      </c>
      <c r="B875" s="1" t="s">
        <v>95</v>
      </c>
      <c r="C875" s="1" t="s">
        <v>945</v>
      </c>
      <c r="D875" s="1">
        <v>1</v>
      </c>
      <c r="E875" s="1" t="s">
        <v>1531</v>
      </c>
      <c r="F875" s="1">
        <v>1</v>
      </c>
      <c r="G875" s="1" t="s">
        <v>1531</v>
      </c>
      <c r="H875" s="1">
        <v>1</v>
      </c>
      <c r="I875" s="1" t="s">
        <v>1531</v>
      </c>
      <c r="J875" s="1">
        <v>1</v>
      </c>
      <c r="K875" s="1" t="s">
        <v>1531</v>
      </c>
      <c r="L875" s="6"/>
      <c r="M875" s="6"/>
      <c r="N875" s="6"/>
    </row>
    <row r="876" spans="1:14">
      <c r="A876" s="1" t="s">
        <v>1353</v>
      </c>
      <c r="B876" s="1" t="s">
        <v>95</v>
      </c>
      <c r="C876" s="1" t="s">
        <v>1704</v>
      </c>
      <c r="D876" s="1">
        <v>0</v>
      </c>
      <c r="E876" s="1">
        <v>0</v>
      </c>
      <c r="F876" s="1">
        <v>0</v>
      </c>
      <c r="G876" s="1">
        <v>0</v>
      </c>
      <c r="H876" s="1">
        <v>0</v>
      </c>
      <c r="I876" s="1">
        <v>0</v>
      </c>
      <c r="J876" s="1">
        <v>0</v>
      </c>
      <c r="K876" s="1">
        <v>0</v>
      </c>
      <c r="L876" s="6"/>
      <c r="M876" s="6"/>
      <c r="N876" s="6"/>
    </row>
    <row r="877" spans="1:14">
      <c r="A877" s="1" t="s">
        <v>1354</v>
      </c>
      <c r="B877" s="1" t="s">
        <v>95</v>
      </c>
      <c r="C877" s="1" t="s">
        <v>943</v>
      </c>
      <c r="D877" s="1">
        <v>1</v>
      </c>
      <c r="E877" s="1">
        <v>6</v>
      </c>
      <c r="F877" s="1">
        <v>1</v>
      </c>
      <c r="G877" s="1">
        <v>6</v>
      </c>
      <c r="H877" s="1">
        <v>1</v>
      </c>
      <c r="I877" s="1">
        <v>6</v>
      </c>
      <c r="J877" s="1">
        <v>1</v>
      </c>
      <c r="K877" s="1">
        <v>6</v>
      </c>
      <c r="L877" s="6"/>
      <c r="M877" s="6"/>
      <c r="N877" s="6"/>
    </row>
    <row r="878" spans="1:14">
      <c r="A878" s="1" t="s">
        <v>1355</v>
      </c>
      <c r="B878" s="1" t="s">
        <v>95</v>
      </c>
      <c r="C878" s="1" t="s">
        <v>1701</v>
      </c>
      <c r="D878" s="1">
        <v>0</v>
      </c>
      <c r="E878" s="1" t="s">
        <v>1531</v>
      </c>
      <c r="F878" s="1">
        <v>0</v>
      </c>
      <c r="G878" s="1" t="s">
        <v>1531</v>
      </c>
      <c r="H878" s="1">
        <v>0</v>
      </c>
      <c r="I878" s="1" t="s">
        <v>1531</v>
      </c>
      <c r="J878" s="1">
        <v>0</v>
      </c>
      <c r="K878" s="1" t="s">
        <v>1531</v>
      </c>
      <c r="L878" s="6"/>
      <c r="M878" s="6"/>
      <c r="N878" s="6"/>
    </row>
    <row r="879" spans="1:14">
      <c r="A879" s="1" t="s">
        <v>84</v>
      </c>
      <c r="B879" s="1" t="s">
        <v>95</v>
      </c>
      <c r="C879" s="1" t="s">
        <v>709</v>
      </c>
      <c r="D879" s="1"/>
      <c r="E879" s="1"/>
      <c r="F879" s="1"/>
      <c r="G879" s="1"/>
      <c r="H879" s="1"/>
      <c r="I879" s="1"/>
      <c r="J879" s="1"/>
      <c r="K879" s="1"/>
      <c r="L879" s="6"/>
      <c r="M879" s="6"/>
      <c r="N879" s="6"/>
    </row>
    <row r="880" spans="1:14">
      <c r="A880" s="1" t="s">
        <v>85</v>
      </c>
      <c r="B880" s="1" t="s">
        <v>99</v>
      </c>
      <c r="C880" s="1" t="s">
        <v>1690</v>
      </c>
      <c r="D880" s="1">
        <v>16</v>
      </c>
      <c r="E880" s="1" t="s">
        <v>1531</v>
      </c>
      <c r="F880" s="1">
        <v>16</v>
      </c>
      <c r="G880" s="1" t="s">
        <v>1531</v>
      </c>
      <c r="H880" s="1">
        <v>15</v>
      </c>
      <c r="I880" s="1" t="s">
        <v>1531</v>
      </c>
      <c r="J880" s="1">
        <v>15</v>
      </c>
      <c r="K880" s="1" t="s">
        <v>1531</v>
      </c>
      <c r="L880" s="6"/>
      <c r="M880" s="6"/>
      <c r="N880" s="6"/>
    </row>
    <row r="881" spans="1:14">
      <c r="A881" s="1" t="s">
        <v>86</v>
      </c>
      <c r="B881" s="1" t="s">
        <v>99</v>
      </c>
      <c r="C881" s="1" t="s">
        <v>1703</v>
      </c>
      <c r="D881" s="1">
        <v>0</v>
      </c>
      <c r="E881" s="1" t="s">
        <v>1531</v>
      </c>
      <c r="F881" s="1">
        <v>0</v>
      </c>
      <c r="G881" s="1" t="s">
        <v>1531</v>
      </c>
      <c r="H881" s="1">
        <v>0</v>
      </c>
      <c r="I881" s="1" t="s">
        <v>1531</v>
      </c>
      <c r="J881" s="1">
        <v>0</v>
      </c>
      <c r="K881" s="1" t="s">
        <v>1531</v>
      </c>
      <c r="L881" s="6"/>
      <c r="M881" s="6"/>
      <c r="N881" s="6"/>
    </row>
    <row r="882" spans="1:14">
      <c r="A882" s="1" t="s">
        <v>87</v>
      </c>
      <c r="B882" s="1" t="s">
        <v>99</v>
      </c>
      <c r="C882" s="1" t="s">
        <v>941</v>
      </c>
      <c r="D882" s="1">
        <v>0</v>
      </c>
      <c r="E882" s="1">
        <v>0</v>
      </c>
      <c r="F882" s="1">
        <v>0</v>
      </c>
      <c r="G882" s="1">
        <v>0</v>
      </c>
      <c r="H882" s="1">
        <v>0</v>
      </c>
      <c r="I882" s="1">
        <v>0</v>
      </c>
      <c r="J882" s="1">
        <v>0</v>
      </c>
      <c r="K882" s="1">
        <v>0</v>
      </c>
      <c r="L882" s="6"/>
      <c r="M882" s="6"/>
      <c r="N882" s="6"/>
    </row>
    <row r="883" spans="1:14">
      <c r="A883" s="1" t="s">
        <v>88</v>
      </c>
      <c r="B883" s="1" t="s">
        <v>99</v>
      </c>
      <c r="C883" s="1" t="s">
        <v>1700</v>
      </c>
      <c r="D883" s="1">
        <v>14</v>
      </c>
      <c r="E883" s="1">
        <v>60</v>
      </c>
      <c r="F883" s="1">
        <v>14</v>
      </c>
      <c r="G883" s="1">
        <v>60</v>
      </c>
      <c r="H883" s="1">
        <v>13</v>
      </c>
      <c r="I883" s="1">
        <v>54</v>
      </c>
      <c r="J883" s="1">
        <v>13</v>
      </c>
      <c r="K883" s="1">
        <v>54</v>
      </c>
      <c r="L883" s="6"/>
      <c r="M883" s="6"/>
      <c r="N883" s="6"/>
    </row>
    <row r="884" spans="1:14">
      <c r="A884" s="1" t="s">
        <v>89</v>
      </c>
      <c r="B884" s="1" t="s">
        <v>99</v>
      </c>
      <c r="C884" s="1" t="s">
        <v>942</v>
      </c>
      <c r="D884" s="1">
        <v>0</v>
      </c>
      <c r="E884" s="1">
        <v>0</v>
      </c>
      <c r="F884" s="1">
        <v>0</v>
      </c>
      <c r="G884" s="1">
        <v>0</v>
      </c>
      <c r="H884" s="1">
        <v>0</v>
      </c>
      <c r="I884" s="1">
        <v>0</v>
      </c>
      <c r="J884" s="1">
        <v>0</v>
      </c>
      <c r="K884" s="1">
        <v>0</v>
      </c>
      <c r="L884" s="6"/>
      <c r="M884" s="6"/>
      <c r="N884" s="6"/>
    </row>
    <row r="885" spans="1:14">
      <c r="A885" s="1" t="s">
        <v>1286</v>
      </c>
      <c r="B885" s="1" t="s">
        <v>99</v>
      </c>
      <c r="C885" s="1" t="s">
        <v>1702</v>
      </c>
      <c r="D885" s="1">
        <v>0</v>
      </c>
      <c r="E885" s="1" t="s">
        <v>1531</v>
      </c>
      <c r="F885" s="1">
        <v>0</v>
      </c>
      <c r="G885" s="1" t="s">
        <v>1531</v>
      </c>
      <c r="H885" s="1">
        <v>0</v>
      </c>
      <c r="I885" s="1" t="s">
        <v>1531</v>
      </c>
      <c r="J885" s="1">
        <v>0</v>
      </c>
      <c r="K885" s="1" t="s">
        <v>1531</v>
      </c>
      <c r="L885" s="6"/>
      <c r="M885" s="6"/>
      <c r="N885" s="6"/>
    </row>
    <row r="886" spans="1:14">
      <c r="A886" s="1" t="s">
        <v>1287</v>
      </c>
      <c r="B886" s="1" t="s">
        <v>99</v>
      </c>
      <c r="C886" s="1" t="s">
        <v>944</v>
      </c>
      <c r="D886" s="1">
        <v>1</v>
      </c>
      <c r="E886" s="1" t="s">
        <v>1531</v>
      </c>
      <c r="F886" s="1">
        <v>1</v>
      </c>
      <c r="G886" s="1" t="s">
        <v>1531</v>
      </c>
      <c r="H886" s="1">
        <v>1</v>
      </c>
      <c r="I886" s="1" t="s">
        <v>1531</v>
      </c>
      <c r="J886" s="1">
        <v>1</v>
      </c>
      <c r="K886" s="1" t="s">
        <v>1531</v>
      </c>
      <c r="L886" s="6"/>
      <c r="M886" s="6"/>
      <c r="N886" s="6"/>
    </row>
    <row r="887" spans="1:14">
      <c r="A887" s="1" t="s">
        <v>2404</v>
      </c>
      <c r="B887" s="1" t="s">
        <v>99</v>
      </c>
      <c r="C887" s="1" t="s">
        <v>945</v>
      </c>
      <c r="D887" s="1">
        <v>1</v>
      </c>
      <c r="E887" s="1" t="s">
        <v>1531</v>
      </c>
      <c r="F887" s="1">
        <v>1</v>
      </c>
      <c r="G887" s="1" t="s">
        <v>1531</v>
      </c>
      <c r="H887" s="1">
        <v>1</v>
      </c>
      <c r="I887" s="1" t="s">
        <v>1531</v>
      </c>
      <c r="J887" s="1">
        <v>1</v>
      </c>
      <c r="K887" s="1" t="s">
        <v>1531</v>
      </c>
      <c r="L887" s="6"/>
      <c r="M887" s="6"/>
      <c r="N887" s="6"/>
    </row>
    <row r="888" spans="1:14">
      <c r="A888" s="1" t="s">
        <v>2405</v>
      </c>
      <c r="B888" s="1" t="s">
        <v>99</v>
      </c>
      <c r="C888" s="1" t="s">
        <v>1704</v>
      </c>
      <c r="D888" s="1">
        <v>0</v>
      </c>
      <c r="E888" s="1">
        <v>0</v>
      </c>
      <c r="F888" s="1">
        <v>0</v>
      </c>
      <c r="G888" s="1">
        <v>0</v>
      </c>
      <c r="H888" s="1">
        <v>0</v>
      </c>
      <c r="I888" s="1">
        <v>0</v>
      </c>
      <c r="J888" s="1">
        <v>0</v>
      </c>
      <c r="K888" s="1">
        <v>0</v>
      </c>
      <c r="L888" s="6"/>
      <c r="M888" s="6"/>
      <c r="N888" s="6"/>
    </row>
    <row r="889" spans="1:14">
      <c r="A889" s="1" t="s">
        <v>2406</v>
      </c>
      <c r="B889" s="1" t="s">
        <v>99</v>
      </c>
      <c r="C889" s="1" t="s">
        <v>943</v>
      </c>
      <c r="D889" s="1">
        <v>0</v>
      </c>
      <c r="E889" s="1">
        <v>0</v>
      </c>
      <c r="F889" s="1">
        <v>0</v>
      </c>
      <c r="G889" s="1">
        <v>0</v>
      </c>
      <c r="H889" s="1">
        <v>0</v>
      </c>
      <c r="I889" s="1">
        <v>0</v>
      </c>
      <c r="J889" s="1">
        <v>0</v>
      </c>
      <c r="K889" s="1">
        <v>0</v>
      </c>
      <c r="L889" s="6"/>
      <c r="M889" s="6"/>
      <c r="N889" s="6"/>
    </row>
    <row r="890" spans="1:14">
      <c r="A890" s="1" t="s">
        <v>2407</v>
      </c>
      <c r="B890" s="1" t="s">
        <v>99</v>
      </c>
      <c r="C890" s="1" t="s">
        <v>1701</v>
      </c>
      <c r="D890" s="1">
        <v>0</v>
      </c>
      <c r="E890" s="1" t="s">
        <v>1531</v>
      </c>
      <c r="F890" s="1">
        <v>0</v>
      </c>
      <c r="G890" s="1" t="s">
        <v>1531</v>
      </c>
      <c r="H890" s="1">
        <v>0</v>
      </c>
      <c r="I890" s="1" t="s">
        <v>1531</v>
      </c>
      <c r="J890" s="1">
        <v>0</v>
      </c>
      <c r="K890" s="1" t="s">
        <v>1531</v>
      </c>
      <c r="L890" s="6"/>
      <c r="M890" s="6"/>
      <c r="N890" s="6"/>
    </row>
    <row r="891" spans="1:14">
      <c r="A891" s="1" t="s">
        <v>2408</v>
      </c>
      <c r="B891" s="1" t="s">
        <v>99</v>
      </c>
      <c r="C891" s="1" t="s">
        <v>709</v>
      </c>
      <c r="D891" s="1"/>
      <c r="E891" s="1"/>
      <c r="F891" s="1"/>
      <c r="G891" s="1"/>
      <c r="H891" s="1"/>
      <c r="I891" s="1"/>
      <c r="J891" s="1"/>
      <c r="K891" s="1"/>
      <c r="L891" s="6"/>
      <c r="M891" s="6"/>
      <c r="N891" s="6"/>
    </row>
    <row r="892" spans="1:14">
      <c r="A892" s="1" t="s">
        <v>2409</v>
      </c>
      <c r="B892" s="1" t="s">
        <v>101</v>
      </c>
      <c r="C892" s="1" t="s">
        <v>1690</v>
      </c>
      <c r="D892" s="1">
        <v>19</v>
      </c>
      <c r="E892" s="1" t="s">
        <v>1531</v>
      </c>
      <c r="F892" s="1">
        <v>18</v>
      </c>
      <c r="G892" s="1" t="s">
        <v>1531</v>
      </c>
      <c r="H892" s="1">
        <v>18</v>
      </c>
      <c r="I892" s="1" t="s">
        <v>1531</v>
      </c>
      <c r="J892" s="1">
        <v>18</v>
      </c>
      <c r="K892" s="1" t="s">
        <v>1531</v>
      </c>
      <c r="L892" s="6"/>
      <c r="M892" s="6"/>
      <c r="N892" s="6"/>
    </row>
    <row r="893" spans="1:14">
      <c r="A893" s="1" t="s">
        <v>2410</v>
      </c>
      <c r="B893" s="1" t="s">
        <v>101</v>
      </c>
      <c r="C893" s="1" t="s">
        <v>1703</v>
      </c>
      <c r="D893" s="1">
        <v>0</v>
      </c>
      <c r="E893" s="1" t="s">
        <v>1531</v>
      </c>
      <c r="F893" s="1">
        <v>0</v>
      </c>
      <c r="G893" s="1" t="s">
        <v>1531</v>
      </c>
      <c r="H893" s="1">
        <v>0</v>
      </c>
      <c r="I893" s="1" t="s">
        <v>1531</v>
      </c>
      <c r="J893" s="1">
        <v>0</v>
      </c>
      <c r="K893" s="1" t="s">
        <v>1531</v>
      </c>
      <c r="L893" s="6"/>
      <c r="M893" s="6"/>
      <c r="N893" s="6"/>
    </row>
    <row r="894" spans="1:14">
      <c r="A894" s="1" t="s">
        <v>2411</v>
      </c>
      <c r="B894" s="1" t="s">
        <v>101</v>
      </c>
      <c r="C894" s="1" t="s">
        <v>941</v>
      </c>
      <c r="D894" s="1">
        <v>1</v>
      </c>
      <c r="E894" s="1">
        <v>16</v>
      </c>
      <c r="F894" s="1">
        <v>1</v>
      </c>
      <c r="G894" s="1">
        <v>16</v>
      </c>
      <c r="H894" s="1">
        <v>1</v>
      </c>
      <c r="I894" s="1">
        <v>16</v>
      </c>
      <c r="J894" s="1">
        <v>1</v>
      </c>
      <c r="K894" s="1">
        <v>16</v>
      </c>
      <c r="L894" s="6"/>
      <c r="M894" s="6"/>
      <c r="N894" s="6"/>
    </row>
    <row r="895" spans="1:14">
      <c r="A895" s="1" t="s">
        <v>2412</v>
      </c>
      <c r="B895" s="1" t="s">
        <v>101</v>
      </c>
      <c r="C895" s="1" t="s">
        <v>1700</v>
      </c>
      <c r="D895" s="1">
        <v>15</v>
      </c>
      <c r="E895" s="1">
        <v>60</v>
      </c>
      <c r="F895" s="1">
        <v>14</v>
      </c>
      <c r="G895" s="1">
        <v>55</v>
      </c>
      <c r="H895" s="1">
        <v>14</v>
      </c>
      <c r="I895" s="1">
        <v>55</v>
      </c>
      <c r="J895" s="1">
        <v>14</v>
      </c>
      <c r="K895" s="1">
        <v>55</v>
      </c>
      <c r="L895" s="6"/>
      <c r="M895" s="6"/>
      <c r="N895" s="6"/>
    </row>
    <row r="896" spans="1:14">
      <c r="A896" s="1" t="s">
        <v>2413</v>
      </c>
      <c r="B896" s="1" t="s">
        <v>101</v>
      </c>
      <c r="C896" s="1" t="s">
        <v>942</v>
      </c>
      <c r="D896" s="1">
        <v>0</v>
      </c>
      <c r="E896" s="1">
        <v>0</v>
      </c>
      <c r="F896" s="1">
        <v>0</v>
      </c>
      <c r="G896" s="1">
        <v>0</v>
      </c>
      <c r="H896" s="1">
        <v>0</v>
      </c>
      <c r="I896" s="1">
        <v>0</v>
      </c>
      <c r="J896" s="1">
        <v>0</v>
      </c>
      <c r="K896" s="1">
        <v>0</v>
      </c>
      <c r="L896" s="6"/>
      <c r="M896" s="6"/>
      <c r="N896" s="6"/>
    </row>
    <row r="897" spans="1:14">
      <c r="A897" s="1" t="s">
        <v>1372</v>
      </c>
      <c r="B897" s="1" t="s">
        <v>101</v>
      </c>
      <c r="C897" s="1" t="s">
        <v>1702</v>
      </c>
      <c r="D897" s="1">
        <v>0</v>
      </c>
      <c r="E897" s="1" t="s">
        <v>1531</v>
      </c>
      <c r="F897" s="1">
        <v>0</v>
      </c>
      <c r="G897" s="1" t="s">
        <v>1531</v>
      </c>
      <c r="H897" s="1">
        <v>0</v>
      </c>
      <c r="I897" s="1" t="s">
        <v>1531</v>
      </c>
      <c r="J897" s="1">
        <v>0</v>
      </c>
      <c r="K897" s="1" t="s">
        <v>1531</v>
      </c>
      <c r="L897" s="6"/>
      <c r="M897" s="6"/>
      <c r="N897" s="6"/>
    </row>
    <row r="898" spans="1:14">
      <c r="A898" s="1" t="s">
        <v>1373</v>
      </c>
      <c r="B898" s="1" t="s">
        <v>101</v>
      </c>
      <c r="C898" s="1" t="s">
        <v>944</v>
      </c>
      <c r="D898" s="1">
        <v>1</v>
      </c>
      <c r="E898" s="1" t="s">
        <v>1531</v>
      </c>
      <c r="F898" s="1">
        <v>1</v>
      </c>
      <c r="G898" s="1" t="s">
        <v>1531</v>
      </c>
      <c r="H898" s="1">
        <v>1</v>
      </c>
      <c r="I898" s="1" t="s">
        <v>1531</v>
      </c>
      <c r="J898" s="1">
        <v>1</v>
      </c>
      <c r="K898" s="1" t="s">
        <v>1531</v>
      </c>
      <c r="L898" s="6"/>
      <c r="M898" s="6"/>
      <c r="N898" s="6"/>
    </row>
    <row r="899" spans="1:14">
      <c r="A899" s="1" t="s">
        <v>1374</v>
      </c>
      <c r="B899" s="1" t="s">
        <v>101</v>
      </c>
      <c r="C899" s="1" t="s">
        <v>945</v>
      </c>
      <c r="D899" s="1">
        <v>1</v>
      </c>
      <c r="E899" s="1" t="s">
        <v>1531</v>
      </c>
      <c r="F899" s="1">
        <v>1</v>
      </c>
      <c r="G899" s="1" t="s">
        <v>1531</v>
      </c>
      <c r="H899" s="1">
        <v>1</v>
      </c>
      <c r="I899" s="1" t="s">
        <v>1531</v>
      </c>
      <c r="J899" s="1">
        <v>1</v>
      </c>
      <c r="K899" s="1" t="s">
        <v>1531</v>
      </c>
      <c r="L899" s="6"/>
      <c r="M899" s="6"/>
      <c r="N899" s="6"/>
    </row>
    <row r="900" spans="1:14">
      <c r="A900" s="1" t="s">
        <v>1375</v>
      </c>
      <c r="B900" s="1" t="s">
        <v>101</v>
      </c>
      <c r="C900" s="1" t="s">
        <v>1704</v>
      </c>
      <c r="D900" s="1">
        <v>0</v>
      </c>
      <c r="E900" s="1">
        <v>0</v>
      </c>
      <c r="F900" s="1">
        <v>0</v>
      </c>
      <c r="G900" s="1">
        <v>0</v>
      </c>
      <c r="H900" s="1">
        <v>0</v>
      </c>
      <c r="I900" s="1">
        <v>0</v>
      </c>
      <c r="J900" s="1">
        <v>0</v>
      </c>
      <c r="K900" s="1">
        <v>0</v>
      </c>
      <c r="L900" s="6"/>
      <c r="M900" s="6"/>
      <c r="N900" s="6"/>
    </row>
    <row r="901" spans="1:14">
      <c r="A901" s="1" t="s">
        <v>1376</v>
      </c>
      <c r="B901" s="1" t="s">
        <v>101</v>
      </c>
      <c r="C901" s="1" t="s">
        <v>943</v>
      </c>
      <c r="D901" s="1">
        <v>1</v>
      </c>
      <c r="E901" s="1">
        <v>11</v>
      </c>
      <c r="F901" s="1">
        <v>1</v>
      </c>
      <c r="G901" s="1">
        <v>11</v>
      </c>
      <c r="H901" s="1">
        <v>1</v>
      </c>
      <c r="I901" s="1">
        <v>11</v>
      </c>
      <c r="J901" s="1">
        <v>1</v>
      </c>
      <c r="K901" s="1">
        <v>11</v>
      </c>
      <c r="L901" s="6"/>
      <c r="M901" s="6"/>
      <c r="N901" s="6"/>
    </row>
    <row r="902" spans="1:14">
      <c r="A902" s="1" t="s">
        <v>1377</v>
      </c>
      <c r="B902" s="1" t="s">
        <v>101</v>
      </c>
      <c r="C902" s="1" t="s">
        <v>1701</v>
      </c>
      <c r="D902" s="1">
        <v>0</v>
      </c>
      <c r="E902" s="1" t="s">
        <v>1531</v>
      </c>
      <c r="F902" s="1">
        <v>0</v>
      </c>
      <c r="G902" s="1" t="s">
        <v>1531</v>
      </c>
      <c r="H902" s="1">
        <v>0</v>
      </c>
      <c r="I902" s="1" t="s">
        <v>1531</v>
      </c>
      <c r="J902" s="1">
        <v>0</v>
      </c>
      <c r="K902" s="1" t="s">
        <v>1531</v>
      </c>
      <c r="L902" s="6"/>
      <c r="M902" s="6"/>
      <c r="N902" s="6"/>
    </row>
    <row r="903" spans="1:14">
      <c r="A903" s="1" t="s">
        <v>1378</v>
      </c>
      <c r="B903" s="1" t="s">
        <v>101</v>
      </c>
      <c r="C903" s="1" t="s">
        <v>709</v>
      </c>
      <c r="D903" s="1"/>
      <c r="E903" s="1"/>
      <c r="F903" s="1"/>
      <c r="G903" s="1"/>
      <c r="H903" s="1"/>
      <c r="I903" s="1"/>
      <c r="J903" s="1"/>
      <c r="K903" s="1"/>
      <c r="L903" s="6"/>
      <c r="M903" s="6"/>
      <c r="N903" s="6"/>
    </row>
    <row r="904" spans="1:14">
      <c r="A904" s="1" t="s">
        <v>74</v>
      </c>
      <c r="B904" s="1" t="s">
        <v>948</v>
      </c>
      <c r="C904" s="1" t="s">
        <v>1690</v>
      </c>
      <c r="D904" s="1">
        <v>5</v>
      </c>
      <c r="E904" s="1" t="s">
        <v>1531</v>
      </c>
      <c r="F904" s="1">
        <v>5</v>
      </c>
      <c r="G904" s="1" t="s">
        <v>1531</v>
      </c>
      <c r="H904" s="1">
        <v>6</v>
      </c>
      <c r="I904" s="1" t="s">
        <v>1531</v>
      </c>
      <c r="J904" s="1">
        <v>6</v>
      </c>
      <c r="K904" s="1" t="s">
        <v>1531</v>
      </c>
      <c r="L904" s="6"/>
      <c r="M904" s="6"/>
      <c r="N904" s="6"/>
    </row>
    <row r="905" spans="1:14">
      <c r="A905" s="1" t="s">
        <v>75</v>
      </c>
      <c r="B905" s="1" t="s">
        <v>948</v>
      </c>
      <c r="C905" s="1" t="s">
        <v>1703</v>
      </c>
      <c r="D905" s="1">
        <v>0</v>
      </c>
      <c r="E905" s="1" t="s">
        <v>1531</v>
      </c>
      <c r="F905" s="1">
        <v>0</v>
      </c>
      <c r="G905" s="1" t="s">
        <v>1531</v>
      </c>
      <c r="H905" s="1">
        <v>0</v>
      </c>
      <c r="I905" s="1" t="s">
        <v>1531</v>
      </c>
      <c r="J905" s="1">
        <v>0</v>
      </c>
      <c r="K905" s="1" t="s">
        <v>1531</v>
      </c>
      <c r="L905" s="6"/>
      <c r="M905" s="6"/>
      <c r="N905" s="6"/>
    </row>
    <row r="906" spans="1:14">
      <c r="A906" s="1" t="s">
        <v>76</v>
      </c>
      <c r="B906" s="1" t="s">
        <v>948</v>
      </c>
      <c r="C906" s="1" t="s">
        <v>941</v>
      </c>
      <c r="D906" s="1">
        <v>0</v>
      </c>
      <c r="E906" s="1">
        <v>0</v>
      </c>
      <c r="F906" s="1">
        <v>0</v>
      </c>
      <c r="G906" s="1">
        <v>0</v>
      </c>
      <c r="H906" s="1">
        <v>0</v>
      </c>
      <c r="I906" s="1">
        <v>0</v>
      </c>
      <c r="J906" s="1">
        <v>0</v>
      </c>
      <c r="K906" s="1">
        <v>0</v>
      </c>
      <c r="L906" s="6"/>
      <c r="M906" s="6"/>
      <c r="N906" s="6"/>
    </row>
    <row r="907" spans="1:14">
      <c r="A907" s="1" t="s">
        <v>77</v>
      </c>
      <c r="B907" s="1" t="s">
        <v>948</v>
      </c>
      <c r="C907" s="1" t="s">
        <v>1700</v>
      </c>
      <c r="D907" s="1">
        <v>3</v>
      </c>
      <c r="E907" s="1">
        <v>18</v>
      </c>
      <c r="F907" s="1">
        <v>3</v>
      </c>
      <c r="G907" s="1">
        <v>18</v>
      </c>
      <c r="H907" s="1">
        <v>4</v>
      </c>
      <c r="I907" s="1">
        <v>23</v>
      </c>
      <c r="J907" s="1">
        <v>4</v>
      </c>
      <c r="K907" s="1">
        <v>23</v>
      </c>
      <c r="L907" s="6"/>
      <c r="M907" s="6"/>
      <c r="N907" s="6"/>
    </row>
    <row r="908" spans="1:14">
      <c r="A908" s="1" t="s">
        <v>78</v>
      </c>
      <c r="B908" s="1" t="s">
        <v>948</v>
      </c>
      <c r="C908" s="1" t="s">
        <v>942</v>
      </c>
      <c r="D908" s="1">
        <v>0</v>
      </c>
      <c r="E908" s="1">
        <v>0</v>
      </c>
      <c r="F908" s="1">
        <v>0</v>
      </c>
      <c r="G908" s="1">
        <v>0</v>
      </c>
      <c r="H908" s="1">
        <v>0</v>
      </c>
      <c r="I908" s="1">
        <v>0</v>
      </c>
      <c r="J908" s="1">
        <v>0</v>
      </c>
      <c r="K908" s="1">
        <v>0</v>
      </c>
      <c r="L908" s="6"/>
      <c r="M908" s="6"/>
      <c r="N908" s="6"/>
    </row>
    <row r="909" spans="1:14">
      <c r="A909" s="1" t="s">
        <v>775</v>
      </c>
      <c r="B909" s="1" t="s">
        <v>948</v>
      </c>
      <c r="C909" s="1" t="s">
        <v>1702</v>
      </c>
      <c r="D909" s="1">
        <v>0</v>
      </c>
      <c r="E909" s="1" t="s">
        <v>1531</v>
      </c>
      <c r="F909" s="1">
        <v>0</v>
      </c>
      <c r="G909" s="1" t="s">
        <v>1531</v>
      </c>
      <c r="H909" s="1">
        <v>0</v>
      </c>
      <c r="I909" s="1" t="s">
        <v>1531</v>
      </c>
      <c r="J909" s="1">
        <v>0</v>
      </c>
      <c r="K909" s="1" t="s">
        <v>1531</v>
      </c>
      <c r="L909" s="6"/>
      <c r="M909" s="6"/>
      <c r="N909" s="6"/>
    </row>
    <row r="910" spans="1:14">
      <c r="A910" s="1" t="s">
        <v>776</v>
      </c>
      <c r="B910" s="1" t="s">
        <v>948</v>
      </c>
      <c r="C910" s="1" t="s">
        <v>944</v>
      </c>
      <c r="D910" s="1">
        <v>1</v>
      </c>
      <c r="E910" s="1" t="s">
        <v>1531</v>
      </c>
      <c r="F910" s="1">
        <v>1</v>
      </c>
      <c r="G910" s="1" t="s">
        <v>1531</v>
      </c>
      <c r="H910" s="1">
        <v>1</v>
      </c>
      <c r="I910" s="1" t="s">
        <v>1531</v>
      </c>
      <c r="J910" s="1">
        <v>1</v>
      </c>
      <c r="K910" s="1" t="s">
        <v>1531</v>
      </c>
      <c r="L910" s="6"/>
      <c r="M910" s="6"/>
      <c r="N910" s="6"/>
    </row>
    <row r="911" spans="1:14">
      <c r="A911" s="1" t="s">
        <v>777</v>
      </c>
      <c r="B911" s="1" t="s">
        <v>948</v>
      </c>
      <c r="C911" s="1" t="s">
        <v>945</v>
      </c>
      <c r="D911" s="1">
        <v>1</v>
      </c>
      <c r="E911" s="1" t="s">
        <v>1531</v>
      </c>
      <c r="F911" s="1">
        <v>1</v>
      </c>
      <c r="G911" s="1" t="s">
        <v>1531</v>
      </c>
      <c r="H911" s="1">
        <v>1</v>
      </c>
      <c r="I911" s="1" t="s">
        <v>1531</v>
      </c>
      <c r="J911" s="1">
        <v>1</v>
      </c>
      <c r="K911" s="1" t="s">
        <v>1531</v>
      </c>
      <c r="L911" s="6"/>
      <c r="M911" s="6"/>
      <c r="N911" s="6"/>
    </row>
    <row r="912" spans="1:14">
      <c r="A912" s="1" t="s">
        <v>778</v>
      </c>
      <c r="B912" s="1" t="s">
        <v>948</v>
      </c>
      <c r="C912" s="1" t="s">
        <v>1704</v>
      </c>
      <c r="D912" s="1">
        <v>0</v>
      </c>
      <c r="E912" s="1">
        <v>0</v>
      </c>
      <c r="F912" s="1">
        <v>0</v>
      </c>
      <c r="G912" s="1">
        <v>0</v>
      </c>
      <c r="H912" s="1">
        <v>0</v>
      </c>
      <c r="I912" s="1">
        <v>0</v>
      </c>
      <c r="J912" s="1">
        <v>0</v>
      </c>
      <c r="K912" s="1">
        <v>0</v>
      </c>
      <c r="L912" s="6"/>
      <c r="M912" s="6"/>
      <c r="N912" s="6"/>
    </row>
    <row r="913" spans="1:14">
      <c r="A913" s="1" t="s">
        <v>779</v>
      </c>
      <c r="B913" s="1" t="s">
        <v>948</v>
      </c>
      <c r="C913" s="1" t="s">
        <v>943</v>
      </c>
      <c r="D913" s="1">
        <v>0</v>
      </c>
      <c r="E913" s="1">
        <v>0</v>
      </c>
      <c r="F913" s="1">
        <v>0</v>
      </c>
      <c r="G913" s="1">
        <v>0</v>
      </c>
      <c r="H913" s="1">
        <v>0</v>
      </c>
      <c r="I913" s="1">
        <v>0</v>
      </c>
      <c r="J913" s="1">
        <v>0</v>
      </c>
      <c r="K913" s="1">
        <v>0</v>
      </c>
      <c r="L913" s="6"/>
      <c r="M913" s="6"/>
      <c r="N913" s="6"/>
    </row>
    <row r="914" spans="1:14">
      <c r="A914" s="1" t="s">
        <v>780</v>
      </c>
      <c r="B914" s="1" t="s">
        <v>948</v>
      </c>
      <c r="C914" s="1" t="s">
        <v>1701</v>
      </c>
      <c r="D914" s="1">
        <v>0</v>
      </c>
      <c r="E914" s="1" t="s">
        <v>1531</v>
      </c>
      <c r="F914" s="1">
        <v>0</v>
      </c>
      <c r="G914" s="1" t="s">
        <v>1531</v>
      </c>
      <c r="H914" s="1">
        <v>0</v>
      </c>
      <c r="I914" s="1" t="s">
        <v>1531</v>
      </c>
      <c r="J914" s="1">
        <v>0</v>
      </c>
      <c r="K914" s="1" t="s">
        <v>1531</v>
      </c>
      <c r="L914" s="6"/>
      <c r="M914" s="6"/>
      <c r="N914" s="6"/>
    </row>
    <row r="915" spans="1:14">
      <c r="A915" s="1" t="s">
        <v>781</v>
      </c>
      <c r="B915" s="1" t="s">
        <v>948</v>
      </c>
      <c r="C915" s="1" t="s">
        <v>709</v>
      </c>
      <c r="D915" s="1"/>
      <c r="E915" s="1"/>
      <c r="F915" s="1"/>
      <c r="G915" s="1"/>
      <c r="H915" s="1"/>
      <c r="I915" s="1"/>
      <c r="J915" s="1"/>
      <c r="K915" s="1"/>
      <c r="L915" s="6"/>
      <c r="M915" s="6"/>
      <c r="N915" s="6"/>
    </row>
    <row r="916" spans="1:14">
      <c r="A916" s="1" t="s">
        <v>1379</v>
      </c>
      <c r="B916" s="1" t="s">
        <v>947</v>
      </c>
      <c r="C916" s="1" t="s">
        <v>1690</v>
      </c>
      <c r="D916" s="1">
        <v>9</v>
      </c>
      <c r="E916" s="1" t="s">
        <v>1531</v>
      </c>
      <c r="F916" s="1">
        <v>9</v>
      </c>
      <c r="G916" s="1" t="s">
        <v>1531</v>
      </c>
      <c r="H916" s="1">
        <v>9</v>
      </c>
      <c r="I916" s="1" t="s">
        <v>1531</v>
      </c>
      <c r="J916" s="1">
        <v>9</v>
      </c>
      <c r="K916" s="1" t="s">
        <v>1531</v>
      </c>
      <c r="L916" s="6"/>
      <c r="M916" s="6"/>
      <c r="N916" s="6"/>
    </row>
    <row r="917" spans="1:14">
      <c r="A917" s="1" t="s">
        <v>1380</v>
      </c>
      <c r="B917" s="1" t="s">
        <v>947</v>
      </c>
      <c r="C917" s="1" t="s">
        <v>1703</v>
      </c>
      <c r="D917" s="1">
        <v>0</v>
      </c>
      <c r="E917" s="1" t="s">
        <v>1531</v>
      </c>
      <c r="F917" s="1">
        <v>0</v>
      </c>
      <c r="G917" s="1" t="s">
        <v>1531</v>
      </c>
      <c r="H917" s="1">
        <v>0</v>
      </c>
      <c r="I917" s="1" t="s">
        <v>1531</v>
      </c>
      <c r="J917" s="1">
        <v>0</v>
      </c>
      <c r="K917" s="1" t="s">
        <v>1531</v>
      </c>
      <c r="L917" s="6"/>
      <c r="M917" s="6"/>
      <c r="N917" s="6"/>
    </row>
    <row r="918" spans="1:14">
      <c r="A918" s="1" t="s">
        <v>1381</v>
      </c>
      <c r="B918" s="1" t="s">
        <v>947</v>
      </c>
      <c r="C918" s="1" t="s">
        <v>941</v>
      </c>
      <c r="D918" s="1">
        <v>1</v>
      </c>
      <c r="E918" s="1">
        <v>129</v>
      </c>
      <c r="F918" s="1">
        <v>1</v>
      </c>
      <c r="G918" s="1">
        <v>129</v>
      </c>
      <c r="H918" s="1">
        <v>1</v>
      </c>
      <c r="I918" s="1">
        <v>129</v>
      </c>
      <c r="J918" s="1">
        <v>1</v>
      </c>
      <c r="K918" s="1">
        <v>129</v>
      </c>
      <c r="L918" s="6"/>
      <c r="M918" s="6"/>
      <c r="N918" s="6"/>
    </row>
    <row r="919" spans="1:14">
      <c r="A919" s="1" t="s">
        <v>1382</v>
      </c>
      <c r="B919" s="1" t="s">
        <v>947</v>
      </c>
      <c r="C919" s="1" t="s">
        <v>1700</v>
      </c>
      <c r="D919" s="1">
        <v>3</v>
      </c>
      <c r="E919" s="1">
        <v>21</v>
      </c>
      <c r="F919" s="1">
        <v>3</v>
      </c>
      <c r="G919" s="1">
        <v>21</v>
      </c>
      <c r="H919" s="1">
        <v>3</v>
      </c>
      <c r="I919" s="1">
        <v>21</v>
      </c>
      <c r="J919" s="1">
        <v>3</v>
      </c>
      <c r="K919" s="1">
        <v>21</v>
      </c>
      <c r="L919" s="6"/>
      <c r="M919" s="6"/>
      <c r="N919" s="6"/>
    </row>
    <row r="920" spans="1:14">
      <c r="A920" s="1" t="s">
        <v>1383</v>
      </c>
      <c r="B920" s="1" t="s">
        <v>947</v>
      </c>
      <c r="C920" s="1" t="s">
        <v>942</v>
      </c>
      <c r="D920" s="1">
        <v>0</v>
      </c>
      <c r="E920" s="1">
        <v>0</v>
      </c>
      <c r="F920" s="1">
        <v>0</v>
      </c>
      <c r="G920" s="1">
        <v>0</v>
      </c>
      <c r="H920" s="1">
        <v>0</v>
      </c>
      <c r="I920" s="1">
        <v>0</v>
      </c>
      <c r="J920" s="1">
        <v>0</v>
      </c>
      <c r="K920" s="1">
        <v>0</v>
      </c>
      <c r="L920" s="6"/>
      <c r="M920" s="6"/>
      <c r="N920" s="6"/>
    </row>
    <row r="921" spans="1:14">
      <c r="A921" s="1" t="s">
        <v>1384</v>
      </c>
      <c r="B921" s="1" t="s">
        <v>947</v>
      </c>
      <c r="C921" s="1" t="s">
        <v>1702</v>
      </c>
      <c r="D921" s="1">
        <v>2</v>
      </c>
      <c r="E921" s="1" t="s">
        <v>1531</v>
      </c>
      <c r="F921" s="1">
        <v>2</v>
      </c>
      <c r="G921" s="1" t="s">
        <v>1531</v>
      </c>
      <c r="H921" s="1">
        <v>2</v>
      </c>
      <c r="I921" s="1" t="s">
        <v>1531</v>
      </c>
      <c r="J921" s="1">
        <v>2</v>
      </c>
      <c r="K921" s="1" t="s">
        <v>1531</v>
      </c>
      <c r="L921" s="6"/>
      <c r="M921" s="6"/>
      <c r="N921" s="6"/>
    </row>
    <row r="922" spans="1:14">
      <c r="A922" s="1" t="s">
        <v>1385</v>
      </c>
      <c r="B922" s="1" t="s">
        <v>947</v>
      </c>
      <c r="C922" s="1" t="s">
        <v>944</v>
      </c>
      <c r="D922" s="1">
        <v>1</v>
      </c>
      <c r="E922" s="1" t="s">
        <v>1531</v>
      </c>
      <c r="F922" s="1">
        <v>1</v>
      </c>
      <c r="G922" s="1" t="s">
        <v>1531</v>
      </c>
      <c r="H922" s="1">
        <v>1</v>
      </c>
      <c r="I922" s="1" t="s">
        <v>1531</v>
      </c>
      <c r="J922" s="1">
        <v>1</v>
      </c>
      <c r="K922" s="1" t="s">
        <v>1531</v>
      </c>
      <c r="L922" s="6"/>
      <c r="M922" s="6"/>
      <c r="N922" s="6"/>
    </row>
    <row r="923" spans="1:14">
      <c r="A923" s="1" t="s">
        <v>1386</v>
      </c>
      <c r="B923" s="1" t="s">
        <v>947</v>
      </c>
      <c r="C923" s="1" t="s">
        <v>945</v>
      </c>
      <c r="D923" s="1">
        <v>1</v>
      </c>
      <c r="E923" s="1" t="s">
        <v>1531</v>
      </c>
      <c r="F923" s="1">
        <v>1</v>
      </c>
      <c r="G923" s="1" t="s">
        <v>1531</v>
      </c>
      <c r="H923" s="1">
        <v>1</v>
      </c>
      <c r="I923" s="1" t="s">
        <v>1531</v>
      </c>
      <c r="J923" s="1">
        <v>1</v>
      </c>
      <c r="K923" s="1" t="s">
        <v>1531</v>
      </c>
      <c r="L923" s="6"/>
      <c r="M923" s="6"/>
      <c r="N923" s="6"/>
    </row>
    <row r="924" spans="1:14">
      <c r="A924" s="1" t="s">
        <v>1387</v>
      </c>
      <c r="B924" s="1" t="s">
        <v>947</v>
      </c>
      <c r="C924" s="1" t="s">
        <v>1704</v>
      </c>
      <c r="D924" s="1">
        <v>0</v>
      </c>
      <c r="E924" s="1">
        <v>0</v>
      </c>
      <c r="F924" s="1">
        <v>0</v>
      </c>
      <c r="G924" s="1">
        <v>0</v>
      </c>
      <c r="H924" s="1">
        <v>0</v>
      </c>
      <c r="I924" s="1">
        <v>0</v>
      </c>
      <c r="J924" s="1">
        <v>0</v>
      </c>
      <c r="K924" s="1">
        <v>0</v>
      </c>
      <c r="L924" s="6"/>
      <c r="M924" s="6"/>
      <c r="N924" s="6"/>
    </row>
    <row r="925" spans="1:14">
      <c r="A925" s="1" t="s">
        <v>1388</v>
      </c>
      <c r="B925" s="1" t="s">
        <v>947</v>
      </c>
      <c r="C925" s="1" t="s">
        <v>943</v>
      </c>
      <c r="D925" s="1">
        <v>0</v>
      </c>
      <c r="E925" s="1">
        <v>0</v>
      </c>
      <c r="F925" s="1">
        <v>0</v>
      </c>
      <c r="G925" s="1">
        <v>0</v>
      </c>
      <c r="H925" s="1">
        <v>0</v>
      </c>
      <c r="I925" s="1">
        <v>0</v>
      </c>
      <c r="J925" s="1">
        <v>0</v>
      </c>
      <c r="K925" s="1">
        <v>0</v>
      </c>
      <c r="L925" s="6"/>
      <c r="M925" s="6"/>
      <c r="N925" s="6"/>
    </row>
    <row r="926" spans="1:14">
      <c r="A926" s="1" t="s">
        <v>1389</v>
      </c>
      <c r="B926" s="1" t="s">
        <v>947</v>
      </c>
      <c r="C926" s="1" t="s">
        <v>1701</v>
      </c>
      <c r="D926" s="1">
        <v>1</v>
      </c>
      <c r="E926" s="1" t="s">
        <v>1531</v>
      </c>
      <c r="F926" s="1">
        <v>1</v>
      </c>
      <c r="G926" s="1" t="s">
        <v>1531</v>
      </c>
      <c r="H926" s="1">
        <v>1</v>
      </c>
      <c r="I926" s="1" t="s">
        <v>1531</v>
      </c>
      <c r="J926" s="1">
        <v>1</v>
      </c>
      <c r="K926" s="1" t="s">
        <v>1531</v>
      </c>
      <c r="L926" s="6"/>
      <c r="M926" s="6"/>
      <c r="N926" s="6"/>
    </row>
    <row r="927" spans="1:14">
      <c r="A927" s="1" t="s">
        <v>1390</v>
      </c>
      <c r="B927" s="1" t="s">
        <v>947</v>
      </c>
      <c r="C927" s="1" t="s">
        <v>709</v>
      </c>
      <c r="D927" s="1"/>
      <c r="E927" s="1"/>
      <c r="F927" s="1"/>
      <c r="G927" s="1"/>
      <c r="H927" s="1"/>
      <c r="I927" s="1"/>
      <c r="J927" s="1"/>
      <c r="K927" s="1"/>
      <c r="L927" s="6"/>
      <c r="M927" s="6"/>
      <c r="N927" s="6"/>
    </row>
    <row r="928" spans="1:14">
      <c r="A928" s="1" t="s">
        <v>1391</v>
      </c>
      <c r="B928" s="1" t="s">
        <v>950</v>
      </c>
      <c r="C928" s="1" t="s">
        <v>1690</v>
      </c>
      <c r="D928" s="1">
        <v>8</v>
      </c>
      <c r="E928" s="1" t="s">
        <v>1531</v>
      </c>
      <c r="F928" s="1">
        <v>8</v>
      </c>
      <c r="G928" s="1" t="s">
        <v>1531</v>
      </c>
      <c r="H928" s="1">
        <v>8</v>
      </c>
      <c r="I928" s="1" t="s">
        <v>1531</v>
      </c>
      <c r="J928" s="1">
        <v>8</v>
      </c>
      <c r="K928" s="1" t="s">
        <v>1531</v>
      </c>
      <c r="L928" s="6"/>
      <c r="M928" s="6"/>
      <c r="N928" s="6"/>
    </row>
    <row r="929" spans="1:14">
      <c r="A929" s="1" t="s">
        <v>1392</v>
      </c>
      <c r="B929" s="1" t="s">
        <v>950</v>
      </c>
      <c r="C929" s="1" t="s">
        <v>1703</v>
      </c>
      <c r="D929" s="1">
        <v>0</v>
      </c>
      <c r="E929" s="1" t="s">
        <v>1531</v>
      </c>
      <c r="F929" s="1">
        <v>0</v>
      </c>
      <c r="G929" s="1" t="s">
        <v>1531</v>
      </c>
      <c r="H929" s="1">
        <v>0</v>
      </c>
      <c r="I929" s="1" t="s">
        <v>1531</v>
      </c>
      <c r="J929" s="1">
        <v>0</v>
      </c>
      <c r="K929" s="1" t="s">
        <v>1531</v>
      </c>
      <c r="L929" s="6"/>
      <c r="M929" s="6"/>
      <c r="N929" s="6"/>
    </row>
    <row r="930" spans="1:14">
      <c r="A930" s="1" t="s">
        <v>1393</v>
      </c>
      <c r="B930" s="1" t="s">
        <v>950</v>
      </c>
      <c r="C930" s="1" t="s">
        <v>941</v>
      </c>
      <c r="D930" s="1">
        <v>0</v>
      </c>
      <c r="E930" s="1">
        <v>0</v>
      </c>
      <c r="F930" s="1">
        <v>0</v>
      </c>
      <c r="G930" s="1">
        <v>0</v>
      </c>
      <c r="H930" s="1">
        <v>0</v>
      </c>
      <c r="I930" s="1">
        <v>0</v>
      </c>
      <c r="J930" s="1">
        <v>0</v>
      </c>
      <c r="K930" s="1">
        <v>0</v>
      </c>
      <c r="L930" s="6"/>
      <c r="M930" s="6"/>
      <c r="N930" s="6"/>
    </row>
    <row r="931" spans="1:14">
      <c r="A931" s="1" t="s">
        <v>1394</v>
      </c>
      <c r="B931" s="1" t="s">
        <v>950</v>
      </c>
      <c r="C931" s="1" t="s">
        <v>1700</v>
      </c>
      <c r="D931" s="1">
        <v>4</v>
      </c>
      <c r="E931" s="1">
        <v>25</v>
      </c>
      <c r="F931" s="1">
        <v>4</v>
      </c>
      <c r="G931" s="1">
        <v>25</v>
      </c>
      <c r="H931" s="1">
        <v>4</v>
      </c>
      <c r="I931" s="1">
        <v>25</v>
      </c>
      <c r="J931" s="1">
        <v>4</v>
      </c>
      <c r="K931" s="1">
        <v>25</v>
      </c>
      <c r="L931" s="6"/>
      <c r="M931" s="6"/>
      <c r="N931" s="6"/>
    </row>
    <row r="932" spans="1:14">
      <c r="A932" s="1" t="s">
        <v>1395</v>
      </c>
      <c r="B932" s="1" t="s">
        <v>950</v>
      </c>
      <c r="C932" s="1" t="s">
        <v>942</v>
      </c>
      <c r="D932" s="1">
        <v>0</v>
      </c>
      <c r="E932" s="1">
        <v>0</v>
      </c>
      <c r="F932" s="1">
        <v>0</v>
      </c>
      <c r="G932" s="1">
        <v>0</v>
      </c>
      <c r="H932" s="1">
        <v>0</v>
      </c>
      <c r="I932" s="1">
        <v>0</v>
      </c>
      <c r="J932" s="1">
        <v>0</v>
      </c>
      <c r="K932" s="1">
        <v>0</v>
      </c>
      <c r="L932" s="6"/>
      <c r="M932" s="6"/>
      <c r="N932" s="6"/>
    </row>
    <row r="933" spans="1:14">
      <c r="A933" s="1" t="s">
        <v>1396</v>
      </c>
      <c r="B933" s="1" t="s">
        <v>950</v>
      </c>
      <c r="C933" s="1" t="s">
        <v>1702</v>
      </c>
      <c r="D933" s="1">
        <v>2</v>
      </c>
      <c r="E933" s="1" t="s">
        <v>1531</v>
      </c>
      <c r="F933" s="1">
        <v>2</v>
      </c>
      <c r="G933" s="1" t="s">
        <v>1531</v>
      </c>
      <c r="H933" s="1">
        <v>2</v>
      </c>
      <c r="I933" s="1" t="s">
        <v>1531</v>
      </c>
      <c r="J933" s="1">
        <v>2</v>
      </c>
      <c r="K933" s="1" t="s">
        <v>1531</v>
      </c>
      <c r="L933" s="6"/>
      <c r="M933" s="6"/>
      <c r="N933" s="6"/>
    </row>
    <row r="934" spans="1:14">
      <c r="A934" s="1" t="s">
        <v>1397</v>
      </c>
      <c r="B934" s="1" t="s">
        <v>950</v>
      </c>
      <c r="C934" s="1" t="s">
        <v>944</v>
      </c>
      <c r="D934" s="1">
        <v>1</v>
      </c>
      <c r="E934" s="1" t="s">
        <v>1531</v>
      </c>
      <c r="F934" s="1">
        <v>1</v>
      </c>
      <c r="G934" s="1" t="s">
        <v>1531</v>
      </c>
      <c r="H934" s="1">
        <v>1</v>
      </c>
      <c r="I934" s="1" t="s">
        <v>1531</v>
      </c>
      <c r="J934" s="1">
        <v>1</v>
      </c>
      <c r="K934" s="1" t="s">
        <v>1531</v>
      </c>
      <c r="L934" s="6"/>
      <c r="M934" s="6"/>
      <c r="N934" s="6"/>
    </row>
    <row r="935" spans="1:14">
      <c r="A935" s="1" t="s">
        <v>1398</v>
      </c>
      <c r="B935" s="1" t="s">
        <v>950</v>
      </c>
      <c r="C935" s="1" t="s">
        <v>945</v>
      </c>
      <c r="D935" s="1">
        <v>1</v>
      </c>
      <c r="E935" s="1" t="s">
        <v>1531</v>
      </c>
      <c r="F935" s="1">
        <v>1</v>
      </c>
      <c r="G935" s="1" t="s">
        <v>1531</v>
      </c>
      <c r="H935" s="1">
        <v>1</v>
      </c>
      <c r="I935" s="1" t="s">
        <v>1531</v>
      </c>
      <c r="J935" s="1">
        <v>1</v>
      </c>
      <c r="K935" s="1" t="s">
        <v>1531</v>
      </c>
      <c r="L935" s="6"/>
      <c r="M935" s="6"/>
      <c r="N935" s="6"/>
    </row>
    <row r="936" spans="1:14">
      <c r="A936" s="1" t="s">
        <v>1399</v>
      </c>
      <c r="B936" s="1" t="s">
        <v>950</v>
      </c>
      <c r="C936" s="1" t="s">
        <v>1704</v>
      </c>
      <c r="D936" s="1">
        <v>0</v>
      </c>
      <c r="E936" s="1">
        <v>0</v>
      </c>
      <c r="F936" s="1">
        <v>0</v>
      </c>
      <c r="G936" s="1">
        <v>0</v>
      </c>
      <c r="H936" s="1">
        <v>0</v>
      </c>
      <c r="I936" s="1">
        <v>0</v>
      </c>
      <c r="J936" s="1">
        <v>0</v>
      </c>
      <c r="K936" s="1">
        <v>0</v>
      </c>
      <c r="L936" s="6"/>
      <c r="M936" s="6"/>
      <c r="N936" s="6"/>
    </row>
    <row r="937" spans="1:14">
      <c r="A937" s="1" t="s">
        <v>1400</v>
      </c>
      <c r="B937" s="1" t="s">
        <v>950</v>
      </c>
      <c r="C937" s="1" t="s">
        <v>943</v>
      </c>
      <c r="D937" s="1">
        <v>0</v>
      </c>
      <c r="E937" s="1">
        <v>0</v>
      </c>
      <c r="F937" s="1">
        <v>0</v>
      </c>
      <c r="G937" s="1">
        <v>0</v>
      </c>
      <c r="H937" s="1">
        <v>0</v>
      </c>
      <c r="I937" s="1">
        <v>0</v>
      </c>
      <c r="J937" s="1">
        <v>0</v>
      </c>
      <c r="K937" s="1">
        <v>0</v>
      </c>
      <c r="L937" s="6"/>
      <c r="M937" s="6"/>
      <c r="N937" s="6"/>
    </row>
    <row r="938" spans="1:14">
      <c r="A938" s="1" t="s">
        <v>1401</v>
      </c>
      <c r="B938" s="1" t="s">
        <v>950</v>
      </c>
      <c r="C938" s="1" t="s">
        <v>1701</v>
      </c>
      <c r="D938" s="1">
        <v>0</v>
      </c>
      <c r="E938" s="1" t="s">
        <v>1531</v>
      </c>
      <c r="F938" s="1">
        <v>0</v>
      </c>
      <c r="G938" s="1" t="s">
        <v>1531</v>
      </c>
      <c r="H938" s="1">
        <v>0</v>
      </c>
      <c r="I938" s="1" t="s">
        <v>1531</v>
      </c>
      <c r="J938" s="1">
        <v>0</v>
      </c>
      <c r="K938" s="1" t="s">
        <v>1531</v>
      </c>
      <c r="L938" s="6"/>
      <c r="M938" s="6"/>
      <c r="N938" s="6"/>
    </row>
    <row r="939" spans="1:14">
      <c r="A939" s="1" t="s">
        <v>1402</v>
      </c>
      <c r="B939" s="1" t="s">
        <v>950</v>
      </c>
      <c r="C939" s="1" t="s">
        <v>709</v>
      </c>
      <c r="D939" s="1"/>
      <c r="E939" s="1"/>
      <c r="F939" s="1"/>
      <c r="G939" s="1"/>
      <c r="H939" s="1"/>
      <c r="I939" s="1"/>
      <c r="J939" s="1"/>
      <c r="K939" s="1"/>
      <c r="L939" s="6"/>
      <c r="M939" s="6"/>
      <c r="N939" s="6"/>
    </row>
    <row r="940" spans="1:14">
      <c r="A940" s="1" t="s">
        <v>1403</v>
      </c>
      <c r="B940" s="1" t="s">
        <v>957</v>
      </c>
      <c r="C940" s="1" t="s">
        <v>1690</v>
      </c>
      <c r="D940" s="1">
        <v>9</v>
      </c>
      <c r="E940" s="1" t="s">
        <v>1531</v>
      </c>
      <c r="F940" s="1">
        <v>9</v>
      </c>
      <c r="G940" s="1" t="s">
        <v>1531</v>
      </c>
      <c r="H940" s="1">
        <v>8</v>
      </c>
      <c r="I940" s="1" t="s">
        <v>1531</v>
      </c>
      <c r="J940" s="1">
        <v>8</v>
      </c>
      <c r="K940" s="1" t="s">
        <v>1531</v>
      </c>
      <c r="L940" s="6"/>
      <c r="M940" s="6"/>
      <c r="N940" s="6"/>
    </row>
    <row r="941" spans="1:14">
      <c r="A941" s="1" t="s">
        <v>1404</v>
      </c>
      <c r="B941" s="1" t="s">
        <v>957</v>
      </c>
      <c r="C941" s="1" t="s">
        <v>1703</v>
      </c>
      <c r="D941" s="1">
        <v>0</v>
      </c>
      <c r="E941" s="1" t="s">
        <v>1531</v>
      </c>
      <c r="F941" s="1">
        <v>0</v>
      </c>
      <c r="G941" s="1" t="s">
        <v>1531</v>
      </c>
      <c r="H941" s="1">
        <v>0</v>
      </c>
      <c r="I941" s="1" t="s">
        <v>1531</v>
      </c>
      <c r="J941" s="1">
        <v>0</v>
      </c>
      <c r="K941" s="1" t="s">
        <v>1531</v>
      </c>
      <c r="L941" s="6"/>
      <c r="M941" s="6"/>
      <c r="N941" s="6"/>
    </row>
    <row r="942" spans="1:14">
      <c r="A942" s="1" t="s">
        <v>1405</v>
      </c>
      <c r="B942" s="1" t="s">
        <v>957</v>
      </c>
      <c r="C942" s="1" t="s">
        <v>941</v>
      </c>
      <c r="D942" s="1">
        <v>0</v>
      </c>
      <c r="E942" s="1">
        <v>0</v>
      </c>
      <c r="F942" s="1">
        <v>0</v>
      </c>
      <c r="G942" s="1">
        <v>0</v>
      </c>
      <c r="H942" s="1">
        <v>0</v>
      </c>
      <c r="I942" s="1">
        <v>0</v>
      </c>
      <c r="J942" s="1">
        <v>0</v>
      </c>
      <c r="K942" s="1">
        <v>0</v>
      </c>
      <c r="L942" s="6"/>
      <c r="M942" s="6"/>
      <c r="N942" s="6"/>
    </row>
    <row r="943" spans="1:14">
      <c r="A943" s="1" t="s">
        <v>1406</v>
      </c>
      <c r="B943" s="1" t="s">
        <v>957</v>
      </c>
      <c r="C943" s="1" t="s">
        <v>1700</v>
      </c>
      <c r="D943" s="1">
        <v>5</v>
      </c>
      <c r="E943" s="1">
        <v>22</v>
      </c>
      <c r="F943" s="1">
        <v>5</v>
      </c>
      <c r="G943" s="1">
        <v>22</v>
      </c>
      <c r="H943" s="1">
        <v>4</v>
      </c>
      <c r="I943" s="1">
        <v>17</v>
      </c>
      <c r="J943" s="1">
        <v>4</v>
      </c>
      <c r="K943" s="1">
        <v>19</v>
      </c>
      <c r="L943" s="6"/>
      <c r="M943" s="6"/>
      <c r="N943" s="6"/>
    </row>
    <row r="944" spans="1:14">
      <c r="A944" s="1" t="s">
        <v>1407</v>
      </c>
      <c r="B944" s="1" t="s">
        <v>957</v>
      </c>
      <c r="C944" s="1" t="s">
        <v>942</v>
      </c>
      <c r="D944" s="1">
        <v>0</v>
      </c>
      <c r="E944" s="1">
        <v>0</v>
      </c>
      <c r="F944" s="1">
        <v>0</v>
      </c>
      <c r="G944" s="1">
        <v>0</v>
      </c>
      <c r="H944" s="1">
        <v>0</v>
      </c>
      <c r="I944" s="1">
        <v>0</v>
      </c>
      <c r="J944" s="1">
        <v>0</v>
      </c>
      <c r="K944" s="1">
        <v>0</v>
      </c>
      <c r="L944" s="6"/>
      <c r="M944" s="6"/>
      <c r="N944" s="6"/>
    </row>
    <row r="945" spans="1:14">
      <c r="A945" s="1" t="s">
        <v>1408</v>
      </c>
      <c r="B945" s="1" t="s">
        <v>957</v>
      </c>
      <c r="C945" s="1" t="s">
        <v>1702</v>
      </c>
      <c r="D945" s="1">
        <v>2</v>
      </c>
      <c r="E945" s="1" t="s">
        <v>1531</v>
      </c>
      <c r="F945" s="1">
        <v>2</v>
      </c>
      <c r="G945" s="1" t="s">
        <v>1531</v>
      </c>
      <c r="H945" s="1">
        <v>2</v>
      </c>
      <c r="I945" s="1" t="s">
        <v>1531</v>
      </c>
      <c r="J945" s="1">
        <v>2</v>
      </c>
      <c r="K945" s="1" t="s">
        <v>1531</v>
      </c>
      <c r="L945" s="6"/>
      <c r="M945" s="6"/>
      <c r="N945" s="6"/>
    </row>
    <row r="946" spans="1:14">
      <c r="A946" s="1" t="s">
        <v>1409</v>
      </c>
      <c r="B946" s="1" t="s">
        <v>957</v>
      </c>
      <c r="C946" s="1" t="s">
        <v>944</v>
      </c>
      <c r="D946" s="1">
        <v>1</v>
      </c>
      <c r="E946" s="1" t="s">
        <v>1531</v>
      </c>
      <c r="F946" s="1">
        <v>1</v>
      </c>
      <c r="G946" s="1" t="s">
        <v>1531</v>
      </c>
      <c r="H946" s="1">
        <v>1</v>
      </c>
      <c r="I946" s="1" t="s">
        <v>1531</v>
      </c>
      <c r="J946" s="1">
        <v>1</v>
      </c>
      <c r="K946" s="1" t="s">
        <v>1531</v>
      </c>
      <c r="L946" s="6"/>
      <c r="M946" s="6"/>
      <c r="N946" s="6"/>
    </row>
    <row r="947" spans="1:14">
      <c r="A947" s="1" t="s">
        <v>1410</v>
      </c>
      <c r="B947" s="1" t="s">
        <v>957</v>
      </c>
      <c r="C947" s="1" t="s">
        <v>945</v>
      </c>
      <c r="D947" s="1">
        <v>1</v>
      </c>
      <c r="E947" s="1" t="s">
        <v>1531</v>
      </c>
      <c r="F947" s="1">
        <v>1</v>
      </c>
      <c r="G947" s="1" t="s">
        <v>1531</v>
      </c>
      <c r="H947" s="1">
        <v>1</v>
      </c>
      <c r="I947" s="1" t="s">
        <v>1531</v>
      </c>
      <c r="J947" s="1">
        <v>1</v>
      </c>
      <c r="K947" s="1" t="s">
        <v>1531</v>
      </c>
      <c r="L947" s="6"/>
      <c r="M947" s="6"/>
      <c r="N947" s="6"/>
    </row>
    <row r="948" spans="1:14">
      <c r="A948" s="1" t="s">
        <v>1411</v>
      </c>
      <c r="B948" s="1" t="s">
        <v>957</v>
      </c>
      <c r="C948" s="1" t="s">
        <v>1704</v>
      </c>
      <c r="D948" s="1">
        <v>0</v>
      </c>
      <c r="E948" s="1">
        <v>0</v>
      </c>
      <c r="F948" s="1">
        <v>0</v>
      </c>
      <c r="G948" s="1">
        <v>0</v>
      </c>
      <c r="H948" s="1">
        <v>0</v>
      </c>
      <c r="I948" s="1">
        <v>0</v>
      </c>
      <c r="J948" s="1">
        <v>0</v>
      </c>
      <c r="K948" s="1">
        <v>0</v>
      </c>
      <c r="L948" s="6"/>
      <c r="M948" s="6"/>
      <c r="N948" s="6"/>
    </row>
    <row r="949" spans="1:14">
      <c r="A949" s="1" t="s">
        <v>1412</v>
      </c>
      <c r="B949" s="1" t="s">
        <v>957</v>
      </c>
      <c r="C949" s="1" t="s">
        <v>943</v>
      </c>
      <c r="D949" s="1">
        <v>0</v>
      </c>
      <c r="E949" s="1">
        <v>0</v>
      </c>
      <c r="F949" s="1">
        <v>0</v>
      </c>
      <c r="G949" s="1">
        <v>0</v>
      </c>
      <c r="H949" s="1">
        <v>0</v>
      </c>
      <c r="I949" s="1">
        <v>0</v>
      </c>
      <c r="J949" s="1">
        <v>0</v>
      </c>
      <c r="K949" s="1">
        <v>0</v>
      </c>
      <c r="L949" s="6"/>
      <c r="M949" s="6"/>
      <c r="N949" s="6"/>
    </row>
    <row r="950" spans="1:14">
      <c r="A950" s="1" t="s">
        <v>1413</v>
      </c>
      <c r="B950" s="1" t="s">
        <v>957</v>
      </c>
      <c r="C950" s="1" t="s">
        <v>1701</v>
      </c>
      <c r="D950" s="1">
        <v>0</v>
      </c>
      <c r="E950" s="1" t="s">
        <v>1531</v>
      </c>
      <c r="F950" s="1">
        <v>0</v>
      </c>
      <c r="G950" s="1" t="s">
        <v>1531</v>
      </c>
      <c r="H950" s="1">
        <v>0</v>
      </c>
      <c r="I950" s="1" t="s">
        <v>1531</v>
      </c>
      <c r="J950" s="1">
        <v>0</v>
      </c>
      <c r="K950" s="1" t="s">
        <v>1531</v>
      </c>
      <c r="L950" s="6"/>
      <c r="M950" s="6"/>
      <c r="N950" s="6"/>
    </row>
    <row r="951" spans="1:14">
      <c r="A951" s="1" t="s">
        <v>1414</v>
      </c>
      <c r="B951" s="1" t="s">
        <v>957</v>
      </c>
      <c r="C951" s="1" t="s">
        <v>709</v>
      </c>
      <c r="D951" s="1"/>
      <c r="E951" s="1"/>
      <c r="F951" s="1"/>
      <c r="G951" s="1"/>
      <c r="H951" s="1"/>
      <c r="I951" s="1"/>
      <c r="J951" s="1"/>
      <c r="K951" s="1"/>
      <c r="L951" s="6"/>
      <c r="M951" s="6"/>
      <c r="N951" s="6"/>
    </row>
    <row r="952" spans="1:14">
      <c r="A952" s="1" t="s">
        <v>1415</v>
      </c>
      <c r="B952" s="1" t="s">
        <v>958</v>
      </c>
      <c r="C952" s="1" t="s">
        <v>1690</v>
      </c>
      <c r="D952" s="1">
        <v>13</v>
      </c>
      <c r="E952" s="1" t="s">
        <v>1531</v>
      </c>
      <c r="F952" s="1">
        <v>13</v>
      </c>
      <c r="G952" s="1" t="s">
        <v>1531</v>
      </c>
      <c r="H952" s="1">
        <v>13</v>
      </c>
      <c r="I952" s="1" t="s">
        <v>1531</v>
      </c>
      <c r="J952" s="1">
        <v>13</v>
      </c>
      <c r="K952" s="1" t="s">
        <v>1531</v>
      </c>
      <c r="L952" s="6"/>
      <c r="M952" s="6"/>
      <c r="N952" s="6"/>
    </row>
    <row r="953" spans="1:14">
      <c r="A953" s="1" t="s">
        <v>1416</v>
      </c>
      <c r="B953" s="1" t="s">
        <v>958</v>
      </c>
      <c r="C953" s="1" t="s">
        <v>1703</v>
      </c>
      <c r="D953" s="1">
        <v>0</v>
      </c>
      <c r="E953" s="1" t="s">
        <v>1531</v>
      </c>
      <c r="F953" s="1">
        <v>0</v>
      </c>
      <c r="G953" s="1" t="s">
        <v>1531</v>
      </c>
      <c r="H953" s="1">
        <v>0</v>
      </c>
      <c r="I953" s="1" t="s">
        <v>1531</v>
      </c>
      <c r="J953" s="1">
        <v>0</v>
      </c>
      <c r="K953" s="1" t="s">
        <v>1531</v>
      </c>
      <c r="L953" s="6"/>
      <c r="M953" s="6"/>
      <c r="N953" s="6"/>
    </row>
    <row r="954" spans="1:14">
      <c r="A954" s="1" t="s">
        <v>1417</v>
      </c>
      <c r="B954" s="1" t="s">
        <v>958</v>
      </c>
      <c r="C954" s="1" t="s">
        <v>941</v>
      </c>
      <c r="D954" s="1">
        <v>2</v>
      </c>
      <c r="E954" s="1">
        <v>119</v>
      </c>
      <c r="F954" s="1">
        <v>2</v>
      </c>
      <c r="G954" s="1">
        <v>119</v>
      </c>
      <c r="H954" s="1">
        <v>2</v>
      </c>
      <c r="I954" s="1">
        <v>119</v>
      </c>
      <c r="J954" s="1">
        <v>2</v>
      </c>
      <c r="K954" s="1">
        <v>142</v>
      </c>
      <c r="L954" s="6"/>
      <c r="M954" s="6"/>
      <c r="N954" s="6"/>
    </row>
    <row r="955" spans="1:14">
      <c r="A955" s="1" t="s">
        <v>1418</v>
      </c>
      <c r="B955" s="1" t="s">
        <v>958</v>
      </c>
      <c r="C955" s="1" t="s">
        <v>1700</v>
      </c>
      <c r="D955" s="1">
        <v>4</v>
      </c>
      <c r="E955" s="1">
        <v>33</v>
      </c>
      <c r="F955" s="1">
        <v>4</v>
      </c>
      <c r="G955" s="1">
        <v>27</v>
      </c>
      <c r="H955" s="1">
        <v>4</v>
      </c>
      <c r="I955" s="1">
        <v>27</v>
      </c>
      <c r="J955" s="1">
        <v>4</v>
      </c>
      <c r="K955" s="1">
        <v>27</v>
      </c>
      <c r="L955" s="6"/>
      <c r="M955" s="6"/>
      <c r="N955" s="6"/>
    </row>
    <row r="956" spans="1:14">
      <c r="A956" s="1" t="s">
        <v>1419</v>
      </c>
      <c r="B956" s="1" t="s">
        <v>958</v>
      </c>
      <c r="C956" s="1" t="s">
        <v>942</v>
      </c>
      <c r="D956" s="1">
        <v>0</v>
      </c>
      <c r="E956" s="1">
        <v>0</v>
      </c>
      <c r="F956" s="1">
        <v>0</v>
      </c>
      <c r="G956" s="1">
        <v>0</v>
      </c>
      <c r="H956" s="1">
        <v>0</v>
      </c>
      <c r="I956" s="1">
        <v>0</v>
      </c>
      <c r="J956" s="1">
        <v>0</v>
      </c>
      <c r="K956" s="1">
        <v>0</v>
      </c>
      <c r="L956" s="6"/>
      <c r="M956" s="6"/>
      <c r="N956" s="6"/>
    </row>
    <row r="957" spans="1:14">
      <c r="A957" s="1" t="s">
        <v>1420</v>
      </c>
      <c r="B957" s="1" t="s">
        <v>958</v>
      </c>
      <c r="C957" s="1" t="s">
        <v>1702</v>
      </c>
      <c r="D957" s="1">
        <v>3</v>
      </c>
      <c r="E957" s="1" t="s">
        <v>1531</v>
      </c>
      <c r="F957" s="1">
        <v>3</v>
      </c>
      <c r="G957" s="1" t="s">
        <v>1531</v>
      </c>
      <c r="H957" s="1">
        <v>3</v>
      </c>
      <c r="I957" s="1" t="s">
        <v>1531</v>
      </c>
      <c r="J957" s="1">
        <v>3</v>
      </c>
      <c r="K957" s="1" t="s">
        <v>1531</v>
      </c>
      <c r="L957" s="6"/>
      <c r="M957" s="6"/>
      <c r="N957" s="6"/>
    </row>
    <row r="958" spans="1:14">
      <c r="A958" s="1" t="s">
        <v>1421</v>
      </c>
      <c r="B958" s="1" t="s">
        <v>958</v>
      </c>
      <c r="C958" s="1" t="s">
        <v>944</v>
      </c>
      <c r="D958" s="1">
        <v>1</v>
      </c>
      <c r="E958" s="1" t="s">
        <v>1531</v>
      </c>
      <c r="F958" s="1">
        <v>1</v>
      </c>
      <c r="G958" s="1" t="s">
        <v>1531</v>
      </c>
      <c r="H958" s="1">
        <v>1</v>
      </c>
      <c r="I958" s="1" t="s">
        <v>1531</v>
      </c>
      <c r="J958" s="1">
        <v>1</v>
      </c>
      <c r="K958" s="1" t="s">
        <v>1531</v>
      </c>
      <c r="L958" s="6"/>
      <c r="M958" s="6"/>
      <c r="N958" s="6"/>
    </row>
    <row r="959" spans="1:14">
      <c r="A959" s="1" t="s">
        <v>2011</v>
      </c>
      <c r="B959" s="1" t="s">
        <v>958</v>
      </c>
      <c r="C959" s="1" t="s">
        <v>945</v>
      </c>
      <c r="D959" s="1">
        <v>1</v>
      </c>
      <c r="E959" s="1" t="s">
        <v>1531</v>
      </c>
      <c r="F959" s="1">
        <v>1</v>
      </c>
      <c r="G959" s="1" t="s">
        <v>1531</v>
      </c>
      <c r="H959" s="1">
        <v>1</v>
      </c>
      <c r="I959" s="1" t="s">
        <v>1531</v>
      </c>
      <c r="J959" s="1">
        <v>1</v>
      </c>
      <c r="K959" s="1" t="s">
        <v>1531</v>
      </c>
      <c r="L959" s="6"/>
      <c r="M959" s="6"/>
      <c r="N959" s="6"/>
    </row>
    <row r="960" spans="1:14">
      <c r="A960" s="1" t="s">
        <v>2012</v>
      </c>
      <c r="B960" s="1" t="s">
        <v>958</v>
      </c>
      <c r="C960" s="1" t="s">
        <v>1704</v>
      </c>
      <c r="D960" s="1">
        <v>2</v>
      </c>
      <c r="E960" s="1">
        <v>15.8</v>
      </c>
      <c r="F960" s="1">
        <v>2</v>
      </c>
      <c r="G960" s="1">
        <v>15.8</v>
      </c>
      <c r="H960" s="1">
        <v>2</v>
      </c>
      <c r="I960" s="1">
        <v>15.75</v>
      </c>
      <c r="J960" s="1">
        <v>2</v>
      </c>
      <c r="K960" s="1">
        <v>15.875</v>
      </c>
      <c r="L960" s="6"/>
      <c r="M960" s="6"/>
      <c r="N960" s="6"/>
    </row>
    <row r="961" spans="1:14">
      <c r="A961" s="1" t="s">
        <v>2048</v>
      </c>
      <c r="B961" s="1" t="s">
        <v>958</v>
      </c>
      <c r="C961" s="1" t="s">
        <v>943</v>
      </c>
      <c r="D961" s="1">
        <v>0</v>
      </c>
      <c r="E961" s="1">
        <v>0</v>
      </c>
      <c r="F961" s="1">
        <v>0</v>
      </c>
      <c r="G961" s="1">
        <v>0</v>
      </c>
      <c r="H961" s="1">
        <v>0</v>
      </c>
      <c r="I961" s="1">
        <v>0</v>
      </c>
      <c r="J961" s="1">
        <v>0</v>
      </c>
      <c r="K961" s="1">
        <v>0</v>
      </c>
      <c r="L961" s="6"/>
      <c r="M961" s="6"/>
      <c r="N961" s="6"/>
    </row>
    <row r="962" spans="1:14">
      <c r="A962" s="1" t="s">
        <v>2049</v>
      </c>
      <c r="B962" s="1" t="s">
        <v>958</v>
      </c>
      <c r="C962" s="1" t="s">
        <v>1701</v>
      </c>
      <c r="D962" s="1">
        <v>0</v>
      </c>
      <c r="E962" s="1" t="s">
        <v>1531</v>
      </c>
      <c r="F962" s="1">
        <v>0</v>
      </c>
      <c r="G962" s="1" t="s">
        <v>1531</v>
      </c>
      <c r="H962" s="1">
        <v>0</v>
      </c>
      <c r="I962" s="1" t="s">
        <v>1531</v>
      </c>
      <c r="J962" s="1">
        <v>0</v>
      </c>
      <c r="K962" s="1" t="s">
        <v>1531</v>
      </c>
      <c r="L962" s="6"/>
      <c r="M962" s="6"/>
      <c r="N962" s="6"/>
    </row>
    <row r="963" spans="1:14">
      <c r="A963" s="1" t="s">
        <v>2050</v>
      </c>
      <c r="B963" s="1" t="s">
        <v>958</v>
      </c>
      <c r="C963" s="1" t="s">
        <v>709</v>
      </c>
      <c r="D963" s="1"/>
      <c r="E963" s="1"/>
      <c r="F963" s="1"/>
      <c r="G963" s="1"/>
      <c r="H963" s="1"/>
      <c r="I963" s="1"/>
      <c r="J963" s="1"/>
      <c r="K963" s="1"/>
      <c r="L963" s="6"/>
      <c r="M963" s="6"/>
      <c r="N963" s="6"/>
    </row>
    <row r="964" spans="1:14">
      <c r="A964" s="1" t="s">
        <v>2051</v>
      </c>
      <c r="B964" s="1" t="s">
        <v>964</v>
      </c>
      <c r="C964" s="1" t="s">
        <v>1690</v>
      </c>
      <c r="D964" s="1">
        <v>30</v>
      </c>
      <c r="E964" s="1" t="s">
        <v>1531</v>
      </c>
      <c r="F964" s="1">
        <v>30</v>
      </c>
      <c r="G964" s="1" t="s">
        <v>1531</v>
      </c>
      <c r="H964" s="1">
        <v>30</v>
      </c>
      <c r="I964" s="1" t="s">
        <v>1531</v>
      </c>
      <c r="J964" s="1">
        <v>30</v>
      </c>
      <c r="K964" s="1" t="s">
        <v>1531</v>
      </c>
      <c r="L964" s="6"/>
      <c r="M964" s="6"/>
      <c r="N964" s="6"/>
    </row>
    <row r="965" spans="1:14">
      <c r="A965" s="1" t="s">
        <v>2052</v>
      </c>
      <c r="B965" s="1" t="s">
        <v>964</v>
      </c>
      <c r="C965" s="1" t="s">
        <v>1703</v>
      </c>
      <c r="D965" s="1">
        <v>0</v>
      </c>
      <c r="E965" s="1" t="s">
        <v>1531</v>
      </c>
      <c r="F965" s="1">
        <v>0</v>
      </c>
      <c r="G965" s="1" t="s">
        <v>1531</v>
      </c>
      <c r="H965" s="1">
        <v>0</v>
      </c>
      <c r="I965" s="1" t="s">
        <v>1531</v>
      </c>
      <c r="J965" s="1">
        <v>0</v>
      </c>
      <c r="K965" s="1" t="s">
        <v>1531</v>
      </c>
      <c r="L965" s="6"/>
      <c r="M965" s="6"/>
      <c r="N965" s="6"/>
    </row>
    <row r="966" spans="1:14">
      <c r="A966" s="1" t="s">
        <v>2053</v>
      </c>
      <c r="B966" s="1" t="s">
        <v>964</v>
      </c>
      <c r="C966" s="1" t="s">
        <v>941</v>
      </c>
      <c r="D966" s="1">
        <v>3</v>
      </c>
      <c r="E966" s="1">
        <v>318</v>
      </c>
      <c r="F966" s="1">
        <v>3</v>
      </c>
      <c r="G966" s="1">
        <v>318</v>
      </c>
      <c r="H966" s="1">
        <v>3</v>
      </c>
      <c r="I966" s="1">
        <v>318</v>
      </c>
      <c r="J966" s="1">
        <v>3</v>
      </c>
      <c r="K966" s="1">
        <v>318</v>
      </c>
      <c r="L966" s="6"/>
      <c r="M966" s="6"/>
      <c r="N966" s="6"/>
    </row>
    <row r="967" spans="1:14">
      <c r="A967" s="1" t="s">
        <v>2054</v>
      </c>
      <c r="B967" s="1" t="s">
        <v>964</v>
      </c>
      <c r="C967" s="1" t="s">
        <v>1700</v>
      </c>
      <c r="D967" s="1">
        <v>12</v>
      </c>
      <c r="E967" s="1">
        <v>81</v>
      </c>
      <c r="F967" s="1">
        <v>12</v>
      </c>
      <c r="G967" s="1">
        <v>81</v>
      </c>
      <c r="H967" s="1">
        <v>12</v>
      </c>
      <c r="I967" s="1">
        <v>81</v>
      </c>
      <c r="J967" s="1">
        <v>12</v>
      </c>
      <c r="K967" s="1">
        <v>81</v>
      </c>
      <c r="L967" s="6"/>
      <c r="M967" s="6"/>
      <c r="N967" s="6"/>
    </row>
    <row r="968" spans="1:14">
      <c r="A968" s="1" t="s">
        <v>2055</v>
      </c>
      <c r="B968" s="1" t="s">
        <v>964</v>
      </c>
      <c r="C968" s="1" t="s">
        <v>942</v>
      </c>
      <c r="D968" s="1">
        <v>0</v>
      </c>
      <c r="E968" s="1">
        <v>0</v>
      </c>
      <c r="F968" s="1">
        <v>0</v>
      </c>
      <c r="G968" s="1">
        <v>0</v>
      </c>
      <c r="H968" s="1">
        <v>0</v>
      </c>
      <c r="I968" s="1">
        <v>0</v>
      </c>
      <c r="J968" s="1">
        <v>0</v>
      </c>
      <c r="K968" s="1">
        <v>0</v>
      </c>
      <c r="L968" s="6"/>
      <c r="M968" s="6"/>
      <c r="N968" s="6"/>
    </row>
    <row r="969" spans="1:14">
      <c r="A969" s="1" t="s">
        <v>2056</v>
      </c>
      <c r="B969" s="1" t="s">
        <v>964</v>
      </c>
      <c r="C969" s="1" t="s">
        <v>1702</v>
      </c>
      <c r="D969" s="1">
        <v>7</v>
      </c>
      <c r="E969" s="1" t="s">
        <v>1531</v>
      </c>
      <c r="F969" s="1">
        <v>7</v>
      </c>
      <c r="G969" s="1" t="s">
        <v>1531</v>
      </c>
      <c r="H969" s="1">
        <v>7</v>
      </c>
      <c r="I969" s="1" t="s">
        <v>1531</v>
      </c>
      <c r="J969" s="1">
        <v>7</v>
      </c>
      <c r="K969" s="1" t="s">
        <v>1531</v>
      </c>
      <c r="L969" s="6"/>
      <c r="M969" s="6"/>
      <c r="N969" s="6"/>
    </row>
    <row r="970" spans="1:14">
      <c r="A970" s="1" t="s">
        <v>2057</v>
      </c>
      <c r="B970" s="1" t="s">
        <v>964</v>
      </c>
      <c r="C970" s="1" t="s">
        <v>944</v>
      </c>
      <c r="D970" s="1">
        <v>1</v>
      </c>
      <c r="E970" s="1" t="s">
        <v>1531</v>
      </c>
      <c r="F970" s="1">
        <v>1</v>
      </c>
      <c r="G970" s="1" t="s">
        <v>1531</v>
      </c>
      <c r="H970" s="1">
        <v>1</v>
      </c>
      <c r="I970" s="1" t="s">
        <v>1531</v>
      </c>
      <c r="J970" s="1">
        <v>1</v>
      </c>
      <c r="K970" s="1" t="s">
        <v>1531</v>
      </c>
      <c r="L970" s="6"/>
      <c r="M970" s="6"/>
      <c r="N970" s="6"/>
    </row>
    <row r="971" spans="1:14">
      <c r="A971" s="1" t="s">
        <v>2058</v>
      </c>
      <c r="B971" s="1" t="s">
        <v>964</v>
      </c>
      <c r="C971" s="1" t="s">
        <v>945</v>
      </c>
      <c r="D971" s="1">
        <v>1</v>
      </c>
      <c r="E971" s="1" t="s">
        <v>1531</v>
      </c>
      <c r="F971" s="1">
        <v>1</v>
      </c>
      <c r="G971" s="1" t="s">
        <v>1531</v>
      </c>
      <c r="H971" s="1">
        <v>1</v>
      </c>
      <c r="I971" s="1" t="s">
        <v>1531</v>
      </c>
      <c r="J971" s="1">
        <v>1</v>
      </c>
      <c r="K971" s="1" t="s">
        <v>1531</v>
      </c>
      <c r="L971" s="6"/>
      <c r="M971" s="6"/>
      <c r="N971" s="6"/>
    </row>
    <row r="972" spans="1:14">
      <c r="A972" s="1" t="s">
        <v>2059</v>
      </c>
      <c r="B972" s="1" t="s">
        <v>964</v>
      </c>
      <c r="C972" s="1" t="s">
        <v>1704</v>
      </c>
      <c r="D972" s="1">
        <v>5</v>
      </c>
      <c r="E972" s="1">
        <v>32.875</v>
      </c>
      <c r="F972" s="1">
        <v>5</v>
      </c>
      <c r="G972" s="1">
        <v>32.875</v>
      </c>
      <c r="H972" s="1">
        <v>5</v>
      </c>
      <c r="I972" s="1">
        <v>32.599998999999997</v>
      </c>
      <c r="J972" s="1">
        <v>5</v>
      </c>
      <c r="K972" s="1">
        <v>33.199998999999998</v>
      </c>
      <c r="L972" s="6"/>
      <c r="M972" s="6"/>
      <c r="N972" s="6"/>
    </row>
    <row r="973" spans="1:14">
      <c r="A973" s="1" t="s">
        <v>2060</v>
      </c>
      <c r="B973" s="1" t="s">
        <v>964</v>
      </c>
      <c r="C973" s="1" t="s">
        <v>943</v>
      </c>
      <c r="D973" s="1">
        <v>0</v>
      </c>
      <c r="E973" s="1">
        <v>0</v>
      </c>
      <c r="F973" s="1">
        <v>0</v>
      </c>
      <c r="G973" s="1">
        <v>0</v>
      </c>
      <c r="H973" s="1">
        <v>0</v>
      </c>
      <c r="I973" s="1">
        <v>0</v>
      </c>
      <c r="J973" s="1">
        <v>0</v>
      </c>
      <c r="K973" s="1">
        <v>0</v>
      </c>
      <c r="L973" s="6"/>
      <c r="M973" s="6"/>
      <c r="N973" s="6"/>
    </row>
    <row r="974" spans="1:14">
      <c r="A974" s="1" t="s">
        <v>2061</v>
      </c>
      <c r="B974" s="1" t="s">
        <v>964</v>
      </c>
      <c r="C974" s="1" t="s">
        <v>1701</v>
      </c>
      <c r="D974" s="1">
        <v>1</v>
      </c>
      <c r="E974" s="1" t="s">
        <v>1531</v>
      </c>
      <c r="F974" s="1">
        <v>1</v>
      </c>
      <c r="G974" s="1" t="s">
        <v>1531</v>
      </c>
      <c r="H974" s="1">
        <v>1</v>
      </c>
      <c r="I974" s="1" t="s">
        <v>1531</v>
      </c>
      <c r="J974" s="1">
        <v>1</v>
      </c>
      <c r="K974" s="1" t="s">
        <v>1531</v>
      </c>
      <c r="L974" s="6"/>
      <c r="M974" s="6"/>
      <c r="N974" s="6"/>
    </row>
    <row r="975" spans="1:14">
      <c r="A975" s="1" t="s">
        <v>2062</v>
      </c>
      <c r="B975" s="1" t="s">
        <v>964</v>
      </c>
      <c r="C975" s="1" t="s">
        <v>709</v>
      </c>
      <c r="D975" s="1"/>
      <c r="E975" s="1"/>
      <c r="F975" s="1"/>
      <c r="G975" s="1"/>
      <c r="H975" s="1"/>
      <c r="I975" s="1"/>
      <c r="J975" s="1"/>
      <c r="K975" s="1"/>
      <c r="L975" s="6"/>
      <c r="M975" s="6"/>
      <c r="N975" s="6"/>
    </row>
    <row r="976" spans="1:14">
      <c r="A976" s="1" t="s">
        <v>2063</v>
      </c>
      <c r="B976" s="1" t="s">
        <v>973</v>
      </c>
      <c r="C976" s="1" t="s">
        <v>1690</v>
      </c>
      <c r="D976" s="1">
        <v>15</v>
      </c>
      <c r="E976" s="1" t="s">
        <v>1531</v>
      </c>
      <c r="F976" s="1">
        <v>15</v>
      </c>
      <c r="G976" s="1" t="s">
        <v>1531</v>
      </c>
      <c r="H976" s="1">
        <v>16</v>
      </c>
      <c r="I976" s="1" t="s">
        <v>1531</v>
      </c>
      <c r="J976" s="1">
        <v>15</v>
      </c>
      <c r="K976" s="1" t="s">
        <v>1531</v>
      </c>
      <c r="L976" s="6"/>
      <c r="M976" s="6"/>
      <c r="N976" s="6"/>
    </row>
    <row r="977" spans="1:14">
      <c r="A977" s="1" t="s">
        <v>2064</v>
      </c>
      <c r="B977" s="1" t="s">
        <v>973</v>
      </c>
      <c r="C977" s="1" t="s">
        <v>1703</v>
      </c>
      <c r="D977" s="1">
        <v>0</v>
      </c>
      <c r="E977" s="1" t="s">
        <v>1531</v>
      </c>
      <c r="F977" s="1">
        <v>0</v>
      </c>
      <c r="G977" s="1" t="s">
        <v>1531</v>
      </c>
      <c r="H977" s="1">
        <v>0</v>
      </c>
      <c r="I977" s="1" t="s">
        <v>1531</v>
      </c>
      <c r="J977" s="1">
        <v>0</v>
      </c>
      <c r="K977" s="1" t="s">
        <v>1531</v>
      </c>
      <c r="L977" s="6"/>
      <c r="M977" s="6"/>
      <c r="N977" s="6"/>
    </row>
    <row r="978" spans="1:14">
      <c r="A978" s="1" t="s">
        <v>2065</v>
      </c>
      <c r="B978" s="1" t="s">
        <v>973</v>
      </c>
      <c r="C978" s="1" t="s">
        <v>941</v>
      </c>
      <c r="D978" s="1">
        <v>0</v>
      </c>
      <c r="E978" s="1">
        <v>0</v>
      </c>
      <c r="F978" s="1">
        <v>0</v>
      </c>
      <c r="G978" s="1">
        <v>0</v>
      </c>
      <c r="H978" s="1">
        <v>0</v>
      </c>
      <c r="I978" s="1">
        <v>0</v>
      </c>
      <c r="J978" s="1">
        <v>0</v>
      </c>
      <c r="K978" s="1">
        <v>0</v>
      </c>
      <c r="L978" s="6"/>
      <c r="M978" s="6"/>
      <c r="N978" s="6"/>
    </row>
    <row r="979" spans="1:14">
      <c r="A979" s="1" t="s">
        <v>2066</v>
      </c>
      <c r="B979" s="1" t="s">
        <v>973</v>
      </c>
      <c r="C979" s="1" t="s">
        <v>1700</v>
      </c>
      <c r="D979" s="1">
        <v>4</v>
      </c>
      <c r="E979" s="1">
        <v>23</v>
      </c>
      <c r="F979" s="1">
        <v>4</v>
      </c>
      <c r="G979" s="1">
        <v>23</v>
      </c>
      <c r="H979" s="1">
        <v>4</v>
      </c>
      <c r="I979" s="1">
        <v>23</v>
      </c>
      <c r="J979" s="1">
        <v>4</v>
      </c>
      <c r="K979" s="1">
        <v>23</v>
      </c>
      <c r="L979" s="6"/>
      <c r="M979" s="6"/>
      <c r="N979" s="6"/>
    </row>
    <row r="980" spans="1:14">
      <c r="A980" s="1" t="s">
        <v>2067</v>
      </c>
      <c r="B980" s="1" t="s">
        <v>973</v>
      </c>
      <c r="C980" s="1" t="s">
        <v>942</v>
      </c>
      <c r="D980" s="1">
        <v>0</v>
      </c>
      <c r="E980" s="1">
        <v>0</v>
      </c>
      <c r="F980" s="1">
        <v>0</v>
      </c>
      <c r="G980" s="1">
        <v>0</v>
      </c>
      <c r="H980" s="1">
        <v>0</v>
      </c>
      <c r="I980" s="1">
        <v>0</v>
      </c>
      <c r="J980" s="1">
        <v>0</v>
      </c>
      <c r="K980" s="1">
        <v>0</v>
      </c>
      <c r="L980" s="6"/>
      <c r="M980" s="6"/>
      <c r="N980" s="6"/>
    </row>
    <row r="981" spans="1:14">
      <c r="A981" s="1" t="s">
        <v>1288</v>
      </c>
      <c r="B981" s="1" t="s">
        <v>973</v>
      </c>
      <c r="C981" s="1" t="s">
        <v>1702</v>
      </c>
      <c r="D981" s="1">
        <v>5</v>
      </c>
      <c r="E981" s="1" t="s">
        <v>1531</v>
      </c>
      <c r="F981" s="1">
        <v>5</v>
      </c>
      <c r="G981" s="1" t="s">
        <v>1531</v>
      </c>
      <c r="H981" s="1">
        <v>5</v>
      </c>
      <c r="I981" s="1" t="s">
        <v>1531</v>
      </c>
      <c r="J981" s="1">
        <v>5</v>
      </c>
      <c r="K981" s="1" t="s">
        <v>1531</v>
      </c>
      <c r="L981" s="6"/>
      <c r="M981" s="6"/>
      <c r="N981" s="6"/>
    </row>
    <row r="982" spans="1:14">
      <c r="A982" s="1" t="s">
        <v>1289</v>
      </c>
      <c r="B982" s="1" t="s">
        <v>973</v>
      </c>
      <c r="C982" s="1" t="s">
        <v>944</v>
      </c>
      <c r="D982" s="1">
        <v>1</v>
      </c>
      <c r="E982" s="1" t="s">
        <v>1531</v>
      </c>
      <c r="F982" s="1">
        <v>1</v>
      </c>
      <c r="G982" s="1" t="s">
        <v>1531</v>
      </c>
      <c r="H982" s="1">
        <v>1</v>
      </c>
      <c r="I982" s="1" t="s">
        <v>1531</v>
      </c>
      <c r="J982" s="1">
        <v>1</v>
      </c>
      <c r="K982" s="1" t="s">
        <v>1531</v>
      </c>
      <c r="L982" s="6"/>
      <c r="M982" s="6"/>
      <c r="N982" s="6"/>
    </row>
    <row r="983" spans="1:14">
      <c r="A983" s="1" t="s">
        <v>1290</v>
      </c>
      <c r="B983" s="1" t="s">
        <v>973</v>
      </c>
      <c r="C983" s="1" t="s">
        <v>945</v>
      </c>
      <c r="D983" s="1">
        <v>1</v>
      </c>
      <c r="E983" s="1" t="s">
        <v>1531</v>
      </c>
      <c r="F983" s="1">
        <v>1</v>
      </c>
      <c r="G983" s="1" t="s">
        <v>1531</v>
      </c>
      <c r="H983" s="1">
        <v>1</v>
      </c>
      <c r="I983" s="1" t="s">
        <v>1531</v>
      </c>
      <c r="J983" s="1">
        <v>1</v>
      </c>
      <c r="K983" s="1" t="s">
        <v>1531</v>
      </c>
      <c r="L983" s="6"/>
      <c r="M983" s="6"/>
      <c r="N983" s="6"/>
    </row>
    <row r="984" spans="1:14">
      <c r="A984" s="1" t="s">
        <v>1291</v>
      </c>
      <c r="B984" s="1" t="s">
        <v>973</v>
      </c>
      <c r="C984" s="1" t="s">
        <v>1704</v>
      </c>
      <c r="D984" s="1">
        <v>3</v>
      </c>
      <c r="E984" s="1">
        <v>19.875</v>
      </c>
      <c r="F984" s="1">
        <v>3</v>
      </c>
      <c r="G984" s="1">
        <v>19.875</v>
      </c>
      <c r="H984" s="1">
        <v>4</v>
      </c>
      <c r="I984" s="1">
        <v>26.349999</v>
      </c>
      <c r="J984" s="1">
        <v>3</v>
      </c>
      <c r="K984" s="1">
        <v>20.341666</v>
      </c>
      <c r="L984" s="6"/>
      <c r="M984" s="6"/>
      <c r="N984" s="6"/>
    </row>
    <row r="985" spans="1:14">
      <c r="A985" s="1" t="s">
        <v>1292</v>
      </c>
      <c r="B985" s="1" t="s">
        <v>973</v>
      </c>
      <c r="C985" s="1" t="s">
        <v>943</v>
      </c>
      <c r="D985" s="1">
        <v>1</v>
      </c>
      <c r="E985" s="1">
        <v>22</v>
      </c>
      <c r="F985" s="1">
        <v>1</v>
      </c>
      <c r="G985" s="1">
        <v>22</v>
      </c>
      <c r="H985" s="1">
        <v>1</v>
      </c>
      <c r="I985" s="1">
        <v>22</v>
      </c>
      <c r="J985" s="1">
        <v>1</v>
      </c>
      <c r="K985" s="1">
        <v>22</v>
      </c>
      <c r="L985" s="6"/>
      <c r="M985" s="6"/>
      <c r="N985" s="6"/>
    </row>
    <row r="986" spans="1:14">
      <c r="A986" s="1" t="s">
        <v>1293</v>
      </c>
      <c r="B986" s="1" t="s">
        <v>973</v>
      </c>
      <c r="C986" s="1" t="s">
        <v>1701</v>
      </c>
      <c r="D986" s="1">
        <v>0</v>
      </c>
      <c r="E986" s="1" t="s">
        <v>1531</v>
      </c>
      <c r="F986" s="1">
        <v>0</v>
      </c>
      <c r="G986" s="1" t="s">
        <v>1531</v>
      </c>
      <c r="H986" s="1">
        <v>0</v>
      </c>
      <c r="I986" s="1" t="s">
        <v>1531</v>
      </c>
      <c r="J986" s="1">
        <v>0</v>
      </c>
      <c r="K986" s="1" t="s">
        <v>1531</v>
      </c>
      <c r="L986" s="6"/>
      <c r="M986" s="6"/>
      <c r="N986" s="6"/>
    </row>
    <row r="987" spans="1:14">
      <c r="A987" s="1" t="s">
        <v>1294</v>
      </c>
      <c r="B987" s="1" t="s">
        <v>973</v>
      </c>
      <c r="C987" s="1" t="s">
        <v>709</v>
      </c>
      <c r="D987" s="1"/>
      <c r="E987" s="1"/>
      <c r="F987" s="1"/>
      <c r="G987" s="1"/>
      <c r="H987" s="1"/>
      <c r="I987" s="1"/>
      <c r="J987" s="1"/>
      <c r="K987" s="1"/>
      <c r="L987" s="6"/>
      <c r="M987" s="6"/>
      <c r="N987" s="6"/>
    </row>
    <row r="988" spans="1:14">
      <c r="A988" s="1" t="s">
        <v>1295</v>
      </c>
      <c r="B988" s="1" t="s">
        <v>1546</v>
      </c>
      <c r="C988" s="1" t="s">
        <v>1690</v>
      </c>
      <c r="D988" s="1">
        <v>10</v>
      </c>
      <c r="E988" s="1" t="s">
        <v>1531</v>
      </c>
      <c r="F988" s="1">
        <v>9</v>
      </c>
      <c r="G988" s="1" t="s">
        <v>1531</v>
      </c>
      <c r="H988" s="1">
        <v>9</v>
      </c>
      <c r="I988" s="1" t="s">
        <v>1531</v>
      </c>
      <c r="J988" s="1">
        <v>10</v>
      </c>
      <c r="K988" s="1" t="s">
        <v>1531</v>
      </c>
      <c r="L988" s="6"/>
      <c r="M988" s="6"/>
      <c r="N988" s="6"/>
    </row>
    <row r="989" spans="1:14">
      <c r="A989" s="1" t="s">
        <v>1296</v>
      </c>
      <c r="B989" s="1" t="s">
        <v>1546</v>
      </c>
      <c r="C989" s="1" t="s">
        <v>1703</v>
      </c>
      <c r="D989" s="1">
        <v>0</v>
      </c>
      <c r="E989" s="1" t="s">
        <v>1531</v>
      </c>
      <c r="F989" s="1">
        <v>0</v>
      </c>
      <c r="G989" s="1" t="s">
        <v>1531</v>
      </c>
      <c r="H989" s="1">
        <v>0</v>
      </c>
      <c r="I989" s="1" t="s">
        <v>1531</v>
      </c>
      <c r="J989" s="1">
        <v>0</v>
      </c>
      <c r="K989" s="1" t="s">
        <v>1531</v>
      </c>
      <c r="L989" s="6"/>
      <c r="M989" s="6"/>
      <c r="N989" s="6"/>
    </row>
    <row r="990" spans="1:14">
      <c r="A990" s="1" t="s">
        <v>1297</v>
      </c>
      <c r="B990" s="1" t="s">
        <v>1546</v>
      </c>
      <c r="C990" s="1" t="s">
        <v>941</v>
      </c>
      <c r="D990" s="1">
        <v>0</v>
      </c>
      <c r="E990" s="1">
        <v>0</v>
      </c>
      <c r="F990" s="1">
        <v>0</v>
      </c>
      <c r="G990" s="1">
        <v>0</v>
      </c>
      <c r="H990" s="1">
        <v>0</v>
      </c>
      <c r="I990" s="1">
        <v>0</v>
      </c>
      <c r="J990" s="1">
        <v>0</v>
      </c>
      <c r="K990" s="1">
        <v>0</v>
      </c>
      <c r="L990" s="6"/>
      <c r="M990" s="6"/>
      <c r="N990" s="6"/>
    </row>
    <row r="991" spans="1:14">
      <c r="A991" s="1" t="s">
        <v>1298</v>
      </c>
      <c r="B991" s="1" t="s">
        <v>1546</v>
      </c>
      <c r="C991" s="1" t="s">
        <v>1700</v>
      </c>
      <c r="D991" s="1">
        <v>4</v>
      </c>
      <c r="E991" s="1">
        <v>16</v>
      </c>
      <c r="F991" s="1">
        <v>3</v>
      </c>
      <c r="G991" s="1">
        <v>12</v>
      </c>
      <c r="H991" s="1">
        <v>3</v>
      </c>
      <c r="I991" s="1">
        <v>12</v>
      </c>
      <c r="J991" s="1">
        <v>4</v>
      </c>
      <c r="K991" s="1">
        <v>15</v>
      </c>
      <c r="L991" s="6"/>
      <c r="M991" s="6"/>
      <c r="N991" s="6"/>
    </row>
    <row r="992" spans="1:14">
      <c r="A992" s="1" t="s">
        <v>1299</v>
      </c>
      <c r="B992" s="1" t="s">
        <v>1546</v>
      </c>
      <c r="C992" s="1" t="s">
        <v>942</v>
      </c>
      <c r="D992" s="1">
        <v>0</v>
      </c>
      <c r="E992" s="1">
        <v>0</v>
      </c>
      <c r="F992" s="1">
        <v>0</v>
      </c>
      <c r="G992" s="1">
        <v>0</v>
      </c>
      <c r="H992" s="1">
        <v>0</v>
      </c>
      <c r="I992" s="1">
        <v>0</v>
      </c>
      <c r="J992" s="1">
        <v>0</v>
      </c>
      <c r="K992" s="1">
        <v>0</v>
      </c>
      <c r="L992" s="6"/>
      <c r="M992" s="6"/>
      <c r="N992" s="6"/>
    </row>
    <row r="993" spans="1:14">
      <c r="A993" s="1" t="s">
        <v>1300</v>
      </c>
      <c r="B993" s="1" t="s">
        <v>1546</v>
      </c>
      <c r="C993" s="1" t="s">
        <v>1702</v>
      </c>
      <c r="D993" s="1">
        <v>3</v>
      </c>
      <c r="E993" s="1" t="s">
        <v>1531</v>
      </c>
      <c r="F993" s="1">
        <v>3</v>
      </c>
      <c r="G993" s="1" t="s">
        <v>1531</v>
      </c>
      <c r="H993" s="1">
        <v>3</v>
      </c>
      <c r="I993" s="1" t="s">
        <v>1531</v>
      </c>
      <c r="J993" s="1">
        <v>3</v>
      </c>
      <c r="K993" s="1" t="s">
        <v>1531</v>
      </c>
      <c r="L993" s="6"/>
      <c r="M993" s="6"/>
      <c r="N993" s="6"/>
    </row>
    <row r="994" spans="1:14">
      <c r="A994" s="1" t="s">
        <v>1301</v>
      </c>
      <c r="B994" s="1" t="s">
        <v>1546</v>
      </c>
      <c r="C994" s="1" t="s">
        <v>944</v>
      </c>
      <c r="D994" s="1">
        <v>1</v>
      </c>
      <c r="E994" s="1" t="s">
        <v>1531</v>
      </c>
      <c r="F994" s="1">
        <v>1</v>
      </c>
      <c r="G994" s="1" t="s">
        <v>1531</v>
      </c>
      <c r="H994" s="1">
        <v>1</v>
      </c>
      <c r="I994" s="1" t="s">
        <v>1531</v>
      </c>
      <c r="J994" s="1">
        <v>1</v>
      </c>
      <c r="K994" s="1" t="s">
        <v>1531</v>
      </c>
      <c r="L994" s="6"/>
      <c r="M994" s="6"/>
      <c r="N994" s="6"/>
    </row>
    <row r="995" spans="1:14">
      <c r="A995" s="1" t="s">
        <v>1302</v>
      </c>
      <c r="B995" s="1" t="s">
        <v>1546</v>
      </c>
      <c r="C995" s="1" t="s">
        <v>945</v>
      </c>
      <c r="D995" s="1">
        <v>1</v>
      </c>
      <c r="E995" s="1" t="s">
        <v>1531</v>
      </c>
      <c r="F995" s="1">
        <v>1</v>
      </c>
      <c r="G995" s="1" t="s">
        <v>1531</v>
      </c>
      <c r="H995" s="1">
        <v>1</v>
      </c>
      <c r="I995" s="1" t="s">
        <v>1531</v>
      </c>
      <c r="J995" s="1">
        <v>1</v>
      </c>
      <c r="K995" s="1" t="s">
        <v>1531</v>
      </c>
      <c r="L995" s="6"/>
      <c r="M995" s="6"/>
      <c r="N995" s="6"/>
    </row>
    <row r="996" spans="1:14">
      <c r="A996" s="1" t="s">
        <v>1303</v>
      </c>
      <c r="B996" s="1" t="s">
        <v>1546</v>
      </c>
      <c r="C996" s="1" t="s">
        <v>1704</v>
      </c>
      <c r="D996" s="1">
        <v>1</v>
      </c>
      <c r="E996" s="1">
        <v>6.8</v>
      </c>
      <c r="F996" s="1">
        <v>1</v>
      </c>
      <c r="G996" s="1">
        <v>6.8</v>
      </c>
      <c r="H996" s="1">
        <v>1</v>
      </c>
      <c r="I996" s="1">
        <v>6.75</v>
      </c>
      <c r="J996" s="1">
        <v>1</v>
      </c>
      <c r="K996" s="1">
        <v>6.875</v>
      </c>
      <c r="L996" s="6"/>
      <c r="M996" s="6"/>
      <c r="N996" s="6"/>
    </row>
    <row r="997" spans="1:14">
      <c r="A997" s="1" t="s">
        <v>1304</v>
      </c>
      <c r="B997" s="1" t="s">
        <v>1546</v>
      </c>
      <c r="C997" s="1" t="s">
        <v>943</v>
      </c>
      <c r="D997" s="1">
        <v>0</v>
      </c>
      <c r="E997" s="1">
        <v>0</v>
      </c>
      <c r="F997" s="1">
        <v>0</v>
      </c>
      <c r="G997" s="1">
        <v>0</v>
      </c>
      <c r="H997" s="1">
        <v>0</v>
      </c>
      <c r="I997" s="1">
        <v>0</v>
      </c>
      <c r="J997" s="1">
        <v>0</v>
      </c>
      <c r="K997" s="1">
        <v>0</v>
      </c>
      <c r="L997" s="6"/>
      <c r="M997" s="6"/>
      <c r="N997" s="6"/>
    </row>
    <row r="998" spans="1:14">
      <c r="A998" s="1" t="s">
        <v>1305</v>
      </c>
      <c r="B998" s="1" t="s">
        <v>1546</v>
      </c>
      <c r="C998" s="1" t="s">
        <v>1701</v>
      </c>
      <c r="D998" s="1">
        <v>0</v>
      </c>
      <c r="E998" s="1" t="s">
        <v>1531</v>
      </c>
      <c r="F998" s="1">
        <v>0</v>
      </c>
      <c r="G998" s="1" t="s">
        <v>1531</v>
      </c>
      <c r="H998" s="1">
        <v>0</v>
      </c>
      <c r="I998" s="1" t="s">
        <v>1531</v>
      </c>
      <c r="J998" s="1">
        <v>0</v>
      </c>
      <c r="K998" s="1" t="s">
        <v>1531</v>
      </c>
      <c r="L998" s="6"/>
      <c r="M998" s="6"/>
      <c r="N998" s="6"/>
    </row>
    <row r="999" spans="1:14">
      <c r="A999" s="1" t="s">
        <v>1306</v>
      </c>
      <c r="B999" s="1" t="s">
        <v>1546</v>
      </c>
      <c r="C999" s="1" t="s">
        <v>709</v>
      </c>
      <c r="D999" s="1"/>
      <c r="E999" s="1"/>
      <c r="F999" s="1"/>
      <c r="G999" s="1"/>
      <c r="H999" s="1"/>
      <c r="I999" s="1"/>
      <c r="J999" s="1"/>
      <c r="K999" s="1"/>
      <c r="L999" s="6"/>
      <c r="M999" s="6"/>
      <c r="N999" s="6"/>
    </row>
    <row r="1000" spans="1:14">
      <c r="A1000" s="1" t="s">
        <v>1307</v>
      </c>
      <c r="B1000" s="1" t="s">
        <v>1548</v>
      </c>
      <c r="C1000" s="1" t="s">
        <v>1690</v>
      </c>
      <c r="D1000" s="1">
        <v>11</v>
      </c>
      <c r="E1000" s="1" t="s">
        <v>1531</v>
      </c>
      <c r="F1000" s="1">
        <v>11</v>
      </c>
      <c r="G1000" s="1" t="s">
        <v>1531</v>
      </c>
      <c r="H1000" s="1">
        <v>11</v>
      </c>
      <c r="I1000" s="1" t="s">
        <v>1531</v>
      </c>
      <c r="J1000" s="1">
        <v>11</v>
      </c>
      <c r="K1000" s="1" t="s">
        <v>1531</v>
      </c>
      <c r="L1000" s="6"/>
      <c r="M1000" s="6"/>
      <c r="N1000" s="6"/>
    </row>
    <row r="1001" spans="1:14">
      <c r="A1001" s="1" t="s">
        <v>1308</v>
      </c>
      <c r="B1001" s="1" t="s">
        <v>1548</v>
      </c>
      <c r="C1001" s="1" t="s">
        <v>1703</v>
      </c>
      <c r="D1001" s="1">
        <v>0</v>
      </c>
      <c r="E1001" s="1" t="s">
        <v>1531</v>
      </c>
      <c r="F1001" s="1">
        <v>0</v>
      </c>
      <c r="G1001" s="1" t="s">
        <v>1531</v>
      </c>
      <c r="H1001" s="1">
        <v>0</v>
      </c>
      <c r="I1001" s="1" t="s">
        <v>1531</v>
      </c>
      <c r="J1001" s="1">
        <v>0</v>
      </c>
      <c r="K1001" s="1" t="s">
        <v>1531</v>
      </c>
      <c r="L1001" s="6"/>
      <c r="M1001" s="6"/>
      <c r="N1001" s="6"/>
    </row>
    <row r="1002" spans="1:14">
      <c r="A1002" s="1" t="s">
        <v>1309</v>
      </c>
      <c r="B1002" s="1" t="s">
        <v>1548</v>
      </c>
      <c r="C1002" s="1" t="s">
        <v>941</v>
      </c>
      <c r="D1002" s="1">
        <v>1</v>
      </c>
      <c r="E1002" s="1">
        <v>98</v>
      </c>
      <c r="F1002" s="1">
        <v>1</v>
      </c>
      <c r="G1002" s="1">
        <v>98</v>
      </c>
      <c r="H1002" s="1">
        <v>1</v>
      </c>
      <c r="I1002" s="1">
        <v>98</v>
      </c>
      <c r="J1002" s="1">
        <v>1</v>
      </c>
      <c r="K1002" s="1">
        <v>98</v>
      </c>
      <c r="L1002" s="6"/>
      <c r="M1002" s="6"/>
      <c r="N1002" s="6"/>
    </row>
    <row r="1003" spans="1:14">
      <c r="A1003" s="1" t="s">
        <v>1310</v>
      </c>
      <c r="B1003" s="1" t="s">
        <v>1548</v>
      </c>
      <c r="C1003" s="1" t="s">
        <v>1700</v>
      </c>
      <c r="D1003" s="1">
        <v>5</v>
      </c>
      <c r="E1003" s="1">
        <v>21</v>
      </c>
      <c r="F1003" s="1">
        <v>5</v>
      </c>
      <c r="G1003" s="1">
        <v>21</v>
      </c>
      <c r="H1003" s="1">
        <v>5</v>
      </c>
      <c r="I1003" s="1">
        <v>21</v>
      </c>
      <c r="J1003" s="1">
        <v>5</v>
      </c>
      <c r="K1003" s="1">
        <v>21</v>
      </c>
      <c r="L1003" s="6"/>
      <c r="M1003" s="6"/>
      <c r="N1003" s="6"/>
    </row>
    <row r="1004" spans="1:14">
      <c r="A1004" s="1" t="s">
        <v>1311</v>
      </c>
      <c r="B1004" s="1" t="s">
        <v>1548</v>
      </c>
      <c r="C1004" s="1" t="s">
        <v>942</v>
      </c>
      <c r="D1004" s="1">
        <v>0</v>
      </c>
      <c r="E1004" s="1">
        <v>0</v>
      </c>
      <c r="F1004" s="1">
        <v>0</v>
      </c>
      <c r="G1004" s="1">
        <v>0</v>
      </c>
      <c r="H1004" s="1">
        <v>0</v>
      </c>
      <c r="I1004" s="1">
        <v>0</v>
      </c>
      <c r="J1004" s="1">
        <v>0</v>
      </c>
      <c r="K1004" s="1">
        <v>0</v>
      </c>
      <c r="L1004" s="6"/>
      <c r="M1004" s="6"/>
      <c r="N1004" s="6"/>
    </row>
    <row r="1005" spans="1:14">
      <c r="A1005" s="1" t="s">
        <v>1312</v>
      </c>
      <c r="B1005" s="1" t="s">
        <v>1548</v>
      </c>
      <c r="C1005" s="1" t="s">
        <v>1702</v>
      </c>
      <c r="D1005" s="1">
        <v>2</v>
      </c>
      <c r="E1005" s="1" t="s">
        <v>1531</v>
      </c>
      <c r="F1005" s="1">
        <v>2</v>
      </c>
      <c r="G1005" s="1" t="s">
        <v>1531</v>
      </c>
      <c r="H1005" s="1">
        <v>2</v>
      </c>
      <c r="I1005" s="1" t="s">
        <v>1531</v>
      </c>
      <c r="J1005" s="1">
        <v>2</v>
      </c>
      <c r="K1005" s="1" t="s">
        <v>1531</v>
      </c>
      <c r="L1005" s="6"/>
      <c r="M1005" s="6"/>
      <c r="N1005" s="6"/>
    </row>
    <row r="1006" spans="1:14">
      <c r="A1006" s="1" t="s">
        <v>1313</v>
      </c>
      <c r="B1006" s="1" t="s">
        <v>1548</v>
      </c>
      <c r="C1006" s="1" t="s">
        <v>944</v>
      </c>
      <c r="D1006" s="1">
        <v>1</v>
      </c>
      <c r="E1006" s="1" t="s">
        <v>1531</v>
      </c>
      <c r="F1006" s="1">
        <v>1</v>
      </c>
      <c r="G1006" s="1" t="s">
        <v>1531</v>
      </c>
      <c r="H1006" s="1">
        <v>1</v>
      </c>
      <c r="I1006" s="1" t="s">
        <v>1531</v>
      </c>
      <c r="J1006" s="1">
        <v>1</v>
      </c>
      <c r="K1006" s="1" t="s">
        <v>1531</v>
      </c>
      <c r="L1006" s="6"/>
      <c r="M1006" s="6"/>
      <c r="N1006" s="6"/>
    </row>
    <row r="1007" spans="1:14">
      <c r="A1007" s="1" t="s">
        <v>1314</v>
      </c>
      <c r="B1007" s="1" t="s">
        <v>1548</v>
      </c>
      <c r="C1007" s="1" t="s">
        <v>945</v>
      </c>
      <c r="D1007" s="1">
        <v>1</v>
      </c>
      <c r="E1007" s="1" t="s">
        <v>1531</v>
      </c>
      <c r="F1007" s="1">
        <v>1</v>
      </c>
      <c r="G1007" s="1" t="s">
        <v>1531</v>
      </c>
      <c r="H1007" s="1">
        <v>1</v>
      </c>
      <c r="I1007" s="1" t="s">
        <v>1531</v>
      </c>
      <c r="J1007" s="1">
        <v>1</v>
      </c>
      <c r="K1007" s="1" t="s">
        <v>1531</v>
      </c>
      <c r="L1007" s="6"/>
      <c r="M1007" s="6"/>
      <c r="N1007" s="6"/>
    </row>
    <row r="1008" spans="1:14">
      <c r="A1008" s="1" t="s">
        <v>1315</v>
      </c>
      <c r="B1008" s="1" t="s">
        <v>1548</v>
      </c>
      <c r="C1008" s="1" t="s">
        <v>1704</v>
      </c>
      <c r="D1008" s="1">
        <v>0</v>
      </c>
      <c r="E1008" s="1">
        <v>0</v>
      </c>
      <c r="F1008" s="1">
        <v>0</v>
      </c>
      <c r="G1008" s="1">
        <v>0</v>
      </c>
      <c r="H1008" s="1">
        <v>0</v>
      </c>
      <c r="I1008" s="1">
        <v>0</v>
      </c>
      <c r="J1008" s="1">
        <v>0</v>
      </c>
      <c r="K1008" s="1">
        <v>0</v>
      </c>
      <c r="L1008" s="6"/>
      <c r="M1008" s="6"/>
      <c r="N1008" s="6"/>
    </row>
    <row r="1009" spans="1:14">
      <c r="A1009" s="1" t="s">
        <v>1316</v>
      </c>
      <c r="B1009" s="1" t="s">
        <v>1548</v>
      </c>
      <c r="C1009" s="1" t="s">
        <v>943</v>
      </c>
      <c r="D1009" s="1">
        <v>1</v>
      </c>
      <c r="E1009" s="1">
        <v>10</v>
      </c>
      <c r="F1009" s="1">
        <v>1</v>
      </c>
      <c r="G1009" s="1">
        <v>10</v>
      </c>
      <c r="H1009" s="1">
        <v>1</v>
      </c>
      <c r="I1009" s="1">
        <v>10</v>
      </c>
      <c r="J1009" s="1">
        <v>1</v>
      </c>
      <c r="K1009" s="1">
        <v>10</v>
      </c>
      <c r="L1009" s="6"/>
      <c r="M1009" s="6"/>
      <c r="N1009" s="6"/>
    </row>
    <row r="1010" spans="1:14">
      <c r="A1010" s="1" t="s">
        <v>1317</v>
      </c>
      <c r="B1010" s="1" t="s">
        <v>1548</v>
      </c>
      <c r="C1010" s="1" t="s">
        <v>1701</v>
      </c>
      <c r="D1010" s="1">
        <v>0</v>
      </c>
      <c r="E1010" s="1" t="s">
        <v>1531</v>
      </c>
      <c r="F1010" s="1">
        <v>0</v>
      </c>
      <c r="G1010" s="1" t="s">
        <v>1531</v>
      </c>
      <c r="H1010" s="1">
        <v>0</v>
      </c>
      <c r="I1010" s="1" t="s">
        <v>1531</v>
      </c>
      <c r="J1010" s="1">
        <v>0</v>
      </c>
      <c r="K1010" s="1" t="s">
        <v>1531</v>
      </c>
      <c r="L1010" s="6"/>
      <c r="M1010" s="6"/>
      <c r="N1010" s="6"/>
    </row>
    <row r="1011" spans="1:14">
      <c r="A1011" s="1" t="s">
        <v>1318</v>
      </c>
      <c r="B1011" s="1" t="s">
        <v>1548</v>
      </c>
      <c r="C1011" s="1" t="s">
        <v>709</v>
      </c>
      <c r="D1011" s="1"/>
      <c r="E1011" s="1"/>
      <c r="F1011" s="1"/>
      <c r="G1011" s="1"/>
      <c r="H1011" s="1"/>
      <c r="I1011" s="1"/>
      <c r="J1011" s="1"/>
      <c r="K1011" s="1"/>
      <c r="L1011" s="6"/>
      <c r="M1011" s="6"/>
      <c r="N1011" s="6"/>
    </row>
    <row r="1012" spans="1:14">
      <c r="A1012" s="1" t="s">
        <v>1319</v>
      </c>
      <c r="B1012" s="1" t="s">
        <v>1553</v>
      </c>
      <c r="C1012" s="1" t="s">
        <v>1690</v>
      </c>
      <c r="D1012" s="1">
        <v>12</v>
      </c>
      <c r="E1012" s="1" t="s">
        <v>1531</v>
      </c>
      <c r="F1012" s="1">
        <v>12</v>
      </c>
      <c r="G1012" s="1" t="s">
        <v>1531</v>
      </c>
      <c r="H1012" s="1">
        <v>12</v>
      </c>
      <c r="I1012" s="1" t="s">
        <v>1531</v>
      </c>
      <c r="J1012" s="1">
        <v>12</v>
      </c>
      <c r="K1012" s="1" t="s">
        <v>1531</v>
      </c>
      <c r="L1012" s="6"/>
      <c r="M1012" s="6"/>
      <c r="N1012" s="6"/>
    </row>
    <row r="1013" spans="1:14">
      <c r="A1013" s="1" t="s">
        <v>1320</v>
      </c>
      <c r="B1013" s="1" t="s">
        <v>1553</v>
      </c>
      <c r="C1013" s="1" t="s">
        <v>1703</v>
      </c>
      <c r="D1013" s="1">
        <v>0</v>
      </c>
      <c r="E1013" s="1" t="s">
        <v>1531</v>
      </c>
      <c r="F1013" s="1">
        <v>0</v>
      </c>
      <c r="G1013" s="1" t="s">
        <v>1531</v>
      </c>
      <c r="H1013" s="1">
        <v>0</v>
      </c>
      <c r="I1013" s="1" t="s">
        <v>1531</v>
      </c>
      <c r="J1013" s="1">
        <v>0</v>
      </c>
      <c r="K1013" s="1" t="s">
        <v>1531</v>
      </c>
      <c r="L1013" s="6"/>
      <c r="M1013" s="6"/>
      <c r="N1013" s="6"/>
    </row>
    <row r="1014" spans="1:14">
      <c r="A1014" s="1" t="s">
        <v>1321</v>
      </c>
      <c r="B1014" s="1" t="s">
        <v>1553</v>
      </c>
      <c r="C1014" s="1" t="s">
        <v>941</v>
      </c>
      <c r="D1014" s="1">
        <v>1</v>
      </c>
      <c r="E1014" s="1">
        <v>820</v>
      </c>
      <c r="F1014" s="1">
        <v>1</v>
      </c>
      <c r="G1014" s="1">
        <v>820</v>
      </c>
      <c r="H1014" s="1">
        <v>1</v>
      </c>
      <c r="I1014" s="1">
        <v>820</v>
      </c>
      <c r="J1014" s="1">
        <v>1</v>
      </c>
      <c r="K1014" s="1">
        <v>820</v>
      </c>
      <c r="L1014" s="6"/>
      <c r="M1014" s="6"/>
      <c r="N1014" s="6"/>
    </row>
    <row r="1015" spans="1:14">
      <c r="A1015" s="1" t="s">
        <v>1322</v>
      </c>
      <c r="B1015" s="1" t="s">
        <v>1553</v>
      </c>
      <c r="C1015" s="1" t="s">
        <v>1700</v>
      </c>
      <c r="D1015" s="1">
        <v>4</v>
      </c>
      <c r="E1015" s="1">
        <v>25</v>
      </c>
      <c r="F1015" s="1">
        <v>4</v>
      </c>
      <c r="G1015" s="1">
        <v>25</v>
      </c>
      <c r="H1015" s="1">
        <v>4</v>
      </c>
      <c r="I1015" s="1">
        <v>25</v>
      </c>
      <c r="J1015" s="1">
        <v>4</v>
      </c>
      <c r="K1015" s="1">
        <v>25</v>
      </c>
      <c r="L1015" s="6"/>
      <c r="M1015" s="6"/>
      <c r="N1015" s="6"/>
    </row>
    <row r="1016" spans="1:14">
      <c r="A1016" s="1" t="s">
        <v>1323</v>
      </c>
      <c r="B1016" s="1" t="s">
        <v>1553</v>
      </c>
      <c r="C1016" s="1" t="s">
        <v>942</v>
      </c>
      <c r="D1016" s="1">
        <v>0</v>
      </c>
      <c r="E1016" s="1">
        <v>0</v>
      </c>
      <c r="F1016" s="1">
        <v>0</v>
      </c>
      <c r="G1016" s="1">
        <v>0</v>
      </c>
      <c r="H1016" s="1">
        <v>0</v>
      </c>
      <c r="I1016" s="1">
        <v>0</v>
      </c>
      <c r="J1016" s="1">
        <v>0</v>
      </c>
      <c r="K1016" s="1">
        <v>0</v>
      </c>
      <c r="L1016" s="6"/>
      <c r="M1016" s="6"/>
      <c r="N1016" s="6"/>
    </row>
    <row r="1017" spans="1:14">
      <c r="A1017" s="1" t="s">
        <v>1324</v>
      </c>
      <c r="B1017" s="1" t="s">
        <v>1553</v>
      </c>
      <c r="C1017" s="1" t="s">
        <v>1702</v>
      </c>
      <c r="D1017" s="1">
        <v>3</v>
      </c>
      <c r="E1017" s="1" t="s">
        <v>1531</v>
      </c>
      <c r="F1017" s="1">
        <v>3</v>
      </c>
      <c r="G1017" s="1" t="s">
        <v>1531</v>
      </c>
      <c r="H1017" s="1">
        <v>3</v>
      </c>
      <c r="I1017" s="1" t="s">
        <v>1531</v>
      </c>
      <c r="J1017" s="1">
        <v>3</v>
      </c>
      <c r="K1017" s="1" t="s">
        <v>1531</v>
      </c>
      <c r="L1017" s="6"/>
      <c r="M1017" s="6"/>
      <c r="N1017" s="6"/>
    </row>
    <row r="1018" spans="1:14">
      <c r="A1018" s="1" t="s">
        <v>1325</v>
      </c>
      <c r="B1018" s="1" t="s">
        <v>1553</v>
      </c>
      <c r="C1018" s="1" t="s">
        <v>944</v>
      </c>
      <c r="D1018" s="1">
        <v>1</v>
      </c>
      <c r="E1018" s="1" t="s">
        <v>1531</v>
      </c>
      <c r="F1018" s="1">
        <v>1</v>
      </c>
      <c r="G1018" s="1" t="s">
        <v>1531</v>
      </c>
      <c r="H1018" s="1">
        <v>1</v>
      </c>
      <c r="I1018" s="1" t="s">
        <v>1531</v>
      </c>
      <c r="J1018" s="1">
        <v>1</v>
      </c>
      <c r="K1018" s="1" t="s">
        <v>1531</v>
      </c>
      <c r="L1018" s="6"/>
      <c r="M1018" s="6"/>
      <c r="N1018" s="6"/>
    </row>
    <row r="1019" spans="1:14">
      <c r="A1019" s="1" t="s">
        <v>1977</v>
      </c>
      <c r="B1019" s="1" t="s">
        <v>1553</v>
      </c>
      <c r="C1019" s="1" t="s">
        <v>945</v>
      </c>
      <c r="D1019" s="1">
        <v>1</v>
      </c>
      <c r="E1019" s="1" t="s">
        <v>1531</v>
      </c>
      <c r="F1019" s="1">
        <v>1</v>
      </c>
      <c r="G1019" s="1" t="s">
        <v>1531</v>
      </c>
      <c r="H1019" s="1">
        <v>1</v>
      </c>
      <c r="I1019" s="1" t="s">
        <v>1531</v>
      </c>
      <c r="J1019" s="1">
        <v>1</v>
      </c>
      <c r="K1019" s="1" t="s">
        <v>1531</v>
      </c>
      <c r="L1019" s="6"/>
      <c r="M1019" s="6"/>
      <c r="N1019" s="6"/>
    </row>
    <row r="1020" spans="1:14">
      <c r="A1020" s="1" t="s">
        <v>1978</v>
      </c>
      <c r="B1020" s="1" t="s">
        <v>1553</v>
      </c>
      <c r="C1020" s="1" t="s">
        <v>1704</v>
      </c>
      <c r="D1020" s="1">
        <v>1</v>
      </c>
      <c r="E1020" s="1">
        <v>6.625</v>
      </c>
      <c r="F1020" s="1">
        <v>1</v>
      </c>
      <c r="G1020" s="1">
        <v>6.625</v>
      </c>
      <c r="H1020" s="1">
        <v>1</v>
      </c>
      <c r="I1020" s="1">
        <v>6.5333329999999998</v>
      </c>
      <c r="J1020" s="1">
        <v>1</v>
      </c>
      <c r="K1020" s="1">
        <v>6.733333</v>
      </c>
      <c r="L1020" s="6"/>
      <c r="M1020" s="6"/>
      <c r="N1020" s="6"/>
    </row>
    <row r="1021" spans="1:14">
      <c r="A1021" s="1" t="s">
        <v>1979</v>
      </c>
      <c r="B1021" s="1" t="s">
        <v>1553</v>
      </c>
      <c r="C1021" s="1" t="s">
        <v>943</v>
      </c>
      <c r="D1021" s="1">
        <v>0</v>
      </c>
      <c r="E1021" s="1">
        <v>0</v>
      </c>
      <c r="F1021" s="1">
        <v>0</v>
      </c>
      <c r="G1021" s="1">
        <v>0</v>
      </c>
      <c r="H1021" s="1">
        <v>0</v>
      </c>
      <c r="I1021" s="1">
        <v>0</v>
      </c>
      <c r="J1021" s="1">
        <v>0</v>
      </c>
      <c r="K1021" s="1">
        <v>0</v>
      </c>
      <c r="L1021" s="6"/>
      <c r="M1021" s="6"/>
      <c r="N1021" s="6"/>
    </row>
    <row r="1022" spans="1:14">
      <c r="A1022" s="1" t="s">
        <v>1980</v>
      </c>
      <c r="B1022" s="1" t="s">
        <v>1553</v>
      </c>
      <c r="C1022" s="1" t="s">
        <v>1701</v>
      </c>
      <c r="D1022" s="1">
        <v>1</v>
      </c>
      <c r="E1022" s="1" t="s">
        <v>1531</v>
      </c>
      <c r="F1022" s="1">
        <v>1</v>
      </c>
      <c r="G1022" s="1" t="s">
        <v>1531</v>
      </c>
      <c r="H1022" s="1">
        <v>1</v>
      </c>
      <c r="I1022" s="1" t="s">
        <v>1531</v>
      </c>
      <c r="J1022" s="1">
        <v>1</v>
      </c>
      <c r="K1022" s="1" t="s">
        <v>1531</v>
      </c>
      <c r="L1022" s="6"/>
      <c r="M1022" s="6"/>
      <c r="N1022" s="6"/>
    </row>
    <row r="1023" spans="1:14">
      <c r="A1023" s="1" t="s">
        <v>1981</v>
      </c>
      <c r="B1023" s="1" t="s">
        <v>1553</v>
      </c>
      <c r="C1023" s="1" t="s">
        <v>709</v>
      </c>
      <c r="D1023" s="1"/>
      <c r="E1023" s="1"/>
      <c r="F1023" s="1"/>
      <c r="G1023" s="1"/>
      <c r="H1023" s="1"/>
      <c r="I1023" s="1"/>
      <c r="J1023" s="1"/>
      <c r="K1023" s="1"/>
      <c r="L1023" s="6"/>
      <c r="M1023" s="6"/>
      <c r="N1023" s="6"/>
    </row>
    <row r="1024" spans="1:14">
      <c r="A1024" s="1" t="s">
        <v>1982</v>
      </c>
      <c r="B1024" s="1" t="s">
        <v>1555</v>
      </c>
      <c r="C1024" s="1" t="s">
        <v>1690</v>
      </c>
      <c r="D1024" s="1">
        <v>7</v>
      </c>
      <c r="E1024" s="1" t="s">
        <v>1531</v>
      </c>
      <c r="F1024" s="1">
        <v>7</v>
      </c>
      <c r="G1024" s="1" t="s">
        <v>1531</v>
      </c>
      <c r="H1024" s="1">
        <v>7</v>
      </c>
      <c r="I1024" s="1" t="s">
        <v>1531</v>
      </c>
      <c r="J1024" s="1">
        <v>7</v>
      </c>
      <c r="K1024" s="1" t="s">
        <v>1531</v>
      </c>
      <c r="L1024" s="6"/>
      <c r="M1024" s="6"/>
      <c r="N1024" s="6"/>
    </row>
    <row r="1025" spans="1:14">
      <c r="A1025" s="1" t="s">
        <v>1983</v>
      </c>
      <c r="B1025" s="1" t="s">
        <v>1555</v>
      </c>
      <c r="C1025" s="1" t="s">
        <v>1703</v>
      </c>
      <c r="D1025" s="1">
        <v>0</v>
      </c>
      <c r="E1025" s="1" t="s">
        <v>1531</v>
      </c>
      <c r="F1025" s="1">
        <v>0</v>
      </c>
      <c r="G1025" s="1" t="s">
        <v>1531</v>
      </c>
      <c r="H1025" s="1">
        <v>0</v>
      </c>
      <c r="I1025" s="1" t="s">
        <v>1531</v>
      </c>
      <c r="J1025" s="1">
        <v>0</v>
      </c>
      <c r="K1025" s="1" t="s">
        <v>1531</v>
      </c>
      <c r="L1025" s="6"/>
      <c r="M1025" s="6"/>
      <c r="N1025" s="6"/>
    </row>
    <row r="1026" spans="1:14">
      <c r="A1026" s="1" t="s">
        <v>1984</v>
      </c>
      <c r="B1026" s="1" t="s">
        <v>1555</v>
      </c>
      <c r="C1026" s="1" t="s">
        <v>941</v>
      </c>
      <c r="D1026" s="1">
        <v>0</v>
      </c>
      <c r="E1026" s="1">
        <v>0</v>
      </c>
      <c r="F1026" s="1">
        <v>0</v>
      </c>
      <c r="G1026" s="1">
        <v>0</v>
      </c>
      <c r="H1026" s="1">
        <v>0</v>
      </c>
      <c r="I1026" s="1">
        <v>0</v>
      </c>
      <c r="J1026" s="1">
        <v>0</v>
      </c>
      <c r="K1026" s="1">
        <v>0</v>
      </c>
      <c r="L1026" s="6"/>
      <c r="M1026" s="6"/>
      <c r="N1026" s="6"/>
    </row>
    <row r="1027" spans="1:14">
      <c r="A1027" s="1" t="s">
        <v>1985</v>
      </c>
      <c r="B1027" s="1" t="s">
        <v>1555</v>
      </c>
      <c r="C1027" s="1" t="s">
        <v>1700</v>
      </c>
      <c r="D1027" s="1">
        <v>4</v>
      </c>
      <c r="E1027" s="1">
        <v>39</v>
      </c>
      <c r="F1027" s="1">
        <v>4</v>
      </c>
      <c r="G1027" s="1">
        <v>39</v>
      </c>
      <c r="H1027" s="1">
        <v>4</v>
      </c>
      <c r="I1027" s="1">
        <v>39</v>
      </c>
      <c r="J1027" s="1">
        <v>4</v>
      </c>
      <c r="K1027" s="1">
        <v>39</v>
      </c>
      <c r="L1027" s="6"/>
      <c r="M1027" s="6"/>
      <c r="N1027" s="6"/>
    </row>
    <row r="1028" spans="1:14">
      <c r="A1028" s="1" t="s">
        <v>1986</v>
      </c>
      <c r="B1028" s="1" t="s">
        <v>1555</v>
      </c>
      <c r="C1028" s="1" t="s">
        <v>942</v>
      </c>
      <c r="D1028" s="1">
        <v>0</v>
      </c>
      <c r="E1028" s="1">
        <v>0</v>
      </c>
      <c r="F1028" s="1">
        <v>0</v>
      </c>
      <c r="G1028" s="1">
        <v>0</v>
      </c>
      <c r="H1028" s="1">
        <v>0</v>
      </c>
      <c r="I1028" s="1">
        <v>0</v>
      </c>
      <c r="J1028" s="1">
        <v>0</v>
      </c>
      <c r="K1028" s="1">
        <v>0</v>
      </c>
      <c r="L1028" s="6"/>
      <c r="M1028" s="6"/>
      <c r="N1028" s="6"/>
    </row>
    <row r="1029" spans="1:14">
      <c r="A1029" s="1" t="s">
        <v>1987</v>
      </c>
      <c r="B1029" s="1" t="s">
        <v>1555</v>
      </c>
      <c r="C1029" s="1" t="s">
        <v>1702</v>
      </c>
      <c r="D1029" s="1">
        <v>1</v>
      </c>
      <c r="E1029" s="1" t="s">
        <v>1531</v>
      </c>
      <c r="F1029" s="1">
        <v>1</v>
      </c>
      <c r="G1029" s="1" t="s">
        <v>1531</v>
      </c>
      <c r="H1029" s="1">
        <v>1</v>
      </c>
      <c r="I1029" s="1" t="s">
        <v>1531</v>
      </c>
      <c r="J1029" s="1">
        <v>1</v>
      </c>
      <c r="K1029" s="1" t="s">
        <v>1531</v>
      </c>
      <c r="L1029" s="6"/>
      <c r="M1029" s="6"/>
      <c r="N1029" s="6"/>
    </row>
    <row r="1030" spans="1:14">
      <c r="A1030" s="1" t="s">
        <v>1988</v>
      </c>
      <c r="B1030" s="1" t="s">
        <v>1555</v>
      </c>
      <c r="C1030" s="1" t="s">
        <v>944</v>
      </c>
      <c r="D1030" s="1">
        <v>1</v>
      </c>
      <c r="E1030" s="1" t="s">
        <v>1531</v>
      </c>
      <c r="F1030" s="1">
        <v>1</v>
      </c>
      <c r="G1030" s="1" t="s">
        <v>1531</v>
      </c>
      <c r="H1030" s="1">
        <v>1</v>
      </c>
      <c r="I1030" s="1" t="s">
        <v>1531</v>
      </c>
      <c r="J1030" s="1">
        <v>1</v>
      </c>
      <c r="K1030" s="1" t="s">
        <v>1531</v>
      </c>
      <c r="L1030" s="6"/>
      <c r="M1030" s="6"/>
      <c r="N1030" s="6"/>
    </row>
    <row r="1031" spans="1:14">
      <c r="A1031" s="1" t="s">
        <v>1989</v>
      </c>
      <c r="B1031" s="1" t="s">
        <v>1555</v>
      </c>
      <c r="C1031" s="1" t="s">
        <v>945</v>
      </c>
      <c r="D1031" s="1">
        <v>1</v>
      </c>
      <c r="E1031" s="1" t="s">
        <v>1531</v>
      </c>
      <c r="F1031" s="1">
        <v>1</v>
      </c>
      <c r="G1031" s="1" t="s">
        <v>1531</v>
      </c>
      <c r="H1031" s="1">
        <v>1</v>
      </c>
      <c r="I1031" s="1" t="s">
        <v>1531</v>
      </c>
      <c r="J1031" s="1">
        <v>1</v>
      </c>
      <c r="K1031" s="1" t="s">
        <v>1531</v>
      </c>
      <c r="L1031" s="6"/>
      <c r="M1031" s="6"/>
      <c r="N1031" s="6"/>
    </row>
    <row r="1032" spans="1:14">
      <c r="A1032" s="1" t="s">
        <v>1990</v>
      </c>
      <c r="B1032" s="1" t="s">
        <v>1555</v>
      </c>
      <c r="C1032" s="1" t="s">
        <v>1704</v>
      </c>
      <c r="D1032" s="1">
        <v>0</v>
      </c>
      <c r="E1032" s="1">
        <v>0</v>
      </c>
      <c r="F1032" s="1">
        <v>0</v>
      </c>
      <c r="G1032" s="1">
        <v>0</v>
      </c>
      <c r="H1032" s="1">
        <v>0</v>
      </c>
      <c r="I1032" s="1">
        <v>0</v>
      </c>
      <c r="J1032" s="1">
        <v>0</v>
      </c>
      <c r="K1032" s="1">
        <v>0</v>
      </c>
      <c r="L1032" s="6"/>
      <c r="M1032" s="6"/>
      <c r="N1032" s="6"/>
    </row>
    <row r="1033" spans="1:14">
      <c r="A1033" s="1" t="s">
        <v>1991</v>
      </c>
      <c r="B1033" s="1" t="s">
        <v>1555</v>
      </c>
      <c r="C1033" s="1" t="s">
        <v>943</v>
      </c>
      <c r="D1033" s="1">
        <v>0</v>
      </c>
      <c r="E1033" s="1">
        <v>0</v>
      </c>
      <c r="F1033" s="1">
        <v>0</v>
      </c>
      <c r="G1033" s="1">
        <v>0</v>
      </c>
      <c r="H1033" s="1">
        <v>0</v>
      </c>
      <c r="I1033" s="1">
        <v>0</v>
      </c>
      <c r="J1033" s="1">
        <v>0</v>
      </c>
      <c r="K1033" s="1">
        <v>0</v>
      </c>
      <c r="L1033" s="6"/>
      <c r="M1033" s="6"/>
      <c r="N1033" s="6"/>
    </row>
    <row r="1034" spans="1:14">
      <c r="A1034" s="1" t="s">
        <v>1992</v>
      </c>
      <c r="B1034" s="1" t="s">
        <v>1555</v>
      </c>
      <c r="C1034" s="1" t="s">
        <v>1701</v>
      </c>
      <c r="D1034" s="1">
        <v>0</v>
      </c>
      <c r="E1034" s="1" t="s">
        <v>1531</v>
      </c>
      <c r="F1034" s="1">
        <v>0</v>
      </c>
      <c r="G1034" s="1" t="s">
        <v>1531</v>
      </c>
      <c r="H1034" s="1">
        <v>0</v>
      </c>
      <c r="I1034" s="1" t="s">
        <v>1531</v>
      </c>
      <c r="J1034" s="1">
        <v>0</v>
      </c>
      <c r="K1034" s="1" t="s">
        <v>1531</v>
      </c>
      <c r="L1034" s="6"/>
      <c r="M1034" s="6"/>
      <c r="N1034" s="6"/>
    </row>
    <row r="1035" spans="1:14">
      <c r="A1035" s="1" t="s">
        <v>1993</v>
      </c>
      <c r="B1035" s="1" t="s">
        <v>1555</v>
      </c>
      <c r="C1035" s="1" t="s">
        <v>709</v>
      </c>
      <c r="D1035" s="1"/>
      <c r="E1035" s="1"/>
      <c r="F1035" s="1"/>
      <c r="G1035" s="1"/>
      <c r="H1035" s="1"/>
      <c r="I1035" s="1"/>
      <c r="J1035" s="1"/>
      <c r="K1035" s="1"/>
      <c r="L1035" s="6"/>
      <c r="M1035" s="6"/>
      <c r="N1035" s="6"/>
    </row>
    <row r="1036" spans="1:14">
      <c r="A1036" s="1" t="s">
        <v>1994</v>
      </c>
      <c r="B1036" s="1" t="s">
        <v>1556</v>
      </c>
      <c r="C1036" s="1" t="s">
        <v>1690</v>
      </c>
      <c r="D1036" s="1">
        <v>10</v>
      </c>
      <c r="E1036" s="1" t="s">
        <v>1531</v>
      </c>
      <c r="F1036" s="1">
        <v>10</v>
      </c>
      <c r="G1036" s="1" t="s">
        <v>1531</v>
      </c>
      <c r="H1036" s="1">
        <v>10</v>
      </c>
      <c r="I1036" s="1" t="s">
        <v>1531</v>
      </c>
      <c r="J1036" s="1">
        <v>9</v>
      </c>
      <c r="K1036" s="1" t="s">
        <v>1531</v>
      </c>
      <c r="L1036" s="6"/>
      <c r="M1036" s="6"/>
      <c r="N1036" s="6"/>
    </row>
    <row r="1037" spans="1:14">
      <c r="A1037" s="1" t="s">
        <v>1995</v>
      </c>
      <c r="B1037" s="1" t="s">
        <v>1556</v>
      </c>
      <c r="C1037" s="1" t="s">
        <v>1703</v>
      </c>
      <c r="D1037" s="1">
        <v>0</v>
      </c>
      <c r="E1037" s="1" t="s">
        <v>1531</v>
      </c>
      <c r="F1037" s="1">
        <v>0</v>
      </c>
      <c r="G1037" s="1" t="s">
        <v>1531</v>
      </c>
      <c r="H1037" s="1">
        <v>0</v>
      </c>
      <c r="I1037" s="1" t="s">
        <v>1531</v>
      </c>
      <c r="J1037" s="1">
        <v>0</v>
      </c>
      <c r="K1037" s="1" t="s">
        <v>1531</v>
      </c>
      <c r="L1037" s="6"/>
      <c r="M1037" s="6"/>
      <c r="N1037" s="6"/>
    </row>
    <row r="1038" spans="1:14">
      <c r="A1038" s="1" t="s">
        <v>1996</v>
      </c>
      <c r="B1038" s="1" t="s">
        <v>1556</v>
      </c>
      <c r="C1038" s="1" t="s">
        <v>941</v>
      </c>
      <c r="D1038" s="1">
        <v>0</v>
      </c>
      <c r="E1038" s="1">
        <v>0</v>
      </c>
      <c r="F1038" s="1">
        <v>0</v>
      </c>
      <c r="G1038" s="1">
        <v>0</v>
      </c>
      <c r="H1038" s="1">
        <v>0</v>
      </c>
      <c r="I1038" s="1">
        <v>0</v>
      </c>
      <c r="J1038" s="1">
        <v>0</v>
      </c>
      <c r="K1038" s="1">
        <v>0</v>
      </c>
      <c r="L1038" s="6"/>
      <c r="M1038" s="6"/>
      <c r="N1038" s="6"/>
    </row>
    <row r="1039" spans="1:14">
      <c r="A1039" s="1" t="s">
        <v>1997</v>
      </c>
      <c r="B1039" s="1" t="s">
        <v>1556</v>
      </c>
      <c r="C1039" s="1" t="s">
        <v>1700</v>
      </c>
      <c r="D1039" s="1">
        <v>6</v>
      </c>
      <c r="E1039" s="1">
        <v>50</v>
      </c>
      <c r="F1039" s="1">
        <v>6</v>
      </c>
      <c r="G1039" s="1">
        <v>50</v>
      </c>
      <c r="H1039" s="1">
        <v>6</v>
      </c>
      <c r="I1039" s="1">
        <v>50</v>
      </c>
      <c r="J1039" s="1">
        <v>5</v>
      </c>
      <c r="K1039" s="1">
        <v>46</v>
      </c>
      <c r="L1039" s="6"/>
      <c r="M1039" s="6"/>
      <c r="N1039" s="6"/>
    </row>
    <row r="1040" spans="1:14">
      <c r="A1040" s="1" t="s">
        <v>1998</v>
      </c>
      <c r="B1040" s="1" t="s">
        <v>1556</v>
      </c>
      <c r="C1040" s="1" t="s">
        <v>942</v>
      </c>
      <c r="D1040" s="1">
        <v>0</v>
      </c>
      <c r="E1040" s="1">
        <v>0</v>
      </c>
      <c r="F1040" s="1">
        <v>0</v>
      </c>
      <c r="G1040" s="1">
        <v>0</v>
      </c>
      <c r="H1040" s="1">
        <v>0</v>
      </c>
      <c r="I1040" s="1">
        <v>0</v>
      </c>
      <c r="J1040" s="1">
        <v>0</v>
      </c>
      <c r="K1040" s="1">
        <v>0</v>
      </c>
      <c r="L1040" s="6"/>
      <c r="M1040" s="6"/>
      <c r="N1040" s="6"/>
    </row>
    <row r="1041" spans="1:14">
      <c r="A1041" s="1" t="s">
        <v>1999</v>
      </c>
      <c r="B1041" s="1" t="s">
        <v>1556</v>
      </c>
      <c r="C1041" s="1" t="s">
        <v>1702</v>
      </c>
      <c r="D1041" s="1">
        <v>1</v>
      </c>
      <c r="E1041" s="1" t="s">
        <v>1531</v>
      </c>
      <c r="F1041" s="1">
        <v>1</v>
      </c>
      <c r="G1041" s="1" t="s">
        <v>1531</v>
      </c>
      <c r="H1041" s="1">
        <v>1</v>
      </c>
      <c r="I1041" s="1" t="s">
        <v>1531</v>
      </c>
      <c r="J1041" s="1">
        <v>1</v>
      </c>
      <c r="K1041" s="1" t="s">
        <v>1531</v>
      </c>
      <c r="L1041" s="6"/>
      <c r="M1041" s="6"/>
      <c r="N1041" s="6"/>
    </row>
    <row r="1042" spans="1:14">
      <c r="A1042" s="1" t="s">
        <v>2000</v>
      </c>
      <c r="B1042" s="1" t="s">
        <v>1556</v>
      </c>
      <c r="C1042" s="1" t="s">
        <v>944</v>
      </c>
      <c r="D1042" s="1">
        <v>1</v>
      </c>
      <c r="E1042" s="1" t="s">
        <v>1531</v>
      </c>
      <c r="F1042" s="1">
        <v>1</v>
      </c>
      <c r="G1042" s="1" t="s">
        <v>1531</v>
      </c>
      <c r="H1042" s="1">
        <v>1</v>
      </c>
      <c r="I1042" s="1" t="s">
        <v>1531</v>
      </c>
      <c r="J1042" s="1">
        <v>1</v>
      </c>
      <c r="K1042" s="1" t="s">
        <v>1531</v>
      </c>
      <c r="L1042" s="6"/>
      <c r="M1042" s="6"/>
      <c r="N1042" s="6"/>
    </row>
    <row r="1043" spans="1:14">
      <c r="A1043" s="1" t="s">
        <v>2001</v>
      </c>
      <c r="B1043" s="1" t="s">
        <v>1556</v>
      </c>
      <c r="C1043" s="1" t="s">
        <v>945</v>
      </c>
      <c r="D1043" s="1">
        <v>1</v>
      </c>
      <c r="E1043" s="1" t="s">
        <v>1531</v>
      </c>
      <c r="F1043" s="1">
        <v>1</v>
      </c>
      <c r="G1043" s="1" t="s">
        <v>1531</v>
      </c>
      <c r="H1043" s="1">
        <v>1</v>
      </c>
      <c r="I1043" s="1" t="s">
        <v>1531</v>
      </c>
      <c r="J1043" s="1">
        <v>1</v>
      </c>
      <c r="K1043" s="1" t="s">
        <v>1531</v>
      </c>
      <c r="L1043" s="6"/>
      <c r="M1043" s="6"/>
      <c r="N1043" s="6"/>
    </row>
    <row r="1044" spans="1:14">
      <c r="A1044" s="1" t="s">
        <v>2002</v>
      </c>
      <c r="B1044" s="1" t="s">
        <v>1556</v>
      </c>
      <c r="C1044" s="1" t="s">
        <v>1704</v>
      </c>
      <c r="D1044" s="1">
        <v>0</v>
      </c>
      <c r="E1044" s="1">
        <v>0</v>
      </c>
      <c r="F1044" s="1">
        <v>0</v>
      </c>
      <c r="G1044" s="1">
        <v>0</v>
      </c>
      <c r="H1044" s="1">
        <v>0</v>
      </c>
      <c r="I1044" s="1">
        <v>0</v>
      </c>
      <c r="J1044" s="1">
        <v>0</v>
      </c>
      <c r="K1044" s="1">
        <v>0</v>
      </c>
      <c r="L1044" s="6"/>
      <c r="M1044" s="6"/>
      <c r="N1044" s="6"/>
    </row>
    <row r="1045" spans="1:14">
      <c r="A1045" s="1" t="s">
        <v>2003</v>
      </c>
      <c r="B1045" s="1" t="s">
        <v>1556</v>
      </c>
      <c r="C1045" s="1" t="s">
        <v>943</v>
      </c>
      <c r="D1045" s="1">
        <v>1</v>
      </c>
      <c r="E1045" s="1">
        <v>3</v>
      </c>
      <c r="F1045" s="1">
        <v>1</v>
      </c>
      <c r="G1045" s="1">
        <v>3</v>
      </c>
      <c r="H1045" s="1">
        <v>1</v>
      </c>
      <c r="I1045" s="1">
        <v>3</v>
      </c>
      <c r="J1045" s="1">
        <v>1</v>
      </c>
      <c r="K1045" s="1">
        <v>35</v>
      </c>
      <c r="L1045" s="6"/>
      <c r="M1045" s="6"/>
      <c r="N1045" s="6"/>
    </row>
    <row r="1046" spans="1:14">
      <c r="A1046" s="1" t="s">
        <v>2004</v>
      </c>
      <c r="B1046" s="1" t="s">
        <v>1556</v>
      </c>
      <c r="C1046" s="1" t="s">
        <v>1701</v>
      </c>
      <c r="D1046" s="1">
        <v>0</v>
      </c>
      <c r="E1046" s="1" t="s">
        <v>1531</v>
      </c>
      <c r="F1046" s="1">
        <v>0</v>
      </c>
      <c r="G1046" s="1" t="s">
        <v>1531</v>
      </c>
      <c r="H1046" s="1">
        <v>0</v>
      </c>
      <c r="I1046" s="1" t="s">
        <v>1531</v>
      </c>
      <c r="J1046" s="1">
        <v>0</v>
      </c>
      <c r="K1046" s="1" t="s">
        <v>1531</v>
      </c>
      <c r="L1046" s="6"/>
      <c r="M1046" s="6"/>
      <c r="N1046" s="6"/>
    </row>
    <row r="1047" spans="1:14">
      <c r="A1047" s="1" t="s">
        <v>2005</v>
      </c>
      <c r="B1047" s="1" t="s">
        <v>1556</v>
      </c>
      <c r="C1047" s="1" t="s">
        <v>709</v>
      </c>
      <c r="D1047" s="1"/>
      <c r="E1047" s="1"/>
      <c r="F1047" s="1"/>
      <c r="G1047" s="1"/>
      <c r="H1047" s="1"/>
      <c r="I1047" s="1"/>
      <c r="J1047" s="1"/>
      <c r="K1047" s="1"/>
      <c r="L1047" s="6"/>
      <c r="M1047" s="6"/>
      <c r="N1047" s="6"/>
    </row>
    <row r="1048" spans="1:14">
      <c r="A1048" s="1" t="s">
        <v>2006</v>
      </c>
      <c r="B1048" s="1" t="s">
        <v>1557</v>
      </c>
      <c r="C1048" s="1" t="s">
        <v>1690</v>
      </c>
      <c r="D1048" s="1">
        <v>8</v>
      </c>
      <c r="E1048" s="1" t="s">
        <v>1531</v>
      </c>
      <c r="F1048" s="1">
        <v>8</v>
      </c>
      <c r="G1048" s="1" t="s">
        <v>1531</v>
      </c>
      <c r="H1048" s="1">
        <v>8</v>
      </c>
      <c r="I1048" s="1" t="s">
        <v>1531</v>
      </c>
      <c r="J1048" s="1">
        <v>8</v>
      </c>
      <c r="K1048" s="1" t="s">
        <v>1531</v>
      </c>
      <c r="L1048" s="6"/>
      <c r="M1048" s="6"/>
      <c r="N1048" s="6"/>
    </row>
    <row r="1049" spans="1:14">
      <c r="A1049" s="1" t="s">
        <v>2007</v>
      </c>
      <c r="B1049" s="1" t="s">
        <v>1557</v>
      </c>
      <c r="C1049" s="1" t="s">
        <v>1703</v>
      </c>
      <c r="D1049" s="1">
        <v>0</v>
      </c>
      <c r="E1049" s="1" t="s">
        <v>1531</v>
      </c>
      <c r="F1049" s="1">
        <v>0</v>
      </c>
      <c r="G1049" s="1" t="s">
        <v>1531</v>
      </c>
      <c r="H1049" s="1">
        <v>0</v>
      </c>
      <c r="I1049" s="1" t="s">
        <v>1531</v>
      </c>
      <c r="J1049" s="1">
        <v>0</v>
      </c>
      <c r="K1049" s="1" t="s">
        <v>1531</v>
      </c>
      <c r="L1049" s="6"/>
      <c r="M1049" s="6"/>
      <c r="N1049" s="6"/>
    </row>
    <row r="1050" spans="1:14">
      <c r="A1050" s="1" t="s">
        <v>2008</v>
      </c>
      <c r="B1050" s="1" t="s">
        <v>1557</v>
      </c>
      <c r="C1050" s="1" t="s">
        <v>941</v>
      </c>
      <c r="D1050" s="1">
        <v>0</v>
      </c>
      <c r="E1050" s="1">
        <v>0</v>
      </c>
      <c r="F1050" s="1">
        <v>0</v>
      </c>
      <c r="G1050" s="1">
        <v>0</v>
      </c>
      <c r="H1050" s="1">
        <v>0</v>
      </c>
      <c r="I1050" s="1">
        <v>0</v>
      </c>
      <c r="J1050" s="1">
        <v>0</v>
      </c>
      <c r="K1050" s="1">
        <v>0</v>
      </c>
      <c r="L1050" s="6"/>
      <c r="M1050" s="6"/>
      <c r="N1050" s="6"/>
    </row>
    <row r="1051" spans="1:14">
      <c r="A1051" s="1" t="s">
        <v>2009</v>
      </c>
      <c r="B1051" s="1" t="s">
        <v>1557</v>
      </c>
      <c r="C1051" s="1" t="s">
        <v>1700</v>
      </c>
      <c r="D1051" s="1">
        <v>5</v>
      </c>
      <c r="E1051" s="1">
        <v>22</v>
      </c>
      <c r="F1051" s="1">
        <v>5</v>
      </c>
      <c r="G1051" s="1">
        <v>22</v>
      </c>
      <c r="H1051" s="1">
        <v>5</v>
      </c>
      <c r="I1051" s="1">
        <v>22</v>
      </c>
      <c r="J1051" s="1">
        <v>5</v>
      </c>
      <c r="K1051" s="1">
        <v>22</v>
      </c>
      <c r="L1051" s="6"/>
      <c r="M1051" s="6"/>
      <c r="N1051" s="6"/>
    </row>
    <row r="1052" spans="1:14">
      <c r="A1052" s="1" t="s">
        <v>2010</v>
      </c>
      <c r="B1052" s="1" t="s">
        <v>1557</v>
      </c>
      <c r="C1052" s="1" t="s">
        <v>942</v>
      </c>
      <c r="D1052" s="1">
        <v>0</v>
      </c>
      <c r="E1052" s="1">
        <v>0</v>
      </c>
      <c r="F1052" s="1">
        <v>0</v>
      </c>
      <c r="G1052" s="1">
        <v>0</v>
      </c>
      <c r="H1052" s="1">
        <v>0</v>
      </c>
      <c r="I1052" s="1">
        <v>0</v>
      </c>
      <c r="J1052" s="1">
        <v>0</v>
      </c>
      <c r="K1052" s="1">
        <v>0</v>
      </c>
      <c r="L1052" s="6"/>
      <c r="M1052" s="6"/>
      <c r="N1052" s="6"/>
    </row>
    <row r="1053" spans="1:14">
      <c r="A1053" s="1" t="s">
        <v>490</v>
      </c>
      <c r="B1053" s="1" t="s">
        <v>1557</v>
      </c>
      <c r="C1053" s="1" t="s">
        <v>1702</v>
      </c>
      <c r="D1053" s="1">
        <v>1</v>
      </c>
      <c r="E1053" s="1" t="s">
        <v>1531</v>
      </c>
      <c r="F1053" s="1">
        <v>1</v>
      </c>
      <c r="G1053" s="1" t="s">
        <v>1531</v>
      </c>
      <c r="H1053" s="1">
        <v>1</v>
      </c>
      <c r="I1053" s="1" t="s">
        <v>1531</v>
      </c>
      <c r="J1053" s="1">
        <v>1</v>
      </c>
      <c r="K1053" s="1" t="s">
        <v>1531</v>
      </c>
      <c r="L1053" s="6"/>
      <c r="M1053" s="6"/>
      <c r="N1053" s="6"/>
    </row>
    <row r="1054" spans="1:14">
      <c r="A1054" s="1" t="s">
        <v>491</v>
      </c>
      <c r="B1054" s="1" t="s">
        <v>1557</v>
      </c>
      <c r="C1054" s="1" t="s">
        <v>944</v>
      </c>
      <c r="D1054" s="1">
        <v>1</v>
      </c>
      <c r="E1054" s="1" t="s">
        <v>1531</v>
      </c>
      <c r="F1054" s="1">
        <v>1</v>
      </c>
      <c r="G1054" s="1" t="s">
        <v>1531</v>
      </c>
      <c r="H1054" s="1">
        <v>1</v>
      </c>
      <c r="I1054" s="1" t="s">
        <v>1531</v>
      </c>
      <c r="J1054" s="1">
        <v>1</v>
      </c>
      <c r="K1054" s="1" t="s">
        <v>1531</v>
      </c>
      <c r="L1054" s="6"/>
      <c r="M1054" s="6"/>
      <c r="N1054" s="6"/>
    </row>
    <row r="1055" spans="1:14">
      <c r="A1055" s="1" t="s">
        <v>492</v>
      </c>
      <c r="B1055" s="1" t="s">
        <v>1557</v>
      </c>
      <c r="C1055" s="1" t="s">
        <v>945</v>
      </c>
      <c r="D1055" s="1">
        <v>1</v>
      </c>
      <c r="E1055" s="1" t="s">
        <v>1531</v>
      </c>
      <c r="F1055" s="1">
        <v>1</v>
      </c>
      <c r="G1055" s="1" t="s">
        <v>1531</v>
      </c>
      <c r="H1055" s="1">
        <v>1</v>
      </c>
      <c r="I1055" s="1" t="s">
        <v>1531</v>
      </c>
      <c r="J1055" s="1">
        <v>1</v>
      </c>
      <c r="K1055" s="1" t="s">
        <v>1531</v>
      </c>
      <c r="L1055" s="6"/>
      <c r="M1055" s="6"/>
      <c r="N1055" s="6"/>
    </row>
    <row r="1056" spans="1:14">
      <c r="A1056" s="1" t="s">
        <v>493</v>
      </c>
      <c r="B1056" s="1" t="s">
        <v>1557</v>
      </c>
      <c r="C1056" s="1" t="s">
        <v>1704</v>
      </c>
      <c r="D1056" s="1">
        <v>0</v>
      </c>
      <c r="E1056" s="1">
        <v>0</v>
      </c>
      <c r="F1056" s="1">
        <v>0</v>
      </c>
      <c r="G1056" s="1">
        <v>0</v>
      </c>
      <c r="H1056" s="1">
        <v>0</v>
      </c>
      <c r="I1056" s="1">
        <v>0</v>
      </c>
      <c r="J1056" s="1">
        <v>0</v>
      </c>
      <c r="K1056" s="1">
        <v>0</v>
      </c>
      <c r="L1056" s="6"/>
      <c r="M1056" s="6"/>
      <c r="N1056" s="6"/>
    </row>
    <row r="1057" spans="1:14">
      <c r="A1057" s="1" t="s">
        <v>494</v>
      </c>
      <c r="B1057" s="1" t="s">
        <v>1557</v>
      </c>
      <c r="C1057" s="1" t="s">
        <v>943</v>
      </c>
      <c r="D1057" s="1">
        <v>0</v>
      </c>
      <c r="E1057" s="1">
        <v>0</v>
      </c>
      <c r="F1057" s="1">
        <v>0</v>
      </c>
      <c r="G1057" s="1">
        <v>0</v>
      </c>
      <c r="H1057" s="1">
        <v>0</v>
      </c>
      <c r="I1057" s="1">
        <v>0</v>
      </c>
      <c r="J1057" s="1">
        <v>0</v>
      </c>
      <c r="K1057" s="1">
        <v>0</v>
      </c>
      <c r="L1057" s="6"/>
      <c r="M1057" s="6"/>
      <c r="N1057" s="6"/>
    </row>
    <row r="1058" spans="1:14">
      <c r="A1058" s="1" t="s">
        <v>495</v>
      </c>
      <c r="B1058" s="1" t="s">
        <v>1557</v>
      </c>
      <c r="C1058" s="1" t="s">
        <v>1701</v>
      </c>
      <c r="D1058" s="1">
        <v>0</v>
      </c>
      <c r="E1058" s="1" t="s">
        <v>1531</v>
      </c>
      <c r="F1058" s="1">
        <v>0</v>
      </c>
      <c r="G1058" s="1" t="s">
        <v>1531</v>
      </c>
      <c r="H1058" s="1">
        <v>0</v>
      </c>
      <c r="I1058" s="1" t="s">
        <v>1531</v>
      </c>
      <c r="J1058" s="1">
        <v>0</v>
      </c>
      <c r="K1058" s="1" t="s">
        <v>1531</v>
      </c>
      <c r="L1058" s="6"/>
      <c r="M1058" s="6"/>
      <c r="N1058" s="6"/>
    </row>
    <row r="1059" spans="1:14">
      <c r="A1059" s="1" t="s">
        <v>496</v>
      </c>
      <c r="B1059" s="1" t="s">
        <v>1557</v>
      </c>
      <c r="C1059" s="1" t="s">
        <v>709</v>
      </c>
      <c r="D1059" s="1"/>
      <c r="E1059" s="1"/>
      <c r="F1059" s="1"/>
      <c r="G1059" s="1"/>
      <c r="H1059" s="1"/>
      <c r="I1059" s="1"/>
      <c r="J1059" s="1"/>
      <c r="K1059" s="1"/>
      <c r="L1059" s="6"/>
      <c r="M1059" s="6"/>
      <c r="N1059" s="6"/>
    </row>
    <row r="1060" spans="1:14">
      <c r="A1060" s="1" t="s">
        <v>497</v>
      </c>
      <c r="B1060" s="1" t="s">
        <v>1561</v>
      </c>
      <c r="C1060" s="1" t="s">
        <v>1690</v>
      </c>
      <c r="D1060" s="1">
        <v>6</v>
      </c>
      <c r="E1060" s="1" t="s">
        <v>1531</v>
      </c>
      <c r="F1060" s="1">
        <v>6</v>
      </c>
      <c r="G1060" s="1" t="s">
        <v>1531</v>
      </c>
      <c r="H1060" s="1">
        <v>6</v>
      </c>
      <c r="I1060" s="1" t="s">
        <v>1531</v>
      </c>
      <c r="J1060" s="1">
        <v>6</v>
      </c>
      <c r="K1060" s="1" t="s">
        <v>1531</v>
      </c>
      <c r="L1060" s="6"/>
      <c r="M1060" s="6"/>
      <c r="N1060" s="6"/>
    </row>
    <row r="1061" spans="1:14">
      <c r="A1061" s="1" t="s">
        <v>498</v>
      </c>
      <c r="B1061" s="1" t="s">
        <v>1561</v>
      </c>
      <c r="C1061" s="1" t="s">
        <v>1703</v>
      </c>
      <c r="D1061" s="1">
        <v>0</v>
      </c>
      <c r="E1061" s="1" t="s">
        <v>1531</v>
      </c>
      <c r="F1061" s="1">
        <v>0</v>
      </c>
      <c r="G1061" s="1" t="s">
        <v>1531</v>
      </c>
      <c r="H1061" s="1">
        <v>0</v>
      </c>
      <c r="I1061" s="1" t="s">
        <v>1531</v>
      </c>
      <c r="J1061" s="1">
        <v>0</v>
      </c>
      <c r="K1061" s="1" t="s">
        <v>1531</v>
      </c>
      <c r="L1061" s="6"/>
      <c r="M1061" s="6"/>
      <c r="N1061" s="6"/>
    </row>
    <row r="1062" spans="1:14">
      <c r="A1062" s="1" t="s">
        <v>499</v>
      </c>
      <c r="B1062" s="1" t="s">
        <v>1561</v>
      </c>
      <c r="C1062" s="1" t="s">
        <v>941</v>
      </c>
      <c r="D1062" s="1">
        <v>1</v>
      </c>
      <c r="E1062" s="1">
        <v>95</v>
      </c>
      <c r="F1062" s="1">
        <v>1</v>
      </c>
      <c r="G1062" s="1">
        <v>95</v>
      </c>
      <c r="H1062" s="1">
        <v>1</v>
      </c>
      <c r="I1062" s="1">
        <v>95</v>
      </c>
      <c r="J1062" s="1">
        <v>1</v>
      </c>
      <c r="K1062" s="1">
        <v>95</v>
      </c>
      <c r="L1062" s="6"/>
      <c r="M1062" s="6"/>
      <c r="N1062" s="6"/>
    </row>
    <row r="1063" spans="1:14">
      <c r="A1063" s="1" t="s">
        <v>1367</v>
      </c>
      <c r="B1063" s="1" t="s">
        <v>1561</v>
      </c>
      <c r="C1063" s="1" t="s">
        <v>1700</v>
      </c>
      <c r="D1063" s="1">
        <v>2</v>
      </c>
      <c r="E1063" s="1">
        <v>18</v>
      </c>
      <c r="F1063" s="1">
        <v>2</v>
      </c>
      <c r="G1063" s="1">
        <v>18</v>
      </c>
      <c r="H1063" s="1">
        <v>2</v>
      </c>
      <c r="I1063" s="1">
        <v>18</v>
      </c>
      <c r="J1063" s="1">
        <v>2</v>
      </c>
      <c r="K1063" s="1">
        <v>18</v>
      </c>
      <c r="L1063" s="6"/>
      <c r="M1063" s="6"/>
      <c r="N1063" s="6"/>
    </row>
    <row r="1064" spans="1:14">
      <c r="A1064" s="1" t="s">
        <v>1368</v>
      </c>
      <c r="B1064" s="1" t="s">
        <v>1561</v>
      </c>
      <c r="C1064" s="1" t="s">
        <v>942</v>
      </c>
      <c r="D1064" s="1">
        <v>0</v>
      </c>
      <c r="E1064" s="1">
        <v>0</v>
      </c>
      <c r="F1064" s="1">
        <v>0</v>
      </c>
      <c r="G1064" s="1">
        <v>0</v>
      </c>
      <c r="H1064" s="1">
        <v>0</v>
      </c>
      <c r="I1064" s="1">
        <v>0</v>
      </c>
      <c r="J1064" s="1">
        <v>0</v>
      </c>
      <c r="K1064" s="1">
        <v>0</v>
      </c>
      <c r="L1064" s="6"/>
      <c r="M1064" s="6"/>
      <c r="N1064" s="6"/>
    </row>
    <row r="1065" spans="1:14">
      <c r="A1065" s="1" t="s">
        <v>1369</v>
      </c>
      <c r="B1065" s="1" t="s">
        <v>1561</v>
      </c>
      <c r="C1065" s="1" t="s">
        <v>1702</v>
      </c>
      <c r="D1065" s="1">
        <v>1</v>
      </c>
      <c r="E1065" s="1" t="s">
        <v>1531</v>
      </c>
      <c r="F1065" s="1">
        <v>1</v>
      </c>
      <c r="G1065" s="1" t="s">
        <v>1531</v>
      </c>
      <c r="H1065" s="1">
        <v>1</v>
      </c>
      <c r="I1065" s="1" t="s">
        <v>1531</v>
      </c>
      <c r="J1065" s="1">
        <v>1</v>
      </c>
      <c r="K1065" s="1" t="s">
        <v>1531</v>
      </c>
      <c r="L1065" s="6"/>
      <c r="M1065" s="6"/>
      <c r="N1065" s="6"/>
    </row>
    <row r="1066" spans="1:14">
      <c r="A1066" s="1" t="s">
        <v>1370</v>
      </c>
      <c r="B1066" s="1" t="s">
        <v>1561</v>
      </c>
      <c r="C1066" s="1" t="s">
        <v>944</v>
      </c>
      <c r="D1066" s="1">
        <v>1</v>
      </c>
      <c r="E1066" s="1" t="s">
        <v>1531</v>
      </c>
      <c r="F1066" s="1">
        <v>1</v>
      </c>
      <c r="G1066" s="1" t="s">
        <v>1531</v>
      </c>
      <c r="H1066" s="1">
        <v>1</v>
      </c>
      <c r="I1066" s="1" t="s">
        <v>1531</v>
      </c>
      <c r="J1066" s="1">
        <v>1</v>
      </c>
      <c r="K1066" s="1" t="s">
        <v>1531</v>
      </c>
      <c r="L1066" s="6"/>
      <c r="M1066" s="6"/>
      <c r="N1066" s="6"/>
    </row>
    <row r="1067" spans="1:14">
      <c r="A1067" s="1" t="s">
        <v>1371</v>
      </c>
      <c r="B1067" s="1" t="s">
        <v>1561</v>
      </c>
      <c r="C1067" s="1" t="s">
        <v>945</v>
      </c>
      <c r="D1067" s="1">
        <v>1</v>
      </c>
      <c r="E1067" s="1" t="s">
        <v>1531</v>
      </c>
      <c r="F1067" s="1">
        <v>1</v>
      </c>
      <c r="G1067" s="1" t="s">
        <v>1531</v>
      </c>
      <c r="H1067" s="1">
        <v>1</v>
      </c>
      <c r="I1067" s="1" t="s">
        <v>1531</v>
      </c>
      <c r="J1067" s="1">
        <v>1</v>
      </c>
      <c r="K1067" s="1" t="s">
        <v>1531</v>
      </c>
      <c r="L1067" s="6"/>
      <c r="M1067" s="6"/>
      <c r="N1067" s="6"/>
    </row>
    <row r="1068" spans="1:14">
      <c r="A1068" s="1" t="s">
        <v>872</v>
      </c>
      <c r="B1068" s="1" t="s">
        <v>1561</v>
      </c>
      <c r="C1068" s="1" t="s">
        <v>1704</v>
      </c>
      <c r="D1068" s="1">
        <v>0</v>
      </c>
      <c r="E1068" s="1">
        <v>0</v>
      </c>
      <c r="F1068" s="1">
        <v>0</v>
      </c>
      <c r="G1068" s="1">
        <v>0</v>
      </c>
      <c r="H1068" s="1">
        <v>0</v>
      </c>
      <c r="I1068" s="1">
        <v>0</v>
      </c>
      <c r="J1068" s="1">
        <v>0</v>
      </c>
      <c r="K1068" s="1">
        <v>0</v>
      </c>
      <c r="L1068" s="6"/>
      <c r="M1068" s="6"/>
      <c r="N1068" s="6"/>
    </row>
    <row r="1069" spans="1:14">
      <c r="A1069" s="1" t="s">
        <v>873</v>
      </c>
      <c r="B1069" s="1" t="s">
        <v>1561</v>
      </c>
      <c r="C1069" s="1" t="s">
        <v>943</v>
      </c>
      <c r="D1069" s="1">
        <v>0</v>
      </c>
      <c r="E1069" s="1">
        <v>0</v>
      </c>
      <c r="F1069" s="1">
        <v>0</v>
      </c>
      <c r="G1069" s="1">
        <v>0</v>
      </c>
      <c r="H1069" s="1">
        <v>0</v>
      </c>
      <c r="I1069" s="1">
        <v>0</v>
      </c>
      <c r="J1069" s="1">
        <v>0</v>
      </c>
      <c r="K1069" s="1">
        <v>0</v>
      </c>
      <c r="L1069" s="6"/>
      <c r="M1069" s="6"/>
      <c r="N1069" s="6"/>
    </row>
    <row r="1070" spans="1:14">
      <c r="A1070" s="1" t="s">
        <v>874</v>
      </c>
      <c r="B1070" s="1" t="s">
        <v>1561</v>
      </c>
      <c r="C1070" s="1" t="s">
        <v>1701</v>
      </c>
      <c r="D1070" s="1">
        <v>0</v>
      </c>
      <c r="E1070" s="1" t="s">
        <v>1531</v>
      </c>
      <c r="F1070" s="1">
        <v>0</v>
      </c>
      <c r="G1070" s="1" t="s">
        <v>1531</v>
      </c>
      <c r="H1070" s="1">
        <v>0</v>
      </c>
      <c r="I1070" s="1" t="s">
        <v>1531</v>
      </c>
      <c r="J1070" s="1">
        <v>0</v>
      </c>
      <c r="K1070" s="1" t="s">
        <v>1531</v>
      </c>
      <c r="L1070" s="6"/>
      <c r="M1070" s="6"/>
      <c r="N1070" s="6"/>
    </row>
    <row r="1071" spans="1:14">
      <c r="A1071" s="1" t="s">
        <v>875</v>
      </c>
      <c r="B1071" s="1" t="s">
        <v>1561</v>
      </c>
      <c r="C1071" s="1" t="s">
        <v>709</v>
      </c>
      <c r="D1071" s="1"/>
      <c r="E1071" s="1"/>
      <c r="F1071" s="1"/>
      <c r="G1071" s="1"/>
      <c r="H1071" s="1"/>
      <c r="I1071" s="1"/>
      <c r="J1071" s="1"/>
      <c r="K1071" s="1"/>
      <c r="L1071" s="6"/>
      <c r="M1071" s="6"/>
      <c r="N1071" s="6"/>
    </row>
    <row r="1072" spans="1:14">
      <c r="A1072" s="1" t="s">
        <v>876</v>
      </c>
      <c r="B1072" s="1" t="s">
        <v>1571</v>
      </c>
      <c r="C1072" s="1" t="s">
        <v>1690</v>
      </c>
      <c r="D1072" s="1">
        <v>10</v>
      </c>
      <c r="E1072" s="1" t="s">
        <v>1531</v>
      </c>
      <c r="F1072" s="1">
        <v>10</v>
      </c>
      <c r="G1072" s="1" t="s">
        <v>1531</v>
      </c>
      <c r="H1072" s="1">
        <v>10</v>
      </c>
      <c r="I1072" s="1" t="s">
        <v>1531</v>
      </c>
      <c r="J1072" s="1">
        <v>10</v>
      </c>
      <c r="K1072" s="1" t="s">
        <v>1531</v>
      </c>
      <c r="L1072" s="6"/>
      <c r="M1072" s="6"/>
      <c r="N1072" s="6"/>
    </row>
    <row r="1073" spans="1:14">
      <c r="A1073" s="1" t="s">
        <v>877</v>
      </c>
      <c r="B1073" s="1" t="s">
        <v>1571</v>
      </c>
      <c r="C1073" s="1" t="s">
        <v>1703</v>
      </c>
      <c r="D1073" s="1">
        <v>1</v>
      </c>
      <c r="E1073" s="1" t="s">
        <v>1531</v>
      </c>
      <c r="F1073" s="1">
        <v>1</v>
      </c>
      <c r="G1073" s="1" t="s">
        <v>1531</v>
      </c>
      <c r="H1073" s="1">
        <v>1</v>
      </c>
      <c r="I1073" s="1" t="s">
        <v>1531</v>
      </c>
      <c r="J1073" s="1">
        <v>1</v>
      </c>
      <c r="K1073" s="1" t="s">
        <v>1531</v>
      </c>
      <c r="L1073" s="6"/>
      <c r="M1073" s="6"/>
      <c r="N1073" s="6"/>
    </row>
    <row r="1074" spans="1:14">
      <c r="A1074" s="1" t="s">
        <v>878</v>
      </c>
      <c r="B1074" s="1" t="s">
        <v>1571</v>
      </c>
      <c r="C1074" s="1" t="s">
        <v>941</v>
      </c>
      <c r="D1074" s="1">
        <v>0</v>
      </c>
      <c r="E1074" s="1">
        <v>0</v>
      </c>
      <c r="F1074" s="1">
        <v>0</v>
      </c>
      <c r="G1074" s="1">
        <v>0</v>
      </c>
      <c r="H1074" s="1">
        <v>0</v>
      </c>
      <c r="I1074" s="1">
        <v>0</v>
      </c>
      <c r="J1074" s="1">
        <v>0</v>
      </c>
      <c r="K1074" s="1">
        <v>0</v>
      </c>
      <c r="L1074" s="6"/>
      <c r="M1074" s="6"/>
      <c r="N1074" s="6"/>
    </row>
    <row r="1075" spans="1:14">
      <c r="A1075" s="1" t="s">
        <v>879</v>
      </c>
      <c r="B1075" s="1" t="s">
        <v>1571</v>
      </c>
      <c r="C1075" s="1" t="s">
        <v>1700</v>
      </c>
      <c r="D1075" s="1">
        <v>4</v>
      </c>
      <c r="E1075" s="1">
        <v>19</v>
      </c>
      <c r="F1075" s="1">
        <v>4</v>
      </c>
      <c r="G1075" s="1">
        <v>19</v>
      </c>
      <c r="H1075" s="1">
        <v>4</v>
      </c>
      <c r="I1075" s="1">
        <v>19</v>
      </c>
      <c r="J1075" s="1">
        <v>4</v>
      </c>
      <c r="K1075" s="1">
        <v>19</v>
      </c>
      <c r="L1075" s="6"/>
      <c r="M1075" s="6"/>
      <c r="N1075" s="6"/>
    </row>
    <row r="1076" spans="1:14">
      <c r="A1076" s="1" t="s">
        <v>880</v>
      </c>
      <c r="B1076" s="1" t="s">
        <v>1571</v>
      </c>
      <c r="C1076" s="1" t="s">
        <v>942</v>
      </c>
      <c r="D1076" s="1">
        <v>0</v>
      </c>
      <c r="E1076" s="1">
        <v>0</v>
      </c>
      <c r="F1076" s="1">
        <v>0</v>
      </c>
      <c r="G1076" s="1">
        <v>0</v>
      </c>
      <c r="H1076" s="1">
        <v>0</v>
      </c>
      <c r="I1076" s="1">
        <v>0</v>
      </c>
      <c r="J1076" s="1">
        <v>0</v>
      </c>
      <c r="K1076" s="1">
        <v>0</v>
      </c>
      <c r="L1076" s="6"/>
      <c r="M1076" s="6"/>
      <c r="N1076" s="6"/>
    </row>
    <row r="1077" spans="1:14">
      <c r="A1077" s="1" t="s">
        <v>881</v>
      </c>
      <c r="B1077" s="1" t="s">
        <v>1571</v>
      </c>
      <c r="C1077" s="1" t="s">
        <v>1702</v>
      </c>
      <c r="D1077" s="1">
        <v>3</v>
      </c>
      <c r="E1077" s="1" t="s">
        <v>1531</v>
      </c>
      <c r="F1077" s="1">
        <v>3</v>
      </c>
      <c r="G1077" s="1" t="s">
        <v>1531</v>
      </c>
      <c r="H1077" s="1">
        <v>3</v>
      </c>
      <c r="I1077" s="1" t="s">
        <v>1531</v>
      </c>
      <c r="J1077" s="1">
        <v>3</v>
      </c>
      <c r="K1077" s="1" t="s">
        <v>1531</v>
      </c>
      <c r="L1077" s="6"/>
      <c r="M1077" s="6"/>
      <c r="N1077" s="6"/>
    </row>
    <row r="1078" spans="1:14">
      <c r="A1078" s="1" t="s">
        <v>882</v>
      </c>
      <c r="B1078" s="1" t="s">
        <v>1571</v>
      </c>
      <c r="C1078" s="1" t="s">
        <v>944</v>
      </c>
      <c r="D1078" s="1">
        <v>1</v>
      </c>
      <c r="E1078" s="1" t="s">
        <v>1531</v>
      </c>
      <c r="F1078" s="1">
        <v>1</v>
      </c>
      <c r="G1078" s="1" t="s">
        <v>1531</v>
      </c>
      <c r="H1078" s="1">
        <v>1</v>
      </c>
      <c r="I1078" s="1" t="s">
        <v>1531</v>
      </c>
      <c r="J1078" s="1">
        <v>1</v>
      </c>
      <c r="K1078" s="1" t="s">
        <v>1531</v>
      </c>
      <c r="L1078" s="6"/>
      <c r="M1078" s="6"/>
      <c r="N1078" s="6"/>
    </row>
    <row r="1079" spans="1:14">
      <c r="A1079" s="1" t="s">
        <v>883</v>
      </c>
      <c r="B1079" s="1" t="s">
        <v>1571</v>
      </c>
      <c r="C1079" s="1" t="s">
        <v>945</v>
      </c>
      <c r="D1079" s="1">
        <v>1</v>
      </c>
      <c r="E1079" s="1" t="s">
        <v>1531</v>
      </c>
      <c r="F1079" s="1">
        <v>1</v>
      </c>
      <c r="G1079" s="1" t="s">
        <v>1531</v>
      </c>
      <c r="H1079" s="1">
        <v>1</v>
      </c>
      <c r="I1079" s="1" t="s">
        <v>1531</v>
      </c>
      <c r="J1079" s="1">
        <v>1</v>
      </c>
      <c r="K1079" s="1" t="s">
        <v>1531</v>
      </c>
      <c r="L1079" s="6"/>
      <c r="M1079" s="6"/>
      <c r="N1079" s="6"/>
    </row>
    <row r="1080" spans="1:14">
      <c r="A1080" s="1" t="s">
        <v>884</v>
      </c>
      <c r="B1080" s="1" t="s">
        <v>1571</v>
      </c>
      <c r="C1080" s="1" t="s">
        <v>1704</v>
      </c>
      <c r="D1080" s="1">
        <v>0</v>
      </c>
      <c r="E1080" s="1">
        <v>0</v>
      </c>
      <c r="F1080" s="1">
        <v>0</v>
      </c>
      <c r="G1080" s="1">
        <v>0</v>
      </c>
      <c r="H1080" s="1">
        <v>0</v>
      </c>
      <c r="I1080" s="1">
        <v>0</v>
      </c>
      <c r="J1080" s="1">
        <v>0</v>
      </c>
      <c r="K1080" s="1">
        <v>0</v>
      </c>
      <c r="L1080" s="6"/>
      <c r="M1080" s="6"/>
      <c r="N1080" s="6"/>
    </row>
    <row r="1081" spans="1:14">
      <c r="A1081" s="1" t="s">
        <v>885</v>
      </c>
      <c r="B1081" s="1" t="s">
        <v>1571</v>
      </c>
      <c r="C1081" s="1" t="s">
        <v>943</v>
      </c>
      <c r="D1081" s="1">
        <v>0</v>
      </c>
      <c r="E1081" s="1">
        <v>0</v>
      </c>
      <c r="F1081" s="1">
        <v>0</v>
      </c>
      <c r="G1081" s="1">
        <v>0</v>
      </c>
      <c r="H1081" s="1">
        <v>0</v>
      </c>
      <c r="I1081" s="1">
        <v>0</v>
      </c>
      <c r="J1081" s="1">
        <v>0</v>
      </c>
      <c r="K1081" s="1">
        <v>0</v>
      </c>
      <c r="L1081" s="6"/>
      <c r="M1081" s="6"/>
      <c r="N1081" s="6"/>
    </row>
    <row r="1082" spans="1:14">
      <c r="A1082" s="1" t="s">
        <v>1486</v>
      </c>
      <c r="B1082" s="1" t="s">
        <v>1571</v>
      </c>
      <c r="C1082" s="1" t="s">
        <v>1701</v>
      </c>
      <c r="D1082" s="1">
        <v>0</v>
      </c>
      <c r="E1082" s="1" t="s">
        <v>1531</v>
      </c>
      <c r="F1082" s="1">
        <v>0</v>
      </c>
      <c r="G1082" s="1" t="s">
        <v>1531</v>
      </c>
      <c r="H1082" s="1">
        <v>0</v>
      </c>
      <c r="I1082" s="1" t="s">
        <v>1531</v>
      </c>
      <c r="J1082" s="1">
        <v>0</v>
      </c>
      <c r="K1082" s="1" t="s">
        <v>1531</v>
      </c>
      <c r="L1082" s="6"/>
      <c r="M1082" s="6"/>
      <c r="N1082" s="6"/>
    </row>
    <row r="1083" spans="1:14">
      <c r="A1083" s="1" t="s">
        <v>1487</v>
      </c>
      <c r="B1083" s="1" t="s">
        <v>1571</v>
      </c>
      <c r="C1083" s="1" t="s">
        <v>709</v>
      </c>
      <c r="D1083" s="1"/>
      <c r="E1083" s="1"/>
      <c r="F1083" s="1"/>
      <c r="G1083" s="1"/>
      <c r="H1083" s="1"/>
      <c r="I1083" s="1"/>
      <c r="J1083" s="1"/>
      <c r="K1083" s="1"/>
      <c r="L1083" s="6"/>
      <c r="M1083" s="6"/>
      <c r="N1083" s="6"/>
    </row>
    <row r="1084" spans="1:14">
      <c r="A1084" s="1" t="s">
        <v>1488</v>
      </c>
      <c r="B1084" s="1" t="s">
        <v>1489</v>
      </c>
      <c r="C1084" s="1" t="s">
        <v>1690</v>
      </c>
      <c r="D1084" s="1">
        <v>219</v>
      </c>
      <c r="E1084" s="1" t="s">
        <v>1531</v>
      </c>
      <c r="F1084" s="1">
        <v>217</v>
      </c>
      <c r="G1084" s="1" t="s">
        <v>1531</v>
      </c>
      <c r="H1084" s="1">
        <v>216</v>
      </c>
      <c r="I1084" s="1" t="s">
        <v>1531</v>
      </c>
      <c r="J1084" s="1">
        <v>214</v>
      </c>
      <c r="K1084" s="1" t="s">
        <v>1531</v>
      </c>
      <c r="L1084" s="6"/>
      <c r="M1084" s="6"/>
      <c r="N1084" s="6"/>
    </row>
    <row r="1085" spans="1:14">
      <c r="A1085" s="1" t="s">
        <v>1490</v>
      </c>
      <c r="B1085" s="1" t="s">
        <v>1489</v>
      </c>
      <c r="C1085" s="1" t="s">
        <v>1703</v>
      </c>
      <c r="D1085" s="1">
        <v>2</v>
      </c>
      <c r="E1085" s="1" t="s">
        <v>1531</v>
      </c>
      <c r="F1085" s="1">
        <v>2</v>
      </c>
      <c r="G1085" s="1" t="s">
        <v>1531</v>
      </c>
      <c r="H1085" s="1">
        <v>2</v>
      </c>
      <c r="I1085" s="1" t="s">
        <v>1531</v>
      </c>
      <c r="J1085" s="1">
        <v>2</v>
      </c>
      <c r="K1085" s="1" t="s">
        <v>1531</v>
      </c>
      <c r="L1085" s="6"/>
      <c r="M1085" s="6"/>
      <c r="N1085" s="6"/>
    </row>
    <row r="1086" spans="1:14">
      <c r="A1086" s="1" t="s">
        <v>1491</v>
      </c>
      <c r="B1086" s="1" t="s">
        <v>1489</v>
      </c>
      <c r="C1086" s="1" t="s">
        <v>941</v>
      </c>
      <c r="D1086" s="1">
        <v>13</v>
      </c>
      <c r="E1086" s="1">
        <v>1808</v>
      </c>
      <c r="F1086" s="1">
        <v>13</v>
      </c>
      <c r="G1086" s="1">
        <v>1808</v>
      </c>
      <c r="H1086" s="1">
        <v>13</v>
      </c>
      <c r="I1086" s="1">
        <v>1808</v>
      </c>
      <c r="J1086" s="1">
        <v>13</v>
      </c>
      <c r="K1086" s="1">
        <v>1831</v>
      </c>
      <c r="L1086" s="6"/>
      <c r="M1086" s="6"/>
      <c r="N1086" s="6"/>
    </row>
    <row r="1087" spans="1:14">
      <c r="A1087" s="1" t="s">
        <v>1492</v>
      </c>
      <c r="B1087" s="1" t="s">
        <v>1489</v>
      </c>
      <c r="C1087" s="1" t="s">
        <v>1700</v>
      </c>
      <c r="D1087" s="1">
        <v>94</v>
      </c>
      <c r="E1087" s="1">
        <v>554</v>
      </c>
      <c r="F1087" s="1">
        <v>93</v>
      </c>
      <c r="G1087" s="1">
        <v>542</v>
      </c>
      <c r="H1087" s="1">
        <v>91</v>
      </c>
      <c r="I1087" s="1">
        <v>530</v>
      </c>
      <c r="J1087" s="1">
        <v>91</v>
      </c>
      <c r="K1087" s="1">
        <v>531</v>
      </c>
      <c r="L1087" s="6"/>
      <c r="M1087" s="6"/>
      <c r="N1087" s="6"/>
    </row>
    <row r="1088" spans="1:14">
      <c r="A1088" s="1" t="s">
        <v>1493</v>
      </c>
      <c r="B1088" s="1" t="s">
        <v>1489</v>
      </c>
      <c r="C1088" s="1" t="s">
        <v>942</v>
      </c>
      <c r="D1088" s="1">
        <v>0</v>
      </c>
      <c r="E1088" s="1">
        <v>0</v>
      </c>
      <c r="F1088" s="1">
        <v>0</v>
      </c>
      <c r="G1088" s="1">
        <v>0</v>
      </c>
      <c r="H1088" s="1">
        <v>0</v>
      </c>
      <c r="I1088" s="1">
        <v>0</v>
      </c>
      <c r="J1088" s="1">
        <v>0</v>
      </c>
      <c r="K1088" s="1">
        <v>0</v>
      </c>
      <c r="L1088" s="6"/>
      <c r="M1088" s="6"/>
      <c r="N1088" s="6"/>
    </row>
    <row r="1089" spans="1:14">
      <c r="A1089" s="1" t="s">
        <v>1494</v>
      </c>
      <c r="B1089" s="1" t="s">
        <v>1489</v>
      </c>
      <c r="C1089" s="1" t="s">
        <v>1702</v>
      </c>
      <c r="D1089" s="1">
        <v>48</v>
      </c>
      <c r="E1089" s="1" t="s">
        <v>1531</v>
      </c>
      <c r="F1089" s="1">
        <v>48</v>
      </c>
      <c r="G1089" s="1" t="s">
        <v>1531</v>
      </c>
      <c r="H1089" s="1">
        <v>48</v>
      </c>
      <c r="I1089" s="1" t="s">
        <v>1531</v>
      </c>
      <c r="J1089" s="1">
        <v>48</v>
      </c>
      <c r="K1089" s="1" t="s">
        <v>1531</v>
      </c>
      <c r="L1089" s="6"/>
      <c r="M1089" s="6"/>
      <c r="N1089" s="6"/>
    </row>
    <row r="1090" spans="1:14">
      <c r="A1090" s="1" t="s">
        <v>1495</v>
      </c>
      <c r="B1090" s="1" t="s">
        <v>1489</v>
      </c>
      <c r="C1090" s="1" t="s">
        <v>944</v>
      </c>
      <c r="D1090" s="1">
        <v>19</v>
      </c>
      <c r="E1090" s="1" t="s">
        <v>1531</v>
      </c>
      <c r="F1090" s="1">
        <v>19</v>
      </c>
      <c r="G1090" s="1" t="s">
        <v>1531</v>
      </c>
      <c r="H1090" s="1">
        <v>19</v>
      </c>
      <c r="I1090" s="1" t="s">
        <v>1531</v>
      </c>
      <c r="J1090" s="1">
        <v>19</v>
      </c>
      <c r="K1090" s="1" t="s">
        <v>1531</v>
      </c>
      <c r="L1090" s="6"/>
      <c r="M1090" s="6"/>
      <c r="N1090" s="6"/>
    </row>
    <row r="1091" spans="1:14">
      <c r="A1091" s="1" t="s">
        <v>1496</v>
      </c>
      <c r="B1091" s="1" t="s">
        <v>1489</v>
      </c>
      <c r="C1091" s="1" t="s">
        <v>945</v>
      </c>
      <c r="D1091" s="1">
        <v>19</v>
      </c>
      <c r="E1091" s="1" t="s">
        <v>1531</v>
      </c>
      <c r="F1091" s="1">
        <v>19</v>
      </c>
      <c r="G1091" s="1" t="s">
        <v>1531</v>
      </c>
      <c r="H1091" s="1">
        <v>19</v>
      </c>
      <c r="I1091" s="1" t="s">
        <v>1531</v>
      </c>
      <c r="J1091" s="1">
        <v>19</v>
      </c>
      <c r="K1091" s="1" t="s">
        <v>1531</v>
      </c>
      <c r="L1091" s="6"/>
      <c r="M1091" s="6"/>
      <c r="N1091" s="6"/>
    </row>
    <row r="1092" spans="1:14">
      <c r="A1092" s="1" t="s">
        <v>1497</v>
      </c>
      <c r="B1092" s="1" t="s">
        <v>1489</v>
      </c>
      <c r="C1092" s="1" t="s">
        <v>1704</v>
      </c>
      <c r="D1092" s="1">
        <v>16</v>
      </c>
      <c r="E1092" s="1">
        <v>103.85</v>
      </c>
      <c r="F1092" s="1">
        <v>16</v>
      </c>
      <c r="G1092" s="1">
        <v>103.85</v>
      </c>
      <c r="H1092" s="1">
        <v>17</v>
      </c>
      <c r="I1092" s="1">
        <v>109.58333</v>
      </c>
      <c r="J1092" s="1">
        <v>15</v>
      </c>
      <c r="K1092" s="1">
        <v>98.491664</v>
      </c>
      <c r="L1092" s="6"/>
      <c r="M1092" s="6"/>
      <c r="N1092" s="6"/>
    </row>
    <row r="1093" spans="1:14">
      <c r="A1093" s="1" t="s">
        <v>1498</v>
      </c>
      <c r="B1093" s="1" t="s">
        <v>1489</v>
      </c>
      <c r="C1093" s="1" t="s">
        <v>943</v>
      </c>
      <c r="D1093" s="1">
        <v>3</v>
      </c>
      <c r="E1093" s="1">
        <v>35</v>
      </c>
      <c r="F1093" s="1">
        <v>3</v>
      </c>
      <c r="G1093" s="1">
        <v>35</v>
      </c>
      <c r="H1093" s="1">
        <v>3</v>
      </c>
      <c r="I1093" s="1">
        <v>35</v>
      </c>
      <c r="J1093" s="1">
        <v>3</v>
      </c>
      <c r="K1093" s="1">
        <v>67</v>
      </c>
      <c r="L1093" s="6"/>
      <c r="M1093" s="6"/>
      <c r="N1093" s="6"/>
    </row>
    <row r="1094" spans="1:14">
      <c r="A1094" s="1" t="s">
        <v>1499</v>
      </c>
      <c r="B1094" s="1" t="s">
        <v>1489</v>
      </c>
      <c r="C1094" s="1" t="s">
        <v>1701</v>
      </c>
      <c r="D1094" s="1">
        <v>5</v>
      </c>
      <c r="E1094" s="1" t="s">
        <v>1531</v>
      </c>
      <c r="F1094" s="1">
        <v>4</v>
      </c>
      <c r="G1094" s="1" t="s">
        <v>1531</v>
      </c>
      <c r="H1094" s="1">
        <v>4</v>
      </c>
      <c r="I1094" s="1" t="s">
        <v>1531</v>
      </c>
      <c r="J1094" s="1">
        <v>4</v>
      </c>
      <c r="K1094" s="1" t="s">
        <v>1531</v>
      </c>
      <c r="L1094" s="6"/>
      <c r="M1094" s="6"/>
      <c r="N1094" s="6"/>
    </row>
    <row r="1095" spans="1:14">
      <c r="A1095" s="1" t="s">
        <v>1500</v>
      </c>
      <c r="B1095" s="1" t="s">
        <v>1489</v>
      </c>
      <c r="C1095" s="1" t="s">
        <v>709</v>
      </c>
      <c r="D1095" s="1"/>
      <c r="E1095" s="1"/>
      <c r="F1095" s="1"/>
      <c r="G1095" s="1"/>
      <c r="H1095" s="1"/>
      <c r="I1095" s="1"/>
      <c r="J1095" s="1"/>
      <c r="K1095" s="1"/>
      <c r="L1095" s="6"/>
      <c r="M1095" s="6"/>
      <c r="N1095" s="6"/>
    </row>
    <row r="1096" spans="1:14">
      <c r="A1096" s="1" t="s">
        <v>1501</v>
      </c>
      <c r="B1096" s="1" t="s">
        <v>1585</v>
      </c>
      <c r="C1096" s="1" t="s">
        <v>1690</v>
      </c>
      <c r="D1096" s="1">
        <v>23</v>
      </c>
      <c r="E1096" s="1" t="s">
        <v>1531</v>
      </c>
      <c r="F1096" s="1">
        <v>22</v>
      </c>
      <c r="G1096" s="1" t="s">
        <v>1531</v>
      </c>
      <c r="H1096" s="1">
        <v>21</v>
      </c>
      <c r="I1096" s="1" t="s">
        <v>1531</v>
      </c>
      <c r="J1096" s="1">
        <v>21</v>
      </c>
      <c r="K1096" s="1" t="s">
        <v>1531</v>
      </c>
      <c r="L1096" s="6"/>
      <c r="M1096" s="6"/>
      <c r="N1096" s="6"/>
    </row>
    <row r="1097" spans="1:14">
      <c r="A1097" s="1" t="s">
        <v>1502</v>
      </c>
      <c r="B1097" s="1" t="s">
        <v>1585</v>
      </c>
      <c r="C1097" s="1" t="s">
        <v>1703</v>
      </c>
      <c r="D1097" s="1">
        <v>0</v>
      </c>
      <c r="E1097" s="1" t="s">
        <v>1531</v>
      </c>
      <c r="F1097" s="1">
        <v>0</v>
      </c>
      <c r="G1097" s="1" t="s">
        <v>1531</v>
      </c>
      <c r="H1097" s="1">
        <v>0</v>
      </c>
      <c r="I1097" s="1" t="s">
        <v>1531</v>
      </c>
      <c r="J1097" s="1">
        <v>0</v>
      </c>
      <c r="K1097" s="1" t="s">
        <v>1531</v>
      </c>
      <c r="L1097" s="6"/>
      <c r="M1097" s="6"/>
      <c r="N1097" s="6"/>
    </row>
    <row r="1098" spans="1:14">
      <c r="A1098" s="1" t="s">
        <v>1503</v>
      </c>
      <c r="B1098" s="1" t="s">
        <v>1585</v>
      </c>
      <c r="C1098" s="1" t="s">
        <v>941</v>
      </c>
      <c r="D1098" s="1">
        <v>0</v>
      </c>
      <c r="E1098" s="1">
        <v>0</v>
      </c>
      <c r="F1098" s="1">
        <v>0</v>
      </c>
      <c r="G1098" s="1">
        <v>0</v>
      </c>
      <c r="H1098" s="1">
        <v>0</v>
      </c>
      <c r="I1098" s="1">
        <v>0</v>
      </c>
      <c r="J1098" s="1">
        <v>0</v>
      </c>
      <c r="K1098" s="1">
        <v>0</v>
      </c>
      <c r="L1098" s="6"/>
      <c r="M1098" s="6"/>
      <c r="N1098" s="6"/>
    </row>
    <row r="1099" spans="1:14">
      <c r="A1099" s="1" t="s">
        <v>1504</v>
      </c>
      <c r="B1099" s="1" t="s">
        <v>1585</v>
      </c>
      <c r="C1099" s="1" t="s">
        <v>1700</v>
      </c>
      <c r="D1099" s="1">
        <v>10</v>
      </c>
      <c r="E1099" s="1">
        <v>53</v>
      </c>
      <c r="F1099" s="1">
        <v>10</v>
      </c>
      <c r="G1099" s="1">
        <v>51</v>
      </c>
      <c r="H1099" s="1">
        <v>9</v>
      </c>
      <c r="I1099" s="1">
        <v>41</v>
      </c>
      <c r="J1099" s="1">
        <v>9</v>
      </c>
      <c r="K1099" s="1">
        <v>41</v>
      </c>
      <c r="L1099" s="6"/>
      <c r="M1099" s="6"/>
      <c r="N1099" s="6"/>
    </row>
    <row r="1100" spans="1:14">
      <c r="A1100" s="1" t="s">
        <v>1505</v>
      </c>
      <c r="B1100" s="1" t="s">
        <v>1585</v>
      </c>
      <c r="C1100" s="1" t="s">
        <v>942</v>
      </c>
      <c r="D1100" s="1">
        <v>0</v>
      </c>
      <c r="E1100" s="1">
        <v>0</v>
      </c>
      <c r="F1100" s="1">
        <v>0</v>
      </c>
      <c r="G1100" s="1">
        <v>0</v>
      </c>
      <c r="H1100" s="1">
        <v>0</v>
      </c>
      <c r="I1100" s="1">
        <v>0</v>
      </c>
      <c r="J1100" s="1">
        <v>0</v>
      </c>
      <c r="K1100" s="1">
        <v>0</v>
      </c>
      <c r="L1100" s="6"/>
      <c r="M1100" s="6"/>
      <c r="N1100" s="6"/>
    </row>
    <row r="1101" spans="1:14">
      <c r="A1101" s="1" t="s">
        <v>1506</v>
      </c>
      <c r="B1101" s="1" t="s">
        <v>1585</v>
      </c>
      <c r="C1101" s="1" t="s">
        <v>1702</v>
      </c>
      <c r="D1101" s="1">
        <v>7</v>
      </c>
      <c r="E1101" s="1" t="s">
        <v>1531</v>
      </c>
      <c r="F1101" s="1">
        <v>7</v>
      </c>
      <c r="G1101" s="1" t="s">
        <v>1531</v>
      </c>
      <c r="H1101" s="1">
        <v>7</v>
      </c>
      <c r="I1101" s="1" t="s">
        <v>1531</v>
      </c>
      <c r="J1101" s="1">
        <v>7</v>
      </c>
      <c r="K1101" s="1" t="s">
        <v>1531</v>
      </c>
      <c r="L1101" s="6"/>
      <c r="M1101" s="6"/>
      <c r="N1101" s="6"/>
    </row>
    <row r="1102" spans="1:14">
      <c r="A1102" s="1" t="s">
        <v>1507</v>
      </c>
      <c r="B1102" s="1" t="s">
        <v>1585</v>
      </c>
      <c r="C1102" s="1" t="s">
        <v>944</v>
      </c>
      <c r="D1102" s="1">
        <v>1</v>
      </c>
      <c r="E1102" s="1" t="s">
        <v>1531</v>
      </c>
      <c r="F1102" s="1">
        <v>1</v>
      </c>
      <c r="G1102" s="1" t="s">
        <v>1531</v>
      </c>
      <c r="H1102" s="1">
        <v>1</v>
      </c>
      <c r="I1102" s="1" t="s">
        <v>1531</v>
      </c>
      <c r="J1102" s="1">
        <v>1</v>
      </c>
      <c r="K1102" s="1" t="s">
        <v>1531</v>
      </c>
      <c r="L1102" s="6"/>
      <c r="M1102" s="6"/>
      <c r="N1102" s="6"/>
    </row>
    <row r="1103" spans="1:14">
      <c r="A1103" s="1" t="s">
        <v>1508</v>
      </c>
      <c r="B1103" s="1" t="s">
        <v>1585</v>
      </c>
      <c r="C1103" s="1" t="s">
        <v>945</v>
      </c>
      <c r="D1103" s="1">
        <v>1</v>
      </c>
      <c r="E1103" s="1" t="s">
        <v>1531</v>
      </c>
      <c r="F1103" s="1">
        <v>1</v>
      </c>
      <c r="G1103" s="1" t="s">
        <v>1531</v>
      </c>
      <c r="H1103" s="1">
        <v>1</v>
      </c>
      <c r="I1103" s="1" t="s">
        <v>1531</v>
      </c>
      <c r="J1103" s="1">
        <v>1</v>
      </c>
      <c r="K1103" s="1" t="s">
        <v>1531</v>
      </c>
      <c r="L1103" s="6"/>
      <c r="M1103" s="6"/>
      <c r="N1103" s="6"/>
    </row>
    <row r="1104" spans="1:14">
      <c r="A1104" s="1" t="s">
        <v>1509</v>
      </c>
      <c r="B1104" s="1" t="s">
        <v>1585</v>
      </c>
      <c r="C1104" s="1" t="s">
        <v>1704</v>
      </c>
      <c r="D1104" s="1">
        <v>2</v>
      </c>
      <c r="E1104" s="1">
        <v>8.625</v>
      </c>
      <c r="F1104" s="1">
        <v>2</v>
      </c>
      <c r="G1104" s="1">
        <v>8.625</v>
      </c>
      <c r="H1104" s="1">
        <v>2</v>
      </c>
      <c r="I1104" s="1">
        <v>8.5333330000000007</v>
      </c>
      <c r="J1104" s="1">
        <v>2</v>
      </c>
      <c r="K1104" s="1">
        <v>8.733333</v>
      </c>
      <c r="L1104" s="6"/>
      <c r="M1104" s="6"/>
      <c r="N1104" s="6"/>
    </row>
    <row r="1105" spans="1:14">
      <c r="A1105" s="1" t="s">
        <v>1510</v>
      </c>
      <c r="B1105" s="1" t="s">
        <v>1585</v>
      </c>
      <c r="C1105" s="1" t="s">
        <v>943</v>
      </c>
      <c r="D1105" s="1">
        <v>0</v>
      </c>
      <c r="E1105" s="1">
        <v>0</v>
      </c>
      <c r="F1105" s="1">
        <v>0</v>
      </c>
      <c r="G1105" s="1">
        <v>0</v>
      </c>
      <c r="H1105" s="1">
        <v>0</v>
      </c>
      <c r="I1105" s="1">
        <v>0</v>
      </c>
      <c r="J1105" s="1">
        <v>0</v>
      </c>
      <c r="K1105" s="1">
        <v>0</v>
      </c>
      <c r="L1105" s="6"/>
      <c r="M1105" s="6"/>
      <c r="N1105" s="6"/>
    </row>
    <row r="1106" spans="1:14">
      <c r="A1106" s="1" t="s">
        <v>1511</v>
      </c>
      <c r="B1106" s="1" t="s">
        <v>1585</v>
      </c>
      <c r="C1106" s="1" t="s">
        <v>1701</v>
      </c>
      <c r="D1106" s="1">
        <v>2</v>
      </c>
      <c r="E1106" s="1" t="s">
        <v>1531</v>
      </c>
      <c r="F1106" s="1">
        <v>1</v>
      </c>
      <c r="G1106" s="1" t="s">
        <v>1531</v>
      </c>
      <c r="H1106" s="1">
        <v>1</v>
      </c>
      <c r="I1106" s="1" t="s">
        <v>1531</v>
      </c>
      <c r="J1106" s="1">
        <v>1</v>
      </c>
      <c r="K1106" s="1" t="s">
        <v>1531</v>
      </c>
      <c r="L1106" s="6"/>
      <c r="M1106" s="6"/>
      <c r="N1106" s="6"/>
    </row>
    <row r="1107" spans="1:14">
      <c r="A1107" s="1" t="s">
        <v>1512</v>
      </c>
      <c r="B1107" s="1" t="s">
        <v>1585</v>
      </c>
      <c r="C1107" s="1" t="s">
        <v>709</v>
      </c>
      <c r="D1107" s="1"/>
      <c r="E1107" s="1"/>
      <c r="F1107" s="1"/>
      <c r="G1107" s="1"/>
      <c r="H1107" s="1"/>
      <c r="I1107" s="1"/>
      <c r="J1107" s="1"/>
      <c r="K1107" s="1"/>
      <c r="L1107" s="6"/>
      <c r="M1107" s="6"/>
      <c r="N1107" s="6"/>
    </row>
    <row r="1108" spans="1:14">
      <c r="A1108" s="1" t="s">
        <v>1357</v>
      </c>
      <c r="B1108" s="1" t="s">
        <v>1586</v>
      </c>
      <c r="C1108" s="1" t="s">
        <v>1690</v>
      </c>
      <c r="D1108" s="1">
        <v>7</v>
      </c>
      <c r="E1108" s="1" t="s">
        <v>1531</v>
      </c>
      <c r="F1108" s="1">
        <v>7</v>
      </c>
      <c r="G1108" s="1" t="s">
        <v>1531</v>
      </c>
      <c r="H1108" s="1">
        <v>7</v>
      </c>
      <c r="I1108" s="1" t="s">
        <v>1531</v>
      </c>
      <c r="J1108" s="1">
        <v>7</v>
      </c>
      <c r="K1108" s="1" t="s">
        <v>1531</v>
      </c>
      <c r="L1108" s="6"/>
      <c r="M1108" s="6"/>
      <c r="N1108" s="6"/>
    </row>
    <row r="1109" spans="1:14">
      <c r="A1109" s="1" t="s">
        <v>1358</v>
      </c>
      <c r="B1109" s="1" t="s">
        <v>1586</v>
      </c>
      <c r="C1109" s="1" t="s">
        <v>1703</v>
      </c>
      <c r="D1109" s="1">
        <v>1</v>
      </c>
      <c r="E1109" s="1" t="s">
        <v>1531</v>
      </c>
      <c r="F1109" s="1">
        <v>1</v>
      </c>
      <c r="G1109" s="1" t="s">
        <v>1531</v>
      </c>
      <c r="H1109" s="1">
        <v>1</v>
      </c>
      <c r="I1109" s="1" t="s">
        <v>1531</v>
      </c>
      <c r="J1109" s="1">
        <v>1</v>
      </c>
      <c r="K1109" s="1" t="s">
        <v>1531</v>
      </c>
      <c r="L1109" s="6"/>
      <c r="M1109" s="6"/>
      <c r="N1109" s="6"/>
    </row>
    <row r="1110" spans="1:14">
      <c r="A1110" s="1" t="s">
        <v>1359</v>
      </c>
      <c r="B1110" s="1" t="s">
        <v>1586</v>
      </c>
      <c r="C1110" s="1" t="s">
        <v>941</v>
      </c>
      <c r="D1110" s="1">
        <v>4</v>
      </c>
      <c r="E1110" s="1">
        <v>229</v>
      </c>
      <c r="F1110" s="1">
        <v>4</v>
      </c>
      <c r="G1110" s="1">
        <v>229</v>
      </c>
      <c r="H1110" s="1">
        <v>4</v>
      </c>
      <c r="I1110" s="1">
        <v>229</v>
      </c>
      <c r="J1110" s="1">
        <v>4</v>
      </c>
      <c r="K1110" s="1">
        <v>229</v>
      </c>
      <c r="L1110" s="6"/>
      <c r="M1110" s="6"/>
      <c r="N1110" s="6"/>
    </row>
    <row r="1111" spans="1:14">
      <c r="A1111" s="1" t="s">
        <v>1360</v>
      </c>
      <c r="B1111" s="1" t="s">
        <v>1586</v>
      </c>
      <c r="C1111" s="1" t="s">
        <v>1700</v>
      </c>
      <c r="D1111" s="1">
        <v>0</v>
      </c>
      <c r="E1111" s="1">
        <v>0</v>
      </c>
      <c r="F1111" s="1">
        <v>0</v>
      </c>
      <c r="G1111" s="1">
        <v>0</v>
      </c>
      <c r="H1111" s="1">
        <v>0</v>
      </c>
      <c r="I1111" s="1">
        <v>0</v>
      </c>
      <c r="J1111" s="1">
        <v>0</v>
      </c>
      <c r="K1111" s="1">
        <v>0</v>
      </c>
      <c r="L1111" s="6"/>
      <c r="M1111" s="6"/>
      <c r="N1111" s="6"/>
    </row>
    <row r="1112" spans="1:14">
      <c r="A1112" s="1" t="s">
        <v>1361</v>
      </c>
      <c r="B1112" s="1" t="s">
        <v>1586</v>
      </c>
      <c r="C1112" s="1" t="s">
        <v>942</v>
      </c>
      <c r="D1112" s="1">
        <v>0</v>
      </c>
      <c r="E1112" s="1">
        <v>0</v>
      </c>
      <c r="F1112" s="1">
        <v>0</v>
      </c>
      <c r="G1112" s="1">
        <v>0</v>
      </c>
      <c r="H1112" s="1">
        <v>0</v>
      </c>
      <c r="I1112" s="1">
        <v>0</v>
      </c>
      <c r="J1112" s="1">
        <v>0</v>
      </c>
      <c r="K1112" s="1">
        <v>0</v>
      </c>
      <c r="L1112" s="6"/>
      <c r="M1112" s="6"/>
      <c r="N1112" s="6"/>
    </row>
    <row r="1113" spans="1:14">
      <c r="A1113" s="1" t="s">
        <v>1362</v>
      </c>
      <c r="B1113" s="1" t="s">
        <v>1586</v>
      </c>
      <c r="C1113" s="1" t="s">
        <v>1702</v>
      </c>
      <c r="D1113" s="1">
        <v>0</v>
      </c>
      <c r="E1113" s="1" t="s">
        <v>1531</v>
      </c>
      <c r="F1113" s="1">
        <v>0</v>
      </c>
      <c r="G1113" s="1" t="s">
        <v>1531</v>
      </c>
      <c r="H1113" s="1">
        <v>0</v>
      </c>
      <c r="I1113" s="1" t="s">
        <v>1531</v>
      </c>
      <c r="J1113" s="1">
        <v>0</v>
      </c>
      <c r="K1113" s="1" t="s">
        <v>1531</v>
      </c>
      <c r="L1113" s="6"/>
      <c r="M1113" s="6"/>
      <c r="N1113" s="6"/>
    </row>
    <row r="1114" spans="1:14">
      <c r="A1114" s="1" t="s">
        <v>1363</v>
      </c>
      <c r="B1114" s="1" t="s">
        <v>1586</v>
      </c>
      <c r="C1114" s="1" t="s">
        <v>944</v>
      </c>
      <c r="D1114" s="1">
        <v>1</v>
      </c>
      <c r="E1114" s="1" t="s">
        <v>1531</v>
      </c>
      <c r="F1114" s="1">
        <v>1</v>
      </c>
      <c r="G1114" s="1" t="s">
        <v>1531</v>
      </c>
      <c r="H1114" s="1">
        <v>1</v>
      </c>
      <c r="I1114" s="1" t="s">
        <v>1531</v>
      </c>
      <c r="J1114" s="1">
        <v>1</v>
      </c>
      <c r="K1114" s="1" t="s">
        <v>1531</v>
      </c>
      <c r="L1114" s="6"/>
      <c r="M1114" s="6"/>
      <c r="N1114" s="6"/>
    </row>
    <row r="1115" spans="1:14">
      <c r="A1115" s="1" t="s">
        <v>1364</v>
      </c>
      <c r="B1115" s="1" t="s">
        <v>1586</v>
      </c>
      <c r="C1115" s="1" t="s">
        <v>945</v>
      </c>
      <c r="D1115" s="1">
        <v>1</v>
      </c>
      <c r="E1115" s="1" t="s">
        <v>1531</v>
      </c>
      <c r="F1115" s="1">
        <v>1</v>
      </c>
      <c r="G1115" s="1" t="s">
        <v>1531</v>
      </c>
      <c r="H1115" s="1">
        <v>1</v>
      </c>
      <c r="I1115" s="1" t="s">
        <v>1531</v>
      </c>
      <c r="J1115" s="1">
        <v>1</v>
      </c>
      <c r="K1115" s="1" t="s">
        <v>1531</v>
      </c>
      <c r="L1115" s="6"/>
      <c r="M1115" s="6"/>
      <c r="N1115" s="6"/>
    </row>
    <row r="1116" spans="1:14">
      <c r="A1116" s="1" t="s">
        <v>1365</v>
      </c>
      <c r="B1116" s="1" t="s">
        <v>1586</v>
      </c>
      <c r="C1116" s="1" t="s">
        <v>1704</v>
      </c>
      <c r="D1116" s="1">
        <v>0</v>
      </c>
      <c r="E1116" s="1">
        <v>0</v>
      </c>
      <c r="F1116" s="1">
        <v>0</v>
      </c>
      <c r="G1116" s="1">
        <v>0</v>
      </c>
      <c r="H1116" s="1">
        <v>0</v>
      </c>
      <c r="I1116" s="1">
        <v>0</v>
      </c>
      <c r="J1116" s="1">
        <v>0</v>
      </c>
      <c r="K1116" s="1">
        <v>0</v>
      </c>
      <c r="L1116" s="6"/>
      <c r="M1116" s="6"/>
      <c r="N1116" s="6"/>
    </row>
    <row r="1117" spans="1:14">
      <c r="A1117" s="1" t="s">
        <v>1366</v>
      </c>
      <c r="B1117" s="1" t="s">
        <v>1586</v>
      </c>
      <c r="C1117" s="1" t="s">
        <v>943</v>
      </c>
      <c r="D1117" s="1">
        <v>0</v>
      </c>
      <c r="E1117" s="1">
        <v>0</v>
      </c>
      <c r="F1117" s="1">
        <v>0</v>
      </c>
      <c r="G1117" s="1">
        <v>0</v>
      </c>
      <c r="H1117" s="1">
        <v>0</v>
      </c>
      <c r="I1117" s="1">
        <v>0</v>
      </c>
      <c r="J1117" s="1">
        <v>0</v>
      </c>
      <c r="K1117" s="1">
        <v>0</v>
      </c>
      <c r="L1117" s="6"/>
      <c r="M1117" s="6"/>
      <c r="N1117" s="6"/>
    </row>
    <row r="1118" spans="1:14">
      <c r="A1118" s="1" t="s">
        <v>2042</v>
      </c>
      <c r="B1118" s="1" t="s">
        <v>1586</v>
      </c>
      <c r="C1118" s="1" t="s">
        <v>1701</v>
      </c>
      <c r="D1118" s="1">
        <v>0</v>
      </c>
      <c r="E1118" s="1" t="s">
        <v>1531</v>
      </c>
      <c r="F1118" s="1">
        <v>0</v>
      </c>
      <c r="G1118" s="1" t="s">
        <v>1531</v>
      </c>
      <c r="H1118" s="1">
        <v>0</v>
      </c>
      <c r="I1118" s="1" t="s">
        <v>1531</v>
      </c>
      <c r="J1118" s="1">
        <v>0</v>
      </c>
      <c r="K1118" s="1" t="s">
        <v>1531</v>
      </c>
      <c r="L1118" s="6"/>
      <c r="M1118" s="6"/>
      <c r="N1118" s="6"/>
    </row>
    <row r="1119" spans="1:14">
      <c r="A1119" s="1" t="s">
        <v>2043</v>
      </c>
      <c r="B1119" s="1" t="s">
        <v>1586</v>
      </c>
      <c r="C1119" s="1" t="s">
        <v>709</v>
      </c>
      <c r="D1119" s="1"/>
      <c r="E1119" s="1"/>
      <c r="F1119" s="1"/>
      <c r="G1119" s="1"/>
      <c r="H1119" s="1"/>
      <c r="I1119" s="1"/>
      <c r="J1119" s="1"/>
      <c r="K1119" s="1"/>
      <c r="L1119" s="6"/>
      <c r="M1119" s="6"/>
      <c r="N1119" s="6"/>
    </row>
    <row r="1120" spans="1:14">
      <c r="A1120" s="1" t="s">
        <v>2044</v>
      </c>
      <c r="B1120" s="1" t="s">
        <v>1605</v>
      </c>
      <c r="C1120" s="1" t="s">
        <v>1690</v>
      </c>
      <c r="D1120" s="1">
        <v>5</v>
      </c>
      <c r="E1120" s="1" t="s">
        <v>1531</v>
      </c>
      <c r="F1120" s="1">
        <v>5</v>
      </c>
      <c r="G1120" s="1" t="s">
        <v>1531</v>
      </c>
      <c r="H1120" s="1">
        <v>5</v>
      </c>
      <c r="I1120" s="1" t="s">
        <v>1531</v>
      </c>
      <c r="J1120" s="1">
        <v>4</v>
      </c>
      <c r="K1120" s="1" t="s">
        <v>1531</v>
      </c>
      <c r="L1120" s="6"/>
      <c r="M1120" s="6"/>
      <c r="N1120" s="6"/>
    </row>
    <row r="1121" spans="1:14">
      <c r="A1121" s="1" t="s">
        <v>2045</v>
      </c>
      <c r="B1121" s="1" t="s">
        <v>1605</v>
      </c>
      <c r="C1121" s="1" t="s">
        <v>1703</v>
      </c>
      <c r="D1121" s="1">
        <v>0</v>
      </c>
      <c r="E1121" s="1" t="s">
        <v>1531</v>
      </c>
      <c r="F1121" s="1">
        <v>0</v>
      </c>
      <c r="G1121" s="1" t="s">
        <v>1531</v>
      </c>
      <c r="H1121" s="1">
        <v>0</v>
      </c>
      <c r="I1121" s="1" t="s">
        <v>1531</v>
      </c>
      <c r="J1121" s="1">
        <v>0</v>
      </c>
      <c r="K1121" s="1" t="s">
        <v>1531</v>
      </c>
      <c r="L1121" s="6"/>
      <c r="M1121" s="6"/>
      <c r="N1121" s="6"/>
    </row>
    <row r="1122" spans="1:14">
      <c r="A1122" s="1" t="s">
        <v>2046</v>
      </c>
      <c r="B1122" s="1" t="s">
        <v>1605</v>
      </c>
      <c r="C1122" s="1" t="s">
        <v>941</v>
      </c>
      <c r="D1122" s="1">
        <v>0</v>
      </c>
      <c r="E1122" s="1">
        <v>0</v>
      </c>
      <c r="F1122" s="1">
        <v>0</v>
      </c>
      <c r="G1122" s="1">
        <v>0</v>
      </c>
      <c r="H1122" s="1">
        <v>0</v>
      </c>
      <c r="I1122" s="1">
        <v>0</v>
      </c>
      <c r="J1122" s="1">
        <v>0</v>
      </c>
      <c r="K1122" s="1">
        <v>0</v>
      </c>
      <c r="L1122" s="6"/>
      <c r="M1122" s="6"/>
      <c r="N1122" s="6"/>
    </row>
    <row r="1123" spans="1:14">
      <c r="A1123" s="1" t="s">
        <v>2047</v>
      </c>
      <c r="B1123" s="1" t="s">
        <v>1605</v>
      </c>
      <c r="C1123" s="1" t="s">
        <v>1700</v>
      </c>
      <c r="D1123" s="1">
        <v>1</v>
      </c>
      <c r="E1123" s="1">
        <v>6</v>
      </c>
      <c r="F1123" s="1">
        <v>1</v>
      </c>
      <c r="G1123" s="1">
        <v>6</v>
      </c>
      <c r="H1123" s="1">
        <v>1</v>
      </c>
      <c r="I1123" s="1">
        <v>6</v>
      </c>
      <c r="J1123" s="1">
        <v>1</v>
      </c>
      <c r="K1123" s="1">
        <v>6</v>
      </c>
      <c r="L1123" s="6"/>
      <c r="M1123" s="6"/>
      <c r="N1123" s="6"/>
    </row>
    <row r="1124" spans="1:14">
      <c r="A1124" s="1" t="s">
        <v>2070</v>
      </c>
      <c r="B1124" s="1" t="s">
        <v>1605</v>
      </c>
      <c r="C1124" s="1" t="s">
        <v>942</v>
      </c>
      <c r="D1124" s="1">
        <v>0</v>
      </c>
      <c r="E1124" s="1">
        <v>0</v>
      </c>
      <c r="F1124" s="1">
        <v>0</v>
      </c>
      <c r="G1124" s="1">
        <v>0</v>
      </c>
      <c r="H1124" s="1">
        <v>0</v>
      </c>
      <c r="I1124" s="1">
        <v>0</v>
      </c>
      <c r="J1124" s="1">
        <v>0</v>
      </c>
      <c r="K1124" s="1">
        <v>0</v>
      </c>
      <c r="L1124" s="6"/>
      <c r="M1124" s="6"/>
      <c r="N1124" s="6"/>
    </row>
    <row r="1125" spans="1:14">
      <c r="A1125" s="1" t="s">
        <v>501</v>
      </c>
      <c r="B1125" s="1" t="s">
        <v>1605</v>
      </c>
      <c r="C1125" s="1" t="s">
        <v>1702</v>
      </c>
      <c r="D1125" s="1">
        <v>1</v>
      </c>
      <c r="E1125" s="1" t="s">
        <v>1531</v>
      </c>
      <c r="F1125" s="1">
        <v>1</v>
      </c>
      <c r="G1125" s="1" t="s">
        <v>1531</v>
      </c>
      <c r="H1125" s="1">
        <v>1</v>
      </c>
      <c r="I1125" s="1" t="s">
        <v>1531</v>
      </c>
      <c r="J1125" s="1">
        <v>1</v>
      </c>
      <c r="K1125" s="1" t="s">
        <v>1531</v>
      </c>
      <c r="L1125" s="6"/>
      <c r="M1125" s="6"/>
      <c r="N1125" s="6"/>
    </row>
    <row r="1126" spans="1:14">
      <c r="A1126" s="1" t="s">
        <v>502</v>
      </c>
      <c r="B1126" s="1" t="s">
        <v>1605</v>
      </c>
      <c r="C1126" s="1" t="s">
        <v>944</v>
      </c>
      <c r="D1126" s="1">
        <v>1</v>
      </c>
      <c r="E1126" s="1" t="s">
        <v>1531</v>
      </c>
      <c r="F1126" s="1">
        <v>1</v>
      </c>
      <c r="G1126" s="1" t="s">
        <v>1531</v>
      </c>
      <c r="H1126" s="1">
        <v>1</v>
      </c>
      <c r="I1126" s="1" t="s">
        <v>1531</v>
      </c>
      <c r="J1126" s="1">
        <v>1</v>
      </c>
      <c r="K1126" s="1" t="s">
        <v>1531</v>
      </c>
      <c r="L1126" s="6"/>
      <c r="M1126" s="6"/>
      <c r="N1126" s="6"/>
    </row>
    <row r="1127" spans="1:14">
      <c r="A1127" s="1" t="s">
        <v>166</v>
      </c>
      <c r="B1127" s="1" t="s">
        <v>1605</v>
      </c>
      <c r="C1127" s="1" t="s">
        <v>945</v>
      </c>
      <c r="D1127" s="1">
        <v>1</v>
      </c>
      <c r="E1127" s="1" t="s">
        <v>1531</v>
      </c>
      <c r="F1127" s="1">
        <v>1</v>
      </c>
      <c r="G1127" s="1" t="s">
        <v>1531</v>
      </c>
      <c r="H1127" s="1">
        <v>1</v>
      </c>
      <c r="I1127" s="1" t="s">
        <v>1531</v>
      </c>
      <c r="J1127" s="1">
        <v>1</v>
      </c>
      <c r="K1127" s="1" t="s">
        <v>1531</v>
      </c>
      <c r="L1127" s="6"/>
      <c r="M1127" s="6"/>
      <c r="N1127" s="6"/>
    </row>
    <row r="1128" spans="1:14">
      <c r="A1128" s="1" t="s">
        <v>167</v>
      </c>
      <c r="B1128" s="1" t="s">
        <v>1605</v>
      </c>
      <c r="C1128" s="1" t="s">
        <v>1704</v>
      </c>
      <c r="D1128" s="1">
        <v>1</v>
      </c>
      <c r="E1128" s="1">
        <v>6.625</v>
      </c>
      <c r="F1128" s="1">
        <v>1</v>
      </c>
      <c r="G1128" s="1">
        <v>6.625</v>
      </c>
      <c r="H1128" s="1">
        <v>1</v>
      </c>
      <c r="I1128" s="1">
        <v>6.5333329999999998</v>
      </c>
      <c r="J1128" s="1">
        <v>0</v>
      </c>
      <c r="K1128" s="1">
        <v>0</v>
      </c>
      <c r="L1128" s="6"/>
      <c r="M1128" s="6"/>
      <c r="N1128" s="6"/>
    </row>
    <row r="1129" spans="1:14">
      <c r="A1129" s="1" t="s">
        <v>168</v>
      </c>
      <c r="B1129" s="1" t="s">
        <v>1605</v>
      </c>
      <c r="C1129" s="1" t="s">
        <v>943</v>
      </c>
      <c r="D1129" s="1">
        <v>0</v>
      </c>
      <c r="E1129" s="1">
        <v>0</v>
      </c>
      <c r="F1129" s="1">
        <v>0</v>
      </c>
      <c r="G1129" s="1">
        <v>0</v>
      </c>
      <c r="H1129" s="1">
        <v>0</v>
      </c>
      <c r="I1129" s="1">
        <v>0</v>
      </c>
      <c r="J1129" s="1">
        <v>0</v>
      </c>
      <c r="K1129" s="1">
        <v>0</v>
      </c>
      <c r="L1129" s="6"/>
      <c r="M1129" s="6"/>
      <c r="N1129" s="6"/>
    </row>
    <row r="1130" spans="1:14">
      <c r="A1130" s="1" t="s">
        <v>169</v>
      </c>
      <c r="B1130" s="1" t="s">
        <v>1605</v>
      </c>
      <c r="C1130" s="1" t="s">
        <v>1701</v>
      </c>
      <c r="D1130" s="1">
        <v>0</v>
      </c>
      <c r="E1130" s="1" t="s">
        <v>1531</v>
      </c>
      <c r="F1130" s="1">
        <v>0</v>
      </c>
      <c r="G1130" s="1" t="s">
        <v>1531</v>
      </c>
      <c r="H1130" s="1">
        <v>0</v>
      </c>
      <c r="I1130" s="1" t="s">
        <v>1531</v>
      </c>
      <c r="J1130" s="1">
        <v>0</v>
      </c>
      <c r="K1130" s="1" t="s">
        <v>1531</v>
      </c>
      <c r="L1130" s="6"/>
      <c r="M1130" s="6"/>
      <c r="N1130" s="6"/>
    </row>
    <row r="1131" spans="1:14">
      <c r="A1131" s="1" t="s">
        <v>170</v>
      </c>
      <c r="B1131" s="1" t="s">
        <v>1605</v>
      </c>
      <c r="C1131" s="1" t="s">
        <v>709</v>
      </c>
      <c r="D1131" s="1"/>
      <c r="E1131" s="1"/>
      <c r="F1131" s="1"/>
      <c r="G1131" s="1"/>
      <c r="H1131" s="1"/>
      <c r="I1131" s="1"/>
      <c r="J1131" s="1"/>
      <c r="K1131" s="1"/>
      <c r="L1131" s="6"/>
      <c r="M1131" s="6"/>
      <c r="N1131" s="6"/>
    </row>
    <row r="1132" spans="1:14">
      <c r="A1132" s="1" t="s">
        <v>171</v>
      </c>
      <c r="B1132" s="1" t="s">
        <v>93</v>
      </c>
      <c r="C1132" s="1" t="s">
        <v>1690</v>
      </c>
      <c r="D1132" s="1">
        <v>21</v>
      </c>
      <c r="E1132" s="1" t="s">
        <v>1531</v>
      </c>
      <c r="F1132" s="1">
        <v>21</v>
      </c>
      <c r="G1132" s="1" t="s">
        <v>1531</v>
      </c>
      <c r="H1132" s="1">
        <v>20</v>
      </c>
      <c r="I1132" s="1" t="s">
        <v>1531</v>
      </c>
      <c r="J1132" s="1">
        <v>20</v>
      </c>
      <c r="K1132" s="1" t="s">
        <v>1531</v>
      </c>
      <c r="L1132" s="6"/>
      <c r="M1132" s="6"/>
      <c r="N1132" s="6"/>
    </row>
    <row r="1133" spans="1:14">
      <c r="A1133" s="1" t="s">
        <v>172</v>
      </c>
      <c r="B1133" s="1" t="s">
        <v>93</v>
      </c>
      <c r="C1133" s="1" t="s">
        <v>1703</v>
      </c>
      <c r="D1133" s="1">
        <v>0</v>
      </c>
      <c r="E1133" s="1" t="s">
        <v>1531</v>
      </c>
      <c r="F1133" s="1">
        <v>0</v>
      </c>
      <c r="G1133" s="1" t="s">
        <v>1531</v>
      </c>
      <c r="H1133" s="1">
        <v>0</v>
      </c>
      <c r="I1133" s="1" t="s">
        <v>1531</v>
      </c>
      <c r="J1133" s="1">
        <v>0</v>
      </c>
      <c r="K1133" s="1" t="s">
        <v>1531</v>
      </c>
      <c r="L1133" s="6"/>
      <c r="M1133" s="6"/>
      <c r="N1133" s="6"/>
    </row>
    <row r="1134" spans="1:14">
      <c r="A1134" s="1" t="s">
        <v>173</v>
      </c>
      <c r="B1134" s="1" t="s">
        <v>93</v>
      </c>
      <c r="C1134" s="1" t="s">
        <v>941</v>
      </c>
      <c r="D1134" s="1">
        <v>0</v>
      </c>
      <c r="E1134" s="1">
        <v>0</v>
      </c>
      <c r="F1134" s="1">
        <v>0</v>
      </c>
      <c r="G1134" s="1">
        <v>0</v>
      </c>
      <c r="H1134" s="1">
        <v>0</v>
      </c>
      <c r="I1134" s="1">
        <v>0</v>
      </c>
      <c r="J1134" s="1">
        <v>0</v>
      </c>
      <c r="K1134" s="1">
        <v>0</v>
      </c>
      <c r="L1134" s="6"/>
      <c r="M1134" s="6"/>
      <c r="N1134" s="6"/>
    </row>
    <row r="1135" spans="1:14">
      <c r="A1135" s="1" t="s">
        <v>174</v>
      </c>
      <c r="B1135" s="1" t="s">
        <v>93</v>
      </c>
      <c r="C1135" s="1" t="s">
        <v>1700</v>
      </c>
      <c r="D1135" s="1">
        <v>14</v>
      </c>
      <c r="E1135" s="1">
        <v>62</v>
      </c>
      <c r="F1135" s="1">
        <v>14</v>
      </c>
      <c r="G1135" s="1">
        <v>62</v>
      </c>
      <c r="H1135" s="1">
        <v>13</v>
      </c>
      <c r="I1135" s="1">
        <v>60</v>
      </c>
      <c r="J1135" s="1">
        <v>13</v>
      </c>
      <c r="K1135" s="1">
        <v>60</v>
      </c>
      <c r="L1135" s="6"/>
      <c r="M1135" s="6"/>
      <c r="N1135" s="6"/>
    </row>
    <row r="1136" spans="1:14">
      <c r="A1136" s="1" t="s">
        <v>1009</v>
      </c>
      <c r="B1136" s="1" t="s">
        <v>93</v>
      </c>
      <c r="C1136" s="1" t="s">
        <v>942</v>
      </c>
      <c r="D1136" s="1">
        <v>0</v>
      </c>
      <c r="E1136" s="1">
        <v>0</v>
      </c>
      <c r="F1136" s="1">
        <v>0</v>
      </c>
      <c r="G1136" s="1">
        <v>0</v>
      </c>
      <c r="H1136" s="1">
        <v>0</v>
      </c>
      <c r="I1136" s="1">
        <v>0</v>
      </c>
      <c r="J1136" s="1">
        <v>0</v>
      </c>
      <c r="K1136" s="1">
        <v>0</v>
      </c>
      <c r="L1136" s="6"/>
      <c r="M1136" s="6"/>
      <c r="N1136" s="6"/>
    </row>
    <row r="1137" spans="1:14">
      <c r="A1137" s="1" t="s">
        <v>2071</v>
      </c>
      <c r="B1137" s="1" t="s">
        <v>93</v>
      </c>
      <c r="C1137" s="1" t="s">
        <v>1702</v>
      </c>
      <c r="D1137" s="1">
        <v>4</v>
      </c>
      <c r="E1137" s="1" t="s">
        <v>1531</v>
      </c>
      <c r="F1137" s="1">
        <v>4</v>
      </c>
      <c r="G1137" s="1" t="s">
        <v>1531</v>
      </c>
      <c r="H1137" s="1">
        <v>4</v>
      </c>
      <c r="I1137" s="1" t="s">
        <v>1531</v>
      </c>
      <c r="J1137" s="1">
        <v>4</v>
      </c>
      <c r="K1137" s="1" t="s">
        <v>1531</v>
      </c>
      <c r="L1137" s="6"/>
      <c r="M1137" s="6"/>
      <c r="N1137" s="6"/>
    </row>
    <row r="1138" spans="1:14">
      <c r="A1138" s="1" t="s">
        <v>2072</v>
      </c>
      <c r="B1138" s="1" t="s">
        <v>93</v>
      </c>
      <c r="C1138" s="1" t="s">
        <v>944</v>
      </c>
      <c r="D1138" s="1">
        <v>1</v>
      </c>
      <c r="E1138" s="1" t="s">
        <v>1531</v>
      </c>
      <c r="F1138" s="1">
        <v>1</v>
      </c>
      <c r="G1138" s="1" t="s">
        <v>1531</v>
      </c>
      <c r="H1138" s="1">
        <v>1</v>
      </c>
      <c r="I1138" s="1" t="s">
        <v>1531</v>
      </c>
      <c r="J1138" s="1">
        <v>1</v>
      </c>
      <c r="K1138" s="1" t="s">
        <v>1531</v>
      </c>
      <c r="L1138" s="6"/>
      <c r="M1138" s="6"/>
      <c r="N1138" s="6"/>
    </row>
    <row r="1139" spans="1:14">
      <c r="A1139" s="1" t="s">
        <v>2073</v>
      </c>
      <c r="B1139" s="1" t="s">
        <v>93</v>
      </c>
      <c r="C1139" s="1" t="s">
        <v>945</v>
      </c>
      <c r="D1139" s="1">
        <v>1</v>
      </c>
      <c r="E1139" s="1" t="s">
        <v>1531</v>
      </c>
      <c r="F1139" s="1">
        <v>1</v>
      </c>
      <c r="G1139" s="1" t="s">
        <v>1531</v>
      </c>
      <c r="H1139" s="1">
        <v>1</v>
      </c>
      <c r="I1139" s="1" t="s">
        <v>1531</v>
      </c>
      <c r="J1139" s="1">
        <v>1</v>
      </c>
      <c r="K1139" s="1" t="s">
        <v>1531</v>
      </c>
      <c r="L1139" s="6"/>
      <c r="M1139" s="6"/>
      <c r="N1139" s="6"/>
    </row>
    <row r="1140" spans="1:14">
      <c r="A1140" s="1" t="s">
        <v>2074</v>
      </c>
      <c r="B1140" s="1" t="s">
        <v>93</v>
      </c>
      <c r="C1140" s="1" t="s">
        <v>1704</v>
      </c>
      <c r="D1140" s="1">
        <v>1</v>
      </c>
      <c r="E1140" s="1">
        <v>6.625</v>
      </c>
      <c r="F1140" s="1">
        <v>1</v>
      </c>
      <c r="G1140" s="1">
        <v>6.625</v>
      </c>
      <c r="H1140" s="1">
        <v>1</v>
      </c>
      <c r="I1140" s="1">
        <v>6.5333329999999998</v>
      </c>
      <c r="J1140" s="1">
        <v>1</v>
      </c>
      <c r="K1140" s="1">
        <v>6.733333</v>
      </c>
      <c r="L1140" s="6"/>
      <c r="M1140" s="6"/>
      <c r="N1140" s="6"/>
    </row>
    <row r="1141" spans="1:14">
      <c r="A1141" s="1" t="s">
        <v>2075</v>
      </c>
      <c r="B1141" s="1" t="s">
        <v>93</v>
      </c>
      <c r="C1141" s="1" t="s">
        <v>943</v>
      </c>
      <c r="D1141" s="1">
        <v>0</v>
      </c>
      <c r="E1141" s="1">
        <v>0</v>
      </c>
      <c r="F1141" s="1">
        <v>0</v>
      </c>
      <c r="G1141" s="1">
        <v>0</v>
      </c>
      <c r="H1141" s="1">
        <v>0</v>
      </c>
      <c r="I1141" s="1">
        <v>0</v>
      </c>
      <c r="J1141" s="1">
        <v>0</v>
      </c>
      <c r="K1141" s="1">
        <v>0</v>
      </c>
      <c r="L1141" s="6"/>
      <c r="M1141" s="6"/>
      <c r="N1141" s="6"/>
    </row>
    <row r="1142" spans="1:14">
      <c r="A1142" s="1" t="s">
        <v>2076</v>
      </c>
      <c r="B1142" s="1" t="s">
        <v>93</v>
      </c>
      <c r="C1142" s="1" t="s">
        <v>1701</v>
      </c>
      <c r="D1142" s="1">
        <v>0</v>
      </c>
      <c r="E1142" s="1" t="s">
        <v>1531</v>
      </c>
      <c r="F1142" s="1">
        <v>0</v>
      </c>
      <c r="G1142" s="1" t="s">
        <v>1531</v>
      </c>
      <c r="H1142" s="1">
        <v>0</v>
      </c>
      <c r="I1142" s="1" t="s">
        <v>1531</v>
      </c>
      <c r="J1142" s="1">
        <v>0</v>
      </c>
      <c r="K1142" s="1" t="s">
        <v>1531</v>
      </c>
      <c r="L1142" s="6"/>
      <c r="M1142" s="6"/>
      <c r="N1142" s="6"/>
    </row>
    <row r="1143" spans="1:14">
      <c r="A1143" s="1" t="s">
        <v>2077</v>
      </c>
      <c r="B1143" s="1" t="s">
        <v>93</v>
      </c>
      <c r="C1143" s="1" t="s">
        <v>709</v>
      </c>
      <c r="D1143" s="1"/>
      <c r="E1143" s="1"/>
      <c r="F1143" s="1"/>
      <c r="G1143" s="1"/>
      <c r="H1143" s="1"/>
      <c r="I1143" s="1"/>
      <c r="J1143" s="1"/>
      <c r="K1143" s="1"/>
      <c r="L1143" s="6"/>
      <c r="M1143" s="6"/>
      <c r="N1143" s="6"/>
    </row>
    <row r="1144" spans="1:14">
      <c r="A1144" s="1" t="s">
        <v>2078</v>
      </c>
      <c r="B1144" s="1" t="s">
        <v>955</v>
      </c>
      <c r="C1144" s="1" t="s">
        <v>1690</v>
      </c>
      <c r="D1144" s="1">
        <v>13</v>
      </c>
      <c r="E1144" s="1" t="s">
        <v>1531</v>
      </c>
      <c r="F1144" s="1">
        <v>14</v>
      </c>
      <c r="G1144" s="1" t="s">
        <v>1531</v>
      </c>
      <c r="H1144" s="1">
        <v>14</v>
      </c>
      <c r="I1144" s="1" t="s">
        <v>1531</v>
      </c>
      <c r="J1144" s="1">
        <v>13</v>
      </c>
      <c r="K1144" s="1" t="s">
        <v>1531</v>
      </c>
      <c r="L1144" s="6"/>
      <c r="M1144" s="6"/>
      <c r="N1144" s="6"/>
    </row>
    <row r="1145" spans="1:14">
      <c r="A1145" s="1" t="s">
        <v>2079</v>
      </c>
      <c r="B1145" s="1" t="s">
        <v>955</v>
      </c>
      <c r="C1145" s="1" t="s">
        <v>1703</v>
      </c>
      <c r="D1145" s="1">
        <v>0</v>
      </c>
      <c r="E1145" s="1" t="s">
        <v>1531</v>
      </c>
      <c r="F1145" s="1">
        <v>0</v>
      </c>
      <c r="G1145" s="1" t="s">
        <v>1531</v>
      </c>
      <c r="H1145" s="1">
        <v>0</v>
      </c>
      <c r="I1145" s="1" t="s">
        <v>1531</v>
      </c>
      <c r="J1145" s="1">
        <v>0</v>
      </c>
      <c r="K1145" s="1" t="s">
        <v>1531</v>
      </c>
      <c r="L1145" s="6"/>
      <c r="M1145" s="6"/>
      <c r="N1145" s="6"/>
    </row>
    <row r="1146" spans="1:14">
      <c r="A1146" s="1" t="s">
        <v>2080</v>
      </c>
      <c r="B1146" s="1" t="s">
        <v>955</v>
      </c>
      <c r="C1146" s="1" t="s">
        <v>941</v>
      </c>
      <c r="D1146" s="1">
        <v>5</v>
      </c>
      <c r="E1146" s="1">
        <v>1217</v>
      </c>
      <c r="F1146" s="1">
        <v>5</v>
      </c>
      <c r="G1146" s="1">
        <v>1217</v>
      </c>
      <c r="H1146" s="1">
        <v>5</v>
      </c>
      <c r="I1146" s="1">
        <v>1217</v>
      </c>
      <c r="J1146" s="1">
        <v>5</v>
      </c>
      <c r="K1146" s="1">
        <v>1217</v>
      </c>
      <c r="L1146" s="6"/>
      <c r="M1146" s="6"/>
      <c r="N1146" s="6"/>
    </row>
    <row r="1147" spans="1:14">
      <c r="A1147" s="1" t="s">
        <v>2081</v>
      </c>
      <c r="B1147" s="1" t="s">
        <v>955</v>
      </c>
      <c r="C1147" s="1" t="s">
        <v>1700</v>
      </c>
      <c r="D1147" s="1">
        <v>5</v>
      </c>
      <c r="E1147" s="1">
        <v>22</v>
      </c>
      <c r="F1147" s="1">
        <v>6</v>
      </c>
      <c r="G1147" s="1">
        <v>26</v>
      </c>
      <c r="H1147" s="1">
        <v>6</v>
      </c>
      <c r="I1147" s="1">
        <v>23</v>
      </c>
      <c r="J1147" s="1">
        <v>5</v>
      </c>
      <c r="K1147" s="1">
        <v>19</v>
      </c>
      <c r="L1147" s="6"/>
      <c r="M1147" s="6"/>
      <c r="N1147" s="6"/>
    </row>
    <row r="1148" spans="1:14">
      <c r="A1148" s="1" t="s">
        <v>2082</v>
      </c>
      <c r="B1148" s="1" t="s">
        <v>955</v>
      </c>
      <c r="C1148" s="1" t="s">
        <v>942</v>
      </c>
      <c r="D1148" s="1">
        <v>0</v>
      </c>
      <c r="E1148" s="1">
        <v>0</v>
      </c>
      <c r="F1148" s="1">
        <v>0</v>
      </c>
      <c r="G1148" s="1">
        <v>0</v>
      </c>
      <c r="H1148" s="1">
        <v>0</v>
      </c>
      <c r="I1148" s="1">
        <v>0</v>
      </c>
      <c r="J1148" s="1">
        <v>0</v>
      </c>
      <c r="K1148" s="1">
        <v>0</v>
      </c>
      <c r="L1148" s="6"/>
      <c r="M1148" s="6"/>
      <c r="N1148" s="6"/>
    </row>
    <row r="1149" spans="1:14">
      <c r="A1149" s="1" t="s">
        <v>2083</v>
      </c>
      <c r="B1149" s="1" t="s">
        <v>955</v>
      </c>
      <c r="C1149" s="1" t="s">
        <v>1702</v>
      </c>
      <c r="D1149" s="1">
        <v>1</v>
      </c>
      <c r="E1149" s="1" t="s">
        <v>1531</v>
      </c>
      <c r="F1149" s="1">
        <v>1</v>
      </c>
      <c r="G1149" s="1" t="s">
        <v>1531</v>
      </c>
      <c r="H1149" s="1">
        <v>1</v>
      </c>
      <c r="I1149" s="1" t="s">
        <v>1531</v>
      </c>
      <c r="J1149" s="1">
        <v>1</v>
      </c>
      <c r="K1149" s="1" t="s">
        <v>1531</v>
      </c>
      <c r="L1149" s="6"/>
      <c r="M1149" s="6"/>
      <c r="N1149" s="6"/>
    </row>
    <row r="1150" spans="1:14">
      <c r="A1150" s="1" t="s">
        <v>2084</v>
      </c>
      <c r="B1150" s="1" t="s">
        <v>955</v>
      </c>
      <c r="C1150" s="1" t="s">
        <v>944</v>
      </c>
      <c r="D1150" s="1">
        <v>1</v>
      </c>
      <c r="E1150" s="1" t="s">
        <v>1531</v>
      </c>
      <c r="F1150" s="1">
        <v>1</v>
      </c>
      <c r="G1150" s="1" t="s">
        <v>1531</v>
      </c>
      <c r="H1150" s="1">
        <v>1</v>
      </c>
      <c r="I1150" s="1" t="s">
        <v>1531</v>
      </c>
      <c r="J1150" s="1">
        <v>1</v>
      </c>
      <c r="K1150" s="1" t="s">
        <v>1531</v>
      </c>
      <c r="L1150" s="6"/>
      <c r="M1150" s="6"/>
      <c r="N1150" s="6"/>
    </row>
    <row r="1151" spans="1:14">
      <c r="A1151" s="1" t="s">
        <v>2085</v>
      </c>
      <c r="B1151" s="1" t="s">
        <v>955</v>
      </c>
      <c r="C1151" s="1" t="s">
        <v>945</v>
      </c>
      <c r="D1151" s="1">
        <v>1</v>
      </c>
      <c r="E1151" s="1" t="s">
        <v>1531</v>
      </c>
      <c r="F1151" s="1">
        <v>1</v>
      </c>
      <c r="G1151" s="1" t="s">
        <v>1531</v>
      </c>
      <c r="H1151" s="1">
        <v>1</v>
      </c>
      <c r="I1151" s="1" t="s">
        <v>1531</v>
      </c>
      <c r="J1151" s="1">
        <v>1</v>
      </c>
      <c r="K1151" s="1" t="s">
        <v>1531</v>
      </c>
      <c r="L1151" s="6"/>
      <c r="M1151" s="6"/>
      <c r="N1151" s="6"/>
    </row>
    <row r="1152" spans="1:14">
      <c r="A1152" s="1" t="s">
        <v>2086</v>
      </c>
      <c r="B1152" s="1" t="s">
        <v>955</v>
      </c>
      <c r="C1152" s="1" t="s">
        <v>1704</v>
      </c>
      <c r="D1152" s="1">
        <v>0</v>
      </c>
      <c r="E1152" s="1">
        <v>0</v>
      </c>
      <c r="F1152" s="1">
        <v>0</v>
      </c>
      <c r="G1152" s="1">
        <v>0</v>
      </c>
      <c r="H1152" s="1">
        <v>0</v>
      </c>
      <c r="I1152" s="1">
        <v>0</v>
      </c>
      <c r="J1152" s="1">
        <v>0</v>
      </c>
      <c r="K1152" s="1">
        <v>0</v>
      </c>
      <c r="L1152" s="6"/>
      <c r="M1152" s="6"/>
      <c r="N1152" s="6"/>
    </row>
    <row r="1153" spans="1:14">
      <c r="A1153" s="1" t="s">
        <v>2087</v>
      </c>
      <c r="B1153" s="1" t="s">
        <v>955</v>
      </c>
      <c r="C1153" s="1" t="s">
        <v>943</v>
      </c>
      <c r="D1153" s="1">
        <v>0</v>
      </c>
      <c r="E1153" s="1">
        <v>0</v>
      </c>
      <c r="F1153" s="1">
        <v>0</v>
      </c>
      <c r="G1153" s="1">
        <v>0</v>
      </c>
      <c r="H1153" s="1">
        <v>0</v>
      </c>
      <c r="I1153" s="1">
        <v>0</v>
      </c>
      <c r="J1153" s="1">
        <v>0</v>
      </c>
      <c r="K1153" s="1">
        <v>0</v>
      </c>
      <c r="L1153" s="6"/>
      <c r="M1153" s="6"/>
      <c r="N1153" s="6"/>
    </row>
    <row r="1154" spans="1:14">
      <c r="A1154" s="1" t="s">
        <v>2088</v>
      </c>
      <c r="B1154" s="1" t="s">
        <v>955</v>
      </c>
      <c r="C1154" s="1" t="s">
        <v>1701</v>
      </c>
      <c r="D1154" s="1">
        <v>0</v>
      </c>
      <c r="E1154" s="1" t="s">
        <v>1531</v>
      </c>
      <c r="F1154" s="1">
        <v>0</v>
      </c>
      <c r="G1154" s="1" t="s">
        <v>1531</v>
      </c>
      <c r="H1154" s="1">
        <v>0</v>
      </c>
      <c r="I1154" s="1" t="s">
        <v>1531</v>
      </c>
      <c r="J1154" s="1">
        <v>0</v>
      </c>
      <c r="K1154" s="1" t="s">
        <v>1531</v>
      </c>
      <c r="L1154" s="6"/>
      <c r="M1154" s="6"/>
      <c r="N1154" s="6"/>
    </row>
    <row r="1155" spans="1:14">
      <c r="A1155" s="1" t="s">
        <v>2089</v>
      </c>
      <c r="B1155" s="1" t="s">
        <v>955</v>
      </c>
      <c r="C1155" s="1" t="s">
        <v>709</v>
      </c>
      <c r="D1155" s="1"/>
      <c r="E1155" s="1"/>
      <c r="F1155" s="1"/>
      <c r="G1155" s="1"/>
      <c r="H1155" s="1"/>
      <c r="I1155" s="1"/>
      <c r="J1155" s="1"/>
      <c r="K1155" s="1"/>
      <c r="L1155" s="6"/>
      <c r="M1155" s="6"/>
      <c r="N1155" s="6"/>
    </row>
    <row r="1156" spans="1:14">
      <c r="A1156" s="1" t="s">
        <v>1801</v>
      </c>
      <c r="B1156" s="1" t="s">
        <v>2090</v>
      </c>
      <c r="C1156" s="1" t="s">
        <v>1690</v>
      </c>
      <c r="D1156" s="1">
        <v>18</v>
      </c>
      <c r="E1156" s="1" t="s">
        <v>1531</v>
      </c>
      <c r="F1156" s="1">
        <v>18</v>
      </c>
      <c r="G1156" s="1" t="s">
        <v>1531</v>
      </c>
      <c r="H1156" s="1">
        <v>18</v>
      </c>
      <c r="I1156" s="1" t="s">
        <v>1531</v>
      </c>
      <c r="J1156" s="1">
        <v>18</v>
      </c>
      <c r="K1156" s="1" t="s">
        <v>1531</v>
      </c>
      <c r="L1156" s="6"/>
      <c r="M1156" s="6"/>
      <c r="N1156" s="6"/>
    </row>
    <row r="1157" spans="1:14">
      <c r="A1157" s="1" t="s">
        <v>743</v>
      </c>
      <c r="B1157" s="1" t="s">
        <v>2090</v>
      </c>
      <c r="C1157" s="1" t="s">
        <v>1703</v>
      </c>
      <c r="D1157" s="1">
        <v>2</v>
      </c>
      <c r="E1157" s="1" t="s">
        <v>1531</v>
      </c>
      <c r="F1157" s="1">
        <v>2</v>
      </c>
      <c r="G1157" s="1" t="s">
        <v>1531</v>
      </c>
      <c r="H1157" s="1">
        <v>2</v>
      </c>
      <c r="I1157" s="1" t="s">
        <v>1531</v>
      </c>
      <c r="J1157" s="1">
        <v>2</v>
      </c>
      <c r="K1157" s="1" t="s">
        <v>1531</v>
      </c>
      <c r="L1157" s="6"/>
      <c r="M1157" s="6"/>
      <c r="N1157" s="6"/>
    </row>
    <row r="1158" spans="1:14">
      <c r="A1158" s="1" t="s">
        <v>744</v>
      </c>
      <c r="B1158" s="1" t="s">
        <v>2090</v>
      </c>
      <c r="C1158" s="1" t="s">
        <v>941</v>
      </c>
      <c r="D1158" s="1">
        <v>4</v>
      </c>
      <c r="E1158" s="1">
        <v>801</v>
      </c>
      <c r="F1158" s="1">
        <v>4</v>
      </c>
      <c r="G1158" s="1">
        <v>801</v>
      </c>
      <c r="H1158" s="1">
        <v>4</v>
      </c>
      <c r="I1158" s="1">
        <v>801</v>
      </c>
      <c r="J1158" s="1">
        <v>4</v>
      </c>
      <c r="K1158" s="1">
        <v>801</v>
      </c>
      <c r="L1158" s="6"/>
      <c r="M1158" s="6"/>
      <c r="N1158" s="6"/>
    </row>
    <row r="1159" spans="1:14">
      <c r="A1159" s="1" t="s">
        <v>745</v>
      </c>
      <c r="B1159" s="1" t="s">
        <v>2090</v>
      </c>
      <c r="C1159" s="1" t="s">
        <v>1700</v>
      </c>
      <c r="D1159" s="1">
        <v>6</v>
      </c>
      <c r="E1159" s="1">
        <v>34</v>
      </c>
      <c r="F1159" s="1">
        <v>6</v>
      </c>
      <c r="G1159" s="1">
        <v>34</v>
      </c>
      <c r="H1159" s="1">
        <v>6</v>
      </c>
      <c r="I1159" s="1">
        <v>34</v>
      </c>
      <c r="J1159" s="1">
        <v>6</v>
      </c>
      <c r="K1159" s="1">
        <v>34</v>
      </c>
      <c r="L1159" s="6"/>
      <c r="M1159" s="6"/>
      <c r="N1159" s="6"/>
    </row>
    <row r="1160" spans="1:14">
      <c r="A1160" s="1" t="s">
        <v>746</v>
      </c>
      <c r="B1160" s="1" t="s">
        <v>2090</v>
      </c>
      <c r="C1160" s="1" t="s">
        <v>942</v>
      </c>
      <c r="D1160" s="1">
        <v>0</v>
      </c>
      <c r="E1160" s="1">
        <v>0</v>
      </c>
      <c r="F1160" s="1">
        <v>0</v>
      </c>
      <c r="G1160" s="1">
        <v>0</v>
      </c>
      <c r="H1160" s="1">
        <v>0</v>
      </c>
      <c r="I1160" s="1">
        <v>0</v>
      </c>
      <c r="J1160" s="1">
        <v>0</v>
      </c>
      <c r="K1160" s="1">
        <v>0</v>
      </c>
      <c r="L1160" s="6"/>
      <c r="M1160" s="6"/>
      <c r="N1160" s="6"/>
    </row>
    <row r="1161" spans="1:14">
      <c r="A1161" s="1" t="s">
        <v>747</v>
      </c>
      <c r="B1161" s="1" t="s">
        <v>2090</v>
      </c>
      <c r="C1161" s="1" t="s">
        <v>1702</v>
      </c>
      <c r="D1161" s="1">
        <v>1</v>
      </c>
      <c r="E1161" s="1" t="s">
        <v>1531</v>
      </c>
      <c r="F1161" s="1">
        <v>1</v>
      </c>
      <c r="G1161" s="1" t="s">
        <v>1531</v>
      </c>
      <c r="H1161" s="1">
        <v>1</v>
      </c>
      <c r="I1161" s="1" t="s">
        <v>1531</v>
      </c>
      <c r="J1161" s="1">
        <v>1</v>
      </c>
      <c r="K1161" s="1" t="s">
        <v>1531</v>
      </c>
      <c r="L1161" s="6"/>
      <c r="M1161" s="6"/>
      <c r="N1161" s="6"/>
    </row>
    <row r="1162" spans="1:14">
      <c r="A1162" s="1" t="s">
        <v>748</v>
      </c>
      <c r="B1162" s="1" t="s">
        <v>2090</v>
      </c>
      <c r="C1162" s="1" t="s">
        <v>944</v>
      </c>
      <c r="D1162" s="1">
        <v>1</v>
      </c>
      <c r="E1162" s="1" t="s">
        <v>1531</v>
      </c>
      <c r="F1162" s="1">
        <v>1</v>
      </c>
      <c r="G1162" s="1" t="s">
        <v>1531</v>
      </c>
      <c r="H1162" s="1">
        <v>1</v>
      </c>
      <c r="I1162" s="1" t="s">
        <v>1531</v>
      </c>
      <c r="J1162" s="1">
        <v>1</v>
      </c>
      <c r="K1162" s="1" t="s">
        <v>1531</v>
      </c>
      <c r="L1162" s="6"/>
      <c r="M1162" s="6"/>
      <c r="N1162" s="6"/>
    </row>
    <row r="1163" spans="1:14">
      <c r="A1163" s="1" t="s">
        <v>749</v>
      </c>
      <c r="B1163" s="1" t="s">
        <v>2090</v>
      </c>
      <c r="C1163" s="1" t="s">
        <v>945</v>
      </c>
      <c r="D1163" s="1">
        <v>1</v>
      </c>
      <c r="E1163" s="1" t="s">
        <v>1531</v>
      </c>
      <c r="F1163" s="1">
        <v>1</v>
      </c>
      <c r="G1163" s="1" t="s">
        <v>1531</v>
      </c>
      <c r="H1163" s="1">
        <v>1</v>
      </c>
      <c r="I1163" s="1" t="s">
        <v>1531</v>
      </c>
      <c r="J1163" s="1">
        <v>1</v>
      </c>
      <c r="K1163" s="1" t="s">
        <v>1531</v>
      </c>
      <c r="L1163" s="6"/>
      <c r="M1163" s="6"/>
      <c r="N1163" s="6"/>
    </row>
    <row r="1164" spans="1:14">
      <c r="A1164" s="1" t="s">
        <v>750</v>
      </c>
      <c r="B1164" s="1" t="s">
        <v>2090</v>
      </c>
      <c r="C1164" s="1" t="s">
        <v>1704</v>
      </c>
      <c r="D1164" s="1">
        <v>0</v>
      </c>
      <c r="E1164" s="1">
        <v>0</v>
      </c>
      <c r="F1164" s="1">
        <v>0</v>
      </c>
      <c r="G1164" s="1">
        <v>0</v>
      </c>
      <c r="H1164" s="1">
        <v>0</v>
      </c>
      <c r="I1164" s="1">
        <v>0</v>
      </c>
      <c r="J1164" s="1">
        <v>0</v>
      </c>
      <c r="K1164" s="1">
        <v>0</v>
      </c>
      <c r="L1164" s="6"/>
      <c r="M1164" s="6"/>
      <c r="N1164" s="6"/>
    </row>
    <row r="1165" spans="1:14">
      <c r="A1165" s="1" t="s">
        <v>751</v>
      </c>
      <c r="B1165" s="1" t="s">
        <v>2090</v>
      </c>
      <c r="C1165" s="1" t="s">
        <v>943</v>
      </c>
      <c r="D1165" s="1">
        <v>2</v>
      </c>
      <c r="E1165" s="1">
        <v>71</v>
      </c>
      <c r="F1165" s="1">
        <v>2</v>
      </c>
      <c r="G1165" s="1">
        <v>71</v>
      </c>
      <c r="H1165" s="1">
        <v>2</v>
      </c>
      <c r="I1165" s="1">
        <v>71</v>
      </c>
      <c r="J1165" s="1">
        <v>2</v>
      </c>
      <c r="K1165" s="1">
        <v>71</v>
      </c>
      <c r="L1165" s="6"/>
      <c r="M1165" s="6"/>
      <c r="N1165" s="6"/>
    </row>
    <row r="1166" spans="1:14">
      <c r="A1166" s="1" t="s">
        <v>752</v>
      </c>
      <c r="B1166" s="1" t="s">
        <v>2090</v>
      </c>
      <c r="C1166" s="1" t="s">
        <v>1701</v>
      </c>
      <c r="D1166" s="1">
        <v>1</v>
      </c>
      <c r="E1166" s="1" t="s">
        <v>1531</v>
      </c>
      <c r="F1166" s="1">
        <v>1</v>
      </c>
      <c r="G1166" s="1" t="s">
        <v>1531</v>
      </c>
      <c r="H1166" s="1">
        <v>1</v>
      </c>
      <c r="I1166" s="1" t="s">
        <v>1531</v>
      </c>
      <c r="J1166" s="1">
        <v>1</v>
      </c>
      <c r="K1166" s="1" t="s">
        <v>1531</v>
      </c>
      <c r="L1166" s="6"/>
      <c r="M1166" s="6"/>
      <c r="N1166" s="6"/>
    </row>
    <row r="1167" spans="1:14">
      <c r="A1167" s="1" t="s">
        <v>753</v>
      </c>
      <c r="B1167" s="1" t="s">
        <v>2090</v>
      </c>
      <c r="C1167" s="1" t="s">
        <v>709</v>
      </c>
      <c r="D1167" s="1"/>
      <c r="E1167" s="1"/>
      <c r="F1167" s="1"/>
      <c r="G1167" s="1"/>
      <c r="H1167" s="1"/>
      <c r="I1167" s="1"/>
      <c r="J1167" s="1"/>
      <c r="K1167" s="1"/>
      <c r="L1167" s="6"/>
      <c r="M1167" s="6"/>
      <c r="N1167" s="6"/>
    </row>
    <row r="1168" spans="1:14">
      <c r="A1168" s="1" t="s">
        <v>2091</v>
      </c>
      <c r="B1168" s="1" t="s">
        <v>113</v>
      </c>
      <c r="C1168" s="1" t="s">
        <v>1690</v>
      </c>
      <c r="D1168" s="1">
        <v>31</v>
      </c>
      <c r="E1168" s="1" t="s">
        <v>1531</v>
      </c>
      <c r="F1168" s="1">
        <v>31</v>
      </c>
      <c r="G1168" s="1" t="s">
        <v>1531</v>
      </c>
      <c r="H1168" s="1">
        <v>31</v>
      </c>
      <c r="I1168" s="1" t="s">
        <v>1531</v>
      </c>
      <c r="J1168" s="1">
        <v>31</v>
      </c>
      <c r="K1168" s="1" t="s">
        <v>1531</v>
      </c>
      <c r="L1168" s="6"/>
      <c r="M1168" s="6"/>
      <c r="N1168" s="6"/>
    </row>
    <row r="1169" spans="1:14">
      <c r="A1169" s="1" t="s">
        <v>2092</v>
      </c>
      <c r="B1169" s="1" t="s">
        <v>113</v>
      </c>
      <c r="C1169" s="1" t="s">
        <v>1703</v>
      </c>
      <c r="D1169" s="1">
        <v>0</v>
      </c>
      <c r="E1169" s="1" t="s">
        <v>1531</v>
      </c>
      <c r="F1169" s="1">
        <v>0</v>
      </c>
      <c r="G1169" s="1" t="s">
        <v>1531</v>
      </c>
      <c r="H1169" s="1">
        <v>0</v>
      </c>
      <c r="I1169" s="1" t="s">
        <v>1531</v>
      </c>
      <c r="J1169" s="1">
        <v>0</v>
      </c>
      <c r="K1169" s="1" t="s">
        <v>1531</v>
      </c>
      <c r="L1169" s="6"/>
      <c r="M1169" s="6"/>
      <c r="N1169" s="6"/>
    </row>
    <row r="1170" spans="1:14">
      <c r="A1170" s="1" t="s">
        <v>2093</v>
      </c>
      <c r="B1170" s="1" t="s">
        <v>113</v>
      </c>
      <c r="C1170" s="1" t="s">
        <v>941</v>
      </c>
      <c r="D1170" s="1">
        <v>11</v>
      </c>
      <c r="E1170" s="1">
        <v>1724.226107</v>
      </c>
      <c r="F1170" s="1">
        <v>11</v>
      </c>
      <c r="G1170" s="1">
        <v>1723.9511620000001</v>
      </c>
      <c r="H1170" s="1">
        <v>11</v>
      </c>
      <c r="I1170" s="1">
        <v>1723.9511620000001</v>
      </c>
      <c r="J1170" s="1">
        <v>11</v>
      </c>
      <c r="K1170" s="1">
        <v>1725.6293700000001</v>
      </c>
      <c r="L1170" s="6"/>
      <c r="M1170" s="6"/>
      <c r="N1170" s="6"/>
    </row>
    <row r="1171" spans="1:14">
      <c r="A1171" s="1" t="s">
        <v>2094</v>
      </c>
      <c r="B1171" s="1" t="s">
        <v>113</v>
      </c>
      <c r="C1171" s="1" t="s">
        <v>1700</v>
      </c>
      <c r="D1171" s="1">
        <v>10</v>
      </c>
      <c r="E1171" s="1">
        <v>89</v>
      </c>
      <c r="F1171" s="1">
        <v>10</v>
      </c>
      <c r="G1171" s="1">
        <v>89</v>
      </c>
      <c r="H1171" s="1">
        <v>10</v>
      </c>
      <c r="I1171" s="1">
        <v>89</v>
      </c>
      <c r="J1171" s="1">
        <v>10</v>
      </c>
      <c r="K1171" s="1">
        <v>89</v>
      </c>
      <c r="L1171" s="6"/>
      <c r="M1171" s="6"/>
      <c r="N1171" s="6"/>
    </row>
    <row r="1172" spans="1:14">
      <c r="A1172" s="1" t="s">
        <v>2095</v>
      </c>
      <c r="B1172" s="1" t="s">
        <v>113</v>
      </c>
      <c r="C1172" s="1" t="s">
        <v>942</v>
      </c>
      <c r="D1172" s="1">
        <v>0</v>
      </c>
      <c r="E1172" s="1">
        <v>0</v>
      </c>
      <c r="F1172" s="1">
        <v>0</v>
      </c>
      <c r="G1172" s="1">
        <v>0</v>
      </c>
      <c r="H1172" s="1">
        <v>0</v>
      </c>
      <c r="I1172" s="1">
        <v>0</v>
      </c>
      <c r="J1172" s="1">
        <v>0</v>
      </c>
      <c r="K1172" s="1">
        <v>0</v>
      </c>
      <c r="L1172" s="6"/>
      <c r="M1172" s="6"/>
      <c r="N1172" s="6"/>
    </row>
    <row r="1173" spans="1:14">
      <c r="A1173" s="1" t="s">
        <v>2096</v>
      </c>
      <c r="B1173" s="1" t="s">
        <v>113</v>
      </c>
      <c r="C1173" s="1" t="s">
        <v>1702</v>
      </c>
      <c r="D1173" s="1">
        <v>2</v>
      </c>
      <c r="E1173" s="1" t="s">
        <v>1531</v>
      </c>
      <c r="F1173" s="1">
        <v>2</v>
      </c>
      <c r="G1173" s="1" t="s">
        <v>1531</v>
      </c>
      <c r="H1173" s="1">
        <v>2</v>
      </c>
      <c r="I1173" s="1" t="s">
        <v>1531</v>
      </c>
      <c r="J1173" s="1">
        <v>2</v>
      </c>
      <c r="K1173" s="1" t="s">
        <v>1531</v>
      </c>
      <c r="L1173" s="6"/>
      <c r="M1173" s="6"/>
      <c r="N1173" s="6"/>
    </row>
    <row r="1174" spans="1:14">
      <c r="A1174" s="1" t="s">
        <v>2097</v>
      </c>
      <c r="B1174" s="1" t="s">
        <v>113</v>
      </c>
      <c r="C1174" s="1" t="s">
        <v>944</v>
      </c>
      <c r="D1174" s="1">
        <v>1</v>
      </c>
      <c r="E1174" s="1" t="s">
        <v>1531</v>
      </c>
      <c r="F1174" s="1">
        <v>1</v>
      </c>
      <c r="G1174" s="1" t="s">
        <v>1531</v>
      </c>
      <c r="H1174" s="1">
        <v>1</v>
      </c>
      <c r="I1174" s="1" t="s">
        <v>1531</v>
      </c>
      <c r="J1174" s="1">
        <v>1</v>
      </c>
      <c r="K1174" s="1" t="s">
        <v>1531</v>
      </c>
      <c r="L1174" s="6"/>
      <c r="M1174" s="6"/>
      <c r="N1174" s="6"/>
    </row>
    <row r="1175" spans="1:14">
      <c r="A1175" s="1" t="s">
        <v>2098</v>
      </c>
      <c r="B1175" s="1" t="s">
        <v>113</v>
      </c>
      <c r="C1175" s="1" t="s">
        <v>945</v>
      </c>
      <c r="D1175" s="1">
        <v>1</v>
      </c>
      <c r="E1175" s="1" t="s">
        <v>1531</v>
      </c>
      <c r="F1175" s="1">
        <v>1</v>
      </c>
      <c r="G1175" s="1" t="s">
        <v>1531</v>
      </c>
      <c r="H1175" s="1">
        <v>1</v>
      </c>
      <c r="I1175" s="1" t="s">
        <v>1531</v>
      </c>
      <c r="J1175" s="1">
        <v>1</v>
      </c>
      <c r="K1175" s="1" t="s">
        <v>1531</v>
      </c>
      <c r="L1175" s="6"/>
      <c r="M1175" s="6"/>
      <c r="N1175" s="6"/>
    </row>
    <row r="1176" spans="1:14">
      <c r="A1176" s="1" t="s">
        <v>2099</v>
      </c>
      <c r="B1176" s="1" t="s">
        <v>113</v>
      </c>
      <c r="C1176" s="1" t="s">
        <v>1704</v>
      </c>
      <c r="D1176" s="1">
        <v>0</v>
      </c>
      <c r="E1176" s="1">
        <v>0</v>
      </c>
      <c r="F1176" s="1">
        <v>0</v>
      </c>
      <c r="G1176" s="1">
        <v>0</v>
      </c>
      <c r="H1176" s="1">
        <v>0</v>
      </c>
      <c r="I1176" s="1">
        <v>0</v>
      </c>
      <c r="J1176" s="1">
        <v>0</v>
      </c>
      <c r="K1176" s="1">
        <v>0</v>
      </c>
      <c r="L1176" s="6"/>
      <c r="M1176" s="6"/>
      <c r="N1176" s="6"/>
    </row>
    <row r="1177" spans="1:14">
      <c r="A1177" s="1" t="s">
        <v>2100</v>
      </c>
      <c r="B1177" s="1" t="s">
        <v>113</v>
      </c>
      <c r="C1177" s="1" t="s">
        <v>943</v>
      </c>
      <c r="D1177" s="1">
        <v>6</v>
      </c>
      <c r="E1177" s="1">
        <v>68</v>
      </c>
      <c r="F1177" s="1">
        <v>6</v>
      </c>
      <c r="G1177" s="1">
        <v>68</v>
      </c>
      <c r="H1177" s="1">
        <v>6</v>
      </c>
      <c r="I1177" s="1">
        <v>68</v>
      </c>
      <c r="J1177" s="1">
        <v>6</v>
      </c>
      <c r="K1177" s="1">
        <v>68</v>
      </c>
      <c r="L1177" s="6"/>
      <c r="M1177" s="6"/>
      <c r="N1177" s="6"/>
    </row>
    <row r="1178" spans="1:14">
      <c r="A1178" s="1" t="s">
        <v>2101</v>
      </c>
      <c r="B1178" s="1" t="s">
        <v>113</v>
      </c>
      <c r="C1178" s="1" t="s">
        <v>1701</v>
      </c>
      <c r="D1178" s="1">
        <v>0</v>
      </c>
      <c r="E1178" s="1" t="s">
        <v>1531</v>
      </c>
      <c r="F1178" s="1">
        <v>0</v>
      </c>
      <c r="G1178" s="1" t="s">
        <v>1531</v>
      </c>
      <c r="H1178" s="1">
        <v>0</v>
      </c>
      <c r="I1178" s="1" t="s">
        <v>1531</v>
      </c>
      <c r="J1178" s="1">
        <v>0</v>
      </c>
      <c r="K1178" s="1" t="s">
        <v>1531</v>
      </c>
      <c r="L1178" s="6"/>
      <c r="M1178" s="6"/>
      <c r="N1178" s="6"/>
    </row>
    <row r="1179" spans="1:14">
      <c r="A1179" s="1" t="s">
        <v>2102</v>
      </c>
      <c r="B1179" s="1" t="s">
        <v>113</v>
      </c>
      <c r="C1179" s="1" t="s">
        <v>709</v>
      </c>
      <c r="D1179" s="1"/>
      <c r="E1179" s="1"/>
      <c r="F1179" s="1"/>
      <c r="G1179" s="1"/>
      <c r="H1179" s="1"/>
      <c r="I1179" s="1"/>
      <c r="J1179" s="1"/>
      <c r="K1179" s="1"/>
      <c r="L1179" s="6"/>
      <c r="M1179" s="6"/>
      <c r="N1179" s="6"/>
    </row>
    <row r="1180" spans="1:14">
      <c r="A1180" s="1" t="s">
        <v>2103</v>
      </c>
      <c r="B1180" s="1" t="s">
        <v>1545</v>
      </c>
      <c r="C1180" s="1" t="s">
        <v>1690</v>
      </c>
      <c r="D1180" s="1">
        <v>51</v>
      </c>
      <c r="E1180" s="1" t="s">
        <v>1531</v>
      </c>
      <c r="F1180" s="1">
        <v>51</v>
      </c>
      <c r="G1180" s="1" t="s">
        <v>1531</v>
      </c>
      <c r="H1180" s="1">
        <v>52</v>
      </c>
      <c r="I1180" s="1" t="s">
        <v>1531</v>
      </c>
      <c r="J1180" s="1">
        <v>50</v>
      </c>
      <c r="K1180" s="1" t="s">
        <v>1531</v>
      </c>
      <c r="L1180" s="6"/>
      <c r="M1180" s="6"/>
      <c r="N1180" s="6"/>
    </row>
    <row r="1181" spans="1:14">
      <c r="A1181" s="1" t="s">
        <v>2104</v>
      </c>
      <c r="B1181" s="1" t="s">
        <v>1545</v>
      </c>
      <c r="C1181" s="1" t="s">
        <v>1703</v>
      </c>
      <c r="D1181" s="1">
        <v>2</v>
      </c>
      <c r="E1181" s="1" t="s">
        <v>1531</v>
      </c>
      <c r="F1181" s="1">
        <v>2</v>
      </c>
      <c r="G1181" s="1" t="s">
        <v>1531</v>
      </c>
      <c r="H1181" s="1">
        <v>2</v>
      </c>
      <c r="I1181" s="1" t="s">
        <v>1531</v>
      </c>
      <c r="J1181" s="1">
        <v>1</v>
      </c>
      <c r="K1181" s="1" t="s">
        <v>1531</v>
      </c>
      <c r="L1181" s="6"/>
      <c r="M1181" s="6"/>
      <c r="N1181" s="6"/>
    </row>
    <row r="1182" spans="1:14">
      <c r="A1182" s="1" t="s">
        <v>2105</v>
      </c>
      <c r="B1182" s="1" t="s">
        <v>1545</v>
      </c>
      <c r="C1182" s="1" t="s">
        <v>941</v>
      </c>
      <c r="D1182" s="1">
        <v>14</v>
      </c>
      <c r="E1182" s="1">
        <v>1495.226107</v>
      </c>
      <c r="F1182" s="1">
        <v>14</v>
      </c>
      <c r="G1182" s="1">
        <v>1377</v>
      </c>
      <c r="H1182" s="1">
        <v>14</v>
      </c>
      <c r="I1182" s="1">
        <v>1377</v>
      </c>
      <c r="J1182" s="1">
        <v>14</v>
      </c>
      <c r="K1182" s="1">
        <v>1377</v>
      </c>
      <c r="L1182" s="6"/>
      <c r="M1182" s="6"/>
      <c r="N1182" s="6"/>
    </row>
    <row r="1183" spans="1:14">
      <c r="A1183" s="1" t="s">
        <v>2106</v>
      </c>
      <c r="B1183" s="1" t="s">
        <v>1545</v>
      </c>
      <c r="C1183" s="1" t="s">
        <v>1700</v>
      </c>
      <c r="D1183" s="1">
        <v>21</v>
      </c>
      <c r="E1183" s="1">
        <v>146</v>
      </c>
      <c r="F1183" s="1">
        <v>21</v>
      </c>
      <c r="G1183" s="1">
        <v>146</v>
      </c>
      <c r="H1183" s="1">
        <v>23</v>
      </c>
      <c r="I1183" s="1">
        <v>152</v>
      </c>
      <c r="J1183" s="1">
        <v>22</v>
      </c>
      <c r="K1183" s="1">
        <v>150</v>
      </c>
      <c r="L1183" s="6"/>
      <c r="M1183" s="6"/>
      <c r="N1183" s="6"/>
    </row>
    <row r="1184" spans="1:14">
      <c r="A1184" s="1" t="s">
        <v>2107</v>
      </c>
      <c r="B1184" s="1" t="s">
        <v>1545</v>
      </c>
      <c r="C1184" s="1" t="s">
        <v>942</v>
      </c>
      <c r="D1184" s="1">
        <v>1</v>
      </c>
      <c r="E1184" s="1">
        <v>194</v>
      </c>
      <c r="F1184" s="1">
        <v>1</v>
      </c>
      <c r="G1184" s="1">
        <v>194</v>
      </c>
      <c r="H1184" s="1">
        <v>1</v>
      </c>
      <c r="I1184" s="1">
        <v>194</v>
      </c>
      <c r="J1184" s="1">
        <v>1</v>
      </c>
      <c r="K1184" s="1">
        <v>194</v>
      </c>
      <c r="L1184" s="6"/>
      <c r="M1184" s="6"/>
      <c r="N1184" s="6"/>
    </row>
    <row r="1185" spans="1:14">
      <c r="A1185" s="1" t="s">
        <v>2108</v>
      </c>
      <c r="B1185" s="1" t="s">
        <v>1545</v>
      </c>
      <c r="C1185" s="1" t="s">
        <v>1702</v>
      </c>
      <c r="D1185" s="1">
        <v>2</v>
      </c>
      <c r="E1185" s="1" t="s">
        <v>1531</v>
      </c>
      <c r="F1185" s="1">
        <v>2</v>
      </c>
      <c r="G1185" s="1" t="s">
        <v>1531</v>
      </c>
      <c r="H1185" s="1">
        <v>2</v>
      </c>
      <c r="I1185" s="1" t="s">
        <v>1531</v>
      </c>
      <c r="J1185" s="1">
        <v>2</v>
      </c>
      <c r="K1185" s="1" t="s">
        <v>1531</v>
      </c>
      <c r="L1185" s="6"/>
      <c r="M1185" s="6"/>
      <c r="N1185" s="6"/>
    </row>
    <row r="1186" spans="1:14">
      <c r="A1186" s="1" t="s">
        <v>2109</v>
      </c>
      <c r="B1186" s="1" t="s">
        <v>1545</v>
      </c>
      <c r="C1186" s="1" t="s">
        <v>944</v>
      </c>
      <c r="D1186" s="1">
        <v>1</v>
      </c>
      <c r="E1186" s="1" t="s">
        <v>1531</v>
      </c>
      <c r="F1186" s="1">
        <v>1</v>
      </c>
      <c r="G1186" s="1" t="s">
        <v>1531</v>
      </c>
      <c r="H1186" s="1">
        <v>1</v>
      </c>
      <c r="I1186" s="1" t="s">
        <v>1531</v>
      </c>
      <c r="J1186" s="1">
        <v>1</v>
      </c>
      <c r="K1186" s="1" t="s">
        <v>1531</v>
      </c>
      <c r="L1186" s="6"/>
      <c r="M1186" s="6"/>
      <c r="N1186" s="6"/>
    </row>
    <row r="1187" spans="1:14">
      <c r="A1187" s="1" t="s">
        <v>2110</v>
      </c>
      <c r="B1187" s="1" t="s">
        <v>1545</v>
      </c>
      <c r="C1187" s="1" t="s">
        <v>945</v>
      </c>
      <c r="D1187" s="1" t="s">
        <v>1706</v>
      </c>
      <c r="E1187" s="1" t="s">
        <v>1531</v>
      </c>
      <c r="F1187" s="1" t="s">
        <v>1706</v>
      </c>
      <c r="G1187" s="1" t="s">
        <v>1531</v>
      </c>
      <c r="H1187" s="1">
        <v>1</v>
      </c>
      <c r="I1187" s="1" t="s">
        <v>1531</v>
      </c>
      <c r="J1187" s="1">
        <v>1</v>
      </c>
      <c r="K1187" s="1" t="s">
        <v>1531</v>
      </c>
      <c r="L1187" s="6"/>
      <c r="M1187" s="6"/>
      <c r="N1187" s="6"/>
    </row>
    <row r="1188" spans="1:14">
      <c r="A1188" s="1" t="s">
        <v>2111</v>
      </c>
      <c r="B1188" s="1" t="s">
        <v>1545</v>
      </c>
      <c r="C1188" s="1" t="s">
        <v>1704</v>
      </c>
      <c r="D1188" s="1">
        <v>0</v>
      </c>
      <c r="E1188" s="1">
        <v>0</v>
      </c>
      <c r="F1188" s="1">
        <v>0</v>
      </c>
      <c r="G1188" s="1">
        <v>0</v>
      </c>
      <c r="H1188" s="1">
        <v>0</v>
      </c>
      <c r="I1188" s="1">
        <v>0</v>
      </c>
      <c r="J1188" s="1">
        <v>0</v>
      </c>
      <c r="K1188" s="1">
        <v>0</v>
      </c>
      <c r="L1188" s="6"/>
      <c r="M1188" s="6"/>
      <c r="N1188" s="6"/>
    </row>
    <row r="1189" spans="1:14">
      <c r="A1189" s="1" t="s">
        <v>2112</v>
      </c>
      <c r="B1189" s="1" t="s">
        <v>1545</v>
      </c>
      <c r="C1189" s="1" t="s">
        <v>943</v>
      </c>
      <c r="D1189" s="1">
        <v>7</v>
      </c>
      <c r="E1189" s="1">
        <v>257.27777700000001</v>
      </c>
      <c r="F1189" s="1">
        <v>7</v>
      </c>
      <c r="G1189" s="1">
        <v>257.27777700000001</v>
      </c>
      <c r="H1189" s="1">
        <v>7</v>
      </c>
      <c r="I1189" s="1">
        <v>257.27777700000001</v>
      </c>
      <c r="J1189" s="1">
        <v>7</v>
      </c>
      <c r="K1189" s="1">
        <v>261.981132</v>
      </c>
      <c r="L1189" s="6"/>
      <c r="M1189" s="6"/>
      <c r="N1189" s="6"/>
    </row>
    <row r="1190" spans="1:14">
      <c r="A1190" s="1" t="s">
        <v>2113</v>
      </c>
      <c r="B1190" s="1" t="s">
        <v>1545</v>
      </c>
      <c r="C1190" s="1" t="s">
        <v>1701</v>
      </c>
      <c r="D1190" s="1">
        <v>0</v>
      </c>
      <c r="E1190" s="1" t="s">
        <v>1531</v>
      </c>
      <c r="F1190" s="1">
        <v>0</v>
      </c>
      <c r="G1190" s="1" t="s">
        <v>1531</v>
      </c>
      <c r="H1190" s="1">
        <v>0</v>
      </c>
      <c r="I1190" s="1" t="s">
        <v>1531</v>
      </c>
      <c r="J1190" s="1">
        <v>0</v>
      </c>
      <c r="K1190" s="1" t="s">
        <v>1531</v>
      </c>
      <c r="L1190" s="6"/>
      <c r="M1190" s="6"/>
      <c r="N1190" s="6"/>
    </row>
    <row r="1191" spans="1:14">
      <c r="A1191" s="1" t="s">
        <v>2114</v>
      </c>
      <c r="B1191" s="1" t="s">
        <v>1545</v>
      </c>
      <c r="C1191" s="1" t="s">
        <v>709</v>
      </c>
      <c r="D1191" s="1">
        <v>1</v>
      </c>
      <c r="E1191" s="1">
        <v>5</v>
      </c>
      <c r="F1191" s="1">
        <v>1</v>
      </c>
      <c r="G1191" s="1">
        <v>5</v>
      </c>
      <c r="H1191" s="1">
        <v>1</v>
      </c>
      <c r="I1191" s="1">
        <v>5</v>
      </c>
      <c r="J1191" s="1">
        <v>1</v>
      </c>
      <c r="K1191" s="1">
        <v>5</v>
      </c>
      <c r="L1191" s="6"/>
      <c r="M1191" s="6"/>
      <c r="N1191" s="6"/>
    </row>
    <row r="1192" spans="1:14">
      <c r="A1192" s="1" t="s">
        <v>2115</v>
      </c>
      <c r="B1192" s="1" t="s">
        <v>1551</v>
      </c>
      <c r="C1192" s="1" t="s">
        <v>1690</v>
      </c>
      <c r="D1192" s="1">
        <v>79</v>
      </c>
      <c r="E1192" s="1" t="s">
        <v>1531</v>
      </c>
      <c r="F1192" s="1">
        <v>80</v>
      </c>
      <c r="G1192" s="1" t="s">
        <v>1531</v>
      </c>
      <c r="H1192" s="1">
        <v>80</v>
      </c>
      <c r="I1192" s="1" t="s">
        <v>1531</v>
      </c>
      <c r="J1192" s="1">
        <v>79</v>
      </c>
      <c r="K1192" s="1" t="s">
        <v>1531</v>
      </c>
      <c r="L1192" s="6"/>
      <c r="M1192" s="6"/>
      <c r="N1192" s="6"/>
    </row>
    <row r="1193" spans="1:14">
      <c r="A1193" s="1" t="s">
        <v>2116</v>
      </c>
      <c r="B1193" s="1" t="s">
        <v>1551</v>
      </c>
      <c r="C1193" s="1" t="s">
        <v>1703</v>
      </c>
      <c r="D1193" s="1">
        <v>1</v>
      </c>
      <c r="E1193" s="1" t="s">
        <v>1531</v>
      </c>
      <c r="F1193" s="1">
        <v>1</v>
      </c>
      <c r="G1193" s="1" t="s">
        <v>1531</v>
      </c>
      <c r="H1193" s="1">
        <v>1</v>
      </c>
      <c r="I1193" s="1" t="s">
        <v>1531</v>
      </c>
      <c r="J1193" s="1">
        <v>1</v>
      </c>
      <c r="K1193" s="1" t="s">
        <v>1531</v>
      </c>
      <c r="L1193" s="6"/>
      <c r="M1193" s="6"/>
      <c r="N1193" s="6"/>
    </row>
    <row r="1194" spans="1:14">
      <c r="A1194" s="1" t="s">
        <v>2117</v>
      </c>
      <c r="B1194" s="1" t="s">
        <v>1551</v>
      </c>
      <c r="C1194" s="1" t="s">
        <v>941</v>
      </c>
      <c r="D1194" s="1">
        <v>25</v>
      </c>
      <c r="E1194" s="1">
        <v>2349</v>
      </c>
      <c r="F1194" s="1">
        <v>25</v>
      </c>
      <c r="G1194" s="1">
        <v>2349</v>
      </c>
      <c r="H1194" s="1">
        <v>25</v>
      </c>
      <c r="I1194" s="1">
        <v>2349</v>
      </c>
      <c r="J1194" s="1">
        <v>25</v>
      </c>
      <c r="K1194" s="1">
        <v>2349</v>
      </c>
      <c r="L1194" s="6"/>
      <c r="M1194" s="6"/>
      <c r="N1194" s="6"/>
    </row>
    <row r="1195" spans="1:14">
      <c r="A1195" s="1" t="s">
        <v>1609</v>
      </c>
      <c r="B1195" s="1" t="s">
        <v>1551</v>
      </c>
      <c r="C1195" s="1" t="s">
        <v>1700</v>
      </c>
      <c r="D1195" s="1">
        <v>31</v>
      </c>
      <c r="E1195" s="1">
        <v>227</v>
      </c>
      <c r="F1195" s="1">
        <v>32</v>
      </c>
      <c r="G1195" s="1">
        <v>234</v>
      </c>
      <c r="H1195" s="1">
        <v>32</v>
      </c>
      <c r="I1195" s="1">
        <v>234</v>
      </c>
      <c r="J1195" s="1">
        <v>31</v>
      </c>
      <c r="K1195" s="1">
        <v>229</v>
      </c>
      <c r="L1195" s="6"/>
      <c r="M1195" s="6"/>
      <c r="N1195" s="6"/>
    </row>
    <row r="1196" spans="1:14">
      <c r="A1196" s="1" t="s">
        <v>1610</v>
      </c>
      <c r="B1196" s="1" t="s">
        <v>1551</v>
      </c>
      <c r="C1196" s="1" t="s">
        <v>942</v>
      </c>
      <c r="D1196" s="1">
        <v>3</v>
      </c>
      <c r="E1196" s="1">
        <v>313</v>
      </c>
      <c r="F1196" s="1">
        <v>3</v>
      </c>
      <c r="G1196" s="1">
        <v>313</v>
      </c>
      <c r="H1196" s="1">
        <v>3</v>
      </c>
      <c r="I1196" s="1">
        <v>313</v>
      </c>
      <c r="J1196" s="1">
        <v>3</v>
      </c>
      <c r="K1196" s="1">
        <v>312</v>
      </c>
      <c r="L1196" s="6"/>
      <c r="M1196" s="6"/>
      <c r="N1196" s="6"/>
    </row>
    <row r="1197" spans="1:14">
      <c r="A1197" s="1" t="s">
        <v>1611</v>
      </c>
      <c r="B1197" s="1" t="s">
        <v>1551</v>
      </c>
      <c r="C1197" s="1" t="s">
        <v>1702</v>
      </c>
      <c r="D1197" s="1">
        <v>6</v>
      </c>
      <c r="E1197" s="1" t="s">
        <v>1531</v>
      </c>
      <c r="F1197" s="1">
        <v>6</v>
      </c>
      <c r="G1197" s="1" t="s">
        <v>1531</v>
      </c>
      <c r="H1197" s="1">
        <v>6</v>
      </c>
      <c r="I1197" s="1" t="s">
        <v>1531</v>
      </c>
      <c r="J1197" s="1">
        <v>6</v>
      </c>
      <c r="K1197" s="1" t="s">
        <v>1531</v>
      </c>
      <c r="L1197" s="6"/>
      <c r="M1197" s="6"/>
      <c r="N1197" s="6"/>
    </row>
    <row r="1198" spans="1:14">
      <c r="A1198" s="1" t="s">
        <v>1612</v>
      </c>
      <c r="B1198" s="1" t="s">
        <v>1551</v>
      </c>
      <c r="C1198" s="1" t="s">
        <v>944</v>
      </c>
      <c r="D1198" s="1">
        <v>1</v>
      </c>
      <c r="E1198" s="1" t="s">
        <v>1531</v>
      </c>
      <c r="F1198" s="1">
        <v>1</v>
      </c>
      <c r="G1198" s="1" t="s">
        <v>1531</v>
      </c>
      <c r="H1198" s="1">
        <v>1</v>
      </c>
      <c r="I1198" s="1" t="s">
        <v>1531</v>
      </c>
      <c r="J1198" s="1">
        <v>1</v>
      </c>
      <c r="K1198" s="1" t="s">
        <v>1531</v>
      </c>
      <c r="L1198" s="6"/>
      <c r="M1198" s="6"/>
      <c r="N1198" s="6"/>
    </row>
    <row r="1199" spans="1:14">
      <c r="A1199" s="1" t="s">
        <v>1613</v>
      </c>
      <c r="B1199" s="1" t="s">
        <v>1551</v>
      </c>
      <c r="C1199" s="1" t="s">
        <v>945</v>
      </c>
      <c r="D1199" s="1">
        <v>1</v>
      </c>
      <c r="E1199" s="1" t="s">
        <v>1531</v>
      </c>
      <c r="F1199" s="1">
        <v>1</v>
      </c>
      <c r="G1199" s="1" t="s">
        <v>1531</v>
      </c>
      <c r="H1199" s="1">
        <v>1</v>
      </c>
      <c r="I1199" s="1" t="s">
        <v>1531</v>
      </c>
      <c r="J1199" s="1">
        <v>1</v>
      </c>
      <c r="K1199" s="1" t="s">
        <v>1531</v>
      </c>
      <c r="L1199" s="6"/>
      <c r="M1199" s="6"/>
      <c r="N1199" s="6"/>
    </row>
    <row r="1200" spans="1:14">
      <c r="A1200" s="1" t="s">
        <v>1614</v>
      </c>
      <c r="B1200" s="1" t="s">
        <v>1551</v>
      </c>
      <c r="C1200" s="1" t="s">
        <v>1704</v>
      </c>
      <c r="D1200" s="1">
        <v>0</v>
      </c>
      <c r="E1200" s="1">
        <v>0</v>
      </c>
      <c r="F1200" s="1">
        <v>0</v>
      </c>
      <c r="G1200" s="1">
        <v>0</v>
      </c>
      <c r="H1200" s="1">
        <v>0</v>
      </c>
      <c r="I1200" s="1">
        <v>0</v>
      </c>
      <c r="J1200" s="1">
        <v>0</v>
      </c>
      <c r="K1200" s="1">
        <v>0</v>
      </c>
      <c r="L1200" s="6"/>
      <c r="M1200" s="6"/>
      <c r="N1200" s="6"/>
    </row>
    <row r="1201" spans="1:14">
      <c r="A1201" s="1" t="s">
        <v>1615</v>
      </c>
      <c r="B1201" s="1" t="s">
        <v>1551</v>
      </c>
      <c r="C1201" s="1" t="s">
        <v>943</v>
      </c>
      <c r="D1201" s="1">
        <v>9</v>
      </c>
      <c r="E1201" s="1">
        <v>423</v>
      </c>
      <c r="F1201" s="1">
        <v>9</v>
      </c>
      <c r="G1201" s="1">
        <v>423</v>
      </c>
      <c r="H1201" s="1">
        <v>9</v>
      </c>
      <c r="I1201" s="1">
        <v>423</v>
      </c>
      <c r="J1201" s="1">
        <v>9</v>
      </c>
      <c r="K1201" s="1">
        <v>424</v>
      </c>
      <c r="L1201" s="6"/>
      <c r="M1201" s="6"/>
      <c r="N1201" s="6"/>
    </row>
    <row r="1202" spans="1:14">
      <c r="A1202" s="1" t="s">
        <v>1616</v>
      </c>
      <c r="B1202" s="1" t="s">
        <v>1551</v>
      </c>
      <c r="C1202" s="1" t="s">
        <v>1701</v>
      </c>
      <c r="D1202" s="1">
        <v>1</v>
      </c>
      <c r="E1202" s="1" t="s">
        <v>1531</v>
      </c>
      <c r="F1202" s="1">
        <v>1</v>
      </c>
      <c r="G1202" s="1" t="s">
        <v>1531</v>
      </c>
      <c r="H1202" s="1">
        <v>1</v>
      </c>
      <c r="I1202" s="1" t="s">
        <v>1531</v>
      </c>
      <c r="J1202" s="1">
        <v>1</v>
      </c>
      <c r="K1202" s="1" t="s">
        <v>1531</v>
      </c>
      <c r="L1202" s="6"/>
      <c r="M1202" s="6"/>
      <c r="N1202" s="6"/>
    </row>
    <row r="1203" spans="1:14">
      <c r="A1203" s="1" t="s">
        <v>1617</v>
      </c>
      <c r="B1203" s="1" t="s">
        <v>1551</v>
      </c>
      <c r="C1203" s="1" t="s">
        <v>709</v>
      </c>
      <c r="D1203" s="1">
        <v>1</v>
      </c>
      <c r="E1203" s="1">
        <v>16</v>
      </c>
      <c r="F1203" s="1">
        <v>1</v>
      </c>
      <c r="G1203" s="1">
        <v>16</v>
      </c>
      <c r="H1203" s="1">
        <v>1</v>
      </c>
      <c r="I1203" s="1">
        <v>16</v>
      </c>
      <c r="J1203" s="1">
        <v>1</v>
      </c>
      <c r="K1203" s="1">
        <v>16</v>
      </c>
      <c r="L1203" s="6"/>
      <c r="M1203" s="6"/>
      <c r="N1203" s="6"/>
    </row>
    <row r="1204" spans="1:14">
      <c r="A1204" s="1" t="s">
        <v>1618</v>
      </c>
      <c r="B1204" s="1" t="s">
        <v>1558</v>
      </c>
      <c r="C1204" s="1" t="s">
        <v>1690</v>
      </c>
      <c r="D1204" s="1">
        <v>8</v>
      </c>
      <c r="E1204" s="1" t="s">
        <v>1531</v>
      </c>
      <c r="F1204" s="1">
        <v>8</v>
      </c>
      <c r="G1204" s="1" t="s">
        <v>1531</v>
      </c>
      <c r="H1204" s="1">
        <v>8</v>
      </c>
      <c r="I1204" s="1" t="s">
        <v>1531</v>
      </c>
      <c r="J1204" s="1">
        <v>8</v>
      </c>
      <c r="K1204" s="1" t="s">
        <v>1531</v>
      </c>
      <c r="L1204" s="6"/>
      <c r="M1204" s="6"/>
      <c r="N1204" s="6"/>
    </row>
    <row r="1205" spans="1:14">
      <c r="A1205" s="1" t="s">
        <v>1619</v>
      </c>
      <c r="B1205" s="1" t="s">
        <v>1558</v>
      </c>
      <c r="C1205" s="1" t="s">
        <v>1703</v>
      </c>
      <c r="D1205" s="1">
        <v>0</v>
      </c>
      <c r="E1205" s="1" t="s">
        <v>1531</v>
      </c>
      <c r="F1205" s="1">
        <v>0</v>
      </c>
      <c r="G1205" s="1" t="s">
        <v>1531</v>
      </c>
      <c r="H1205" s="1">
        <v>0</v>
      </c>
      <c r="I1205" s="1" t="s">
        <v>1531</v>
      </c>
      <c r="J1205" s="1">
        <v>0</v>
      </c>
      <c r="K1205" s="1" t="s">
        <v>1531</v>
      </c>
      <c r="L1205" s="6"/>
      <c r="M1205" s="6"/>
      <c r="N1205" s="6"/>
    </row>
    <row r="1206" spans="1:14">
      <c r="A1206" s="1" t="s">
        <v>1620</v>
      </c>
      <c r="B1206" s="1" t="s">
        <v>1558</v>
      </c>
      <c r="C1206" s="1" t="s">
        <v>941</v>
      </c>
      <c r="D1206" s="1">
        <v>1</v>
      </c>
      <c r="E1206" s="1">
        <v>62</v>
      </c>
      <c r="F1206" s="1">
        <v>1</v>
      </c>
      <c r="G1206" s="1">
        <v>62</v>
      </c>
      <c r="H1206" s="1">
        <v>1</v>
      </c>
      <c r="I1206" s="1">
        <v>62</v>
      </c>
      <c r="J1206" s="1">
        <v>1</v>
      </c>
      <c r="K1206" s="1">
        <v>62</v>
      </c>
      <c r="L1206" s="6"/>
      <c r="M1206" s="6"/>
      <c r="N1206" s="6"/>
    </row>
    <row r="1207" spans="1:14">
      <c r="A1207" s="1" t="s">
        <v>1621</v>
      </c>
      <c r="B1207" s="1" t="s">
        <v>1558</v>
      </c>
      <c r="C1207" s="1" t="s">
        <v>1700</v>
      </c>
      <c r="D1207" s="1">
        <v>3</v>
      </c>
      <c r="E1207" s="1">
        <v>18</v>
      </c>
      <c r="F1207" s="1">
        <v>3</v>
      </c>
      <c r="G1207" s="1">
        <v>18</v>
      </c>
      <c r="H1207" s="1">
        <v>3</v>
      </c>
      <c r="I1207" s="1">
        <v>18</v>
      </c>
      <c r="J1207" s="1">
        <v>3</v>
      </c>
      <c r="K1207" s="1">
        <v>18</v>
      </c>
      <c r="L1207" s="6"/>
      <c r="M1207" s="6"/>
      <c r="N1207" s="6"/>
    </row>
    <row r="1208" spans="1:14">
      <c r="A1208" s="1" t="s">
        <v>1622</v>
      </c>
      <c r="B1208" s="1" t="s">
        <v>1558</v>
      </c>
      <c r="C1208" s="1" t="s">
        <v>942</v>
      </c>
      <c r="D1208" s="1">
        <v>0</v>
      </c>
      <c r="E1208" s="1">
        <v>0</v>
      </c>
      <c r="F1208" s="1">
        <v>0</v>
      </c>
      <c r="G1208" s="1">
        <v>0</v>
      </c>
      <c r="H1208" s="1">
        <v>0</v>
      </c>
      <c r="I1208" s="1">
        <v>0</v>
      </c>
      <c r="J1208" s="1">
        <v>0</v>
      </c>
      <c r="K1208" s="1">
        <v>0</v>
      </c>
      <c r="L1208" s="6"/>
      <c r="M1208" s="6"/>
      <c r="N1208" s="6"/>
    </row>
    <row r="1209" spans="1:14">
      <c r="A1209" s="1" t="s">
        <v>1623</v>
      </c>
      <c r="B1209" s="1" t="s">
        <v>1558</v>
      </c>
      <c r="C1209" s="1" t="s">
        <v>1702</v>
      </c>
      <c r="D1209" s="1">
        <v>1</v>
      </c>
      <c r="E1209" s="1" t="s">
        <v>1531</v>
      </c>
      <c r="F1209" s="1">
        <v>1</v>
      </c>
      <c r="G1209" s="1" t="s">
        <v>1531</v>
      </c>
      <c r="H1209" s="1">
        <v>1</v>
      </c>
      <c r="I1209" s="1" t="s">
        <v>1531</v>
      </c>
      <c r="J1209" s="1">
        <v>1</v>
      </c>
      <c r="K1209" s="1" t="s">
        <v>1531</v>
      </c>
      <c r="L1209" s="6"/>
      <c r="M1209" s="6"/>
      <c r="N1209" s="6"/>
    </row>
    <row r="1210" spans="1:14">
      <c r="A1210" s="1" t="s">
        <v>1624</v>
      </c>
      <c r="B1210" s="1" t="s">
        <v>1558</v>
      </c>
      <c r="C1210" s="1" t="s">
        <v>944</v>
      </c>
      <c r="D1210" s="1">
        <v>1</v>
      </c>
      <c r="E1210" s="1" t="s">
        <v>1531</v>
      </c>
      <c r="F1210" s="1">
        <v>1</v>
      </c>
      <c r="G1210" s="1" t="s">
        <v>1531</v>
      </c>
      <c r="H1210" s="1">
        <v>1</v>
      </c>
      <c r="I1210" s="1" t="s">
        <v>1531</v>
      </c>
      <c r="J1210" s="1">
        <v>1</v>
      </c>
      <c r="K1210" s="1" t="s">
        <v>1531</v>
      </c>
      <c r="L1210" s="6"/>
      <c r="M1210" s="6"/>
      <c r="N1210" s="6"/>
    </row>
    <row r="1211" spans="1:14">
      <c r="A1211" s="1" t="s">
        <v>1625</v>
      </c>
      <c r="B1211" s="1" t="s">
        <v>1558</v>
      </c>
      <c r="C1211" s="1" t="s">
        <v>945</v>
      </c>
      <c r="D1211" s="1">
        <v>1</v>
      </c>
      <c r="E1211" s="1" t="s">
        <v>1531</v>
      </c>
      <c r="F1211" s="1">
        <v>1</v>
      </c>
      <c r="G1211" s="1" t="s">
        <v>1531</v>
      </c>
      <c r="H1211" s="1">
        <v>1</v>
      </c>
      <c r="I1211" s="1" t="s">
        <v>1531</v>
      </c>
      <c r="J1211" s="1">
        <v>1</v>
      </c>
      <c r="K1211" s="1" t="s">
        <v>1531</v>
      </c>
      <c r="L1211" s="6"/>
      <c r="M1211" s="6"/>
      <c r="N1211" s="6"/>
    </row>
    <row r="1212" spans="1:14">
      <c r="A1212" s="1" t="s">
        <v>1626</v>
      </c>
      <c r="B1212" s="1" t="s">
        <v>1558</v>
      </c>
      <c r="C1212" s="1" t="s">
        <v>1704</v>
      </c>
      <c r="D1212" s="1">
        <v>0</v>
      </c>
      <c r="E1212" s="1">
        <v>0</v>
      </c>
      <c r="F1212" s="1">
        <v>0</v>
      </c>
      <c r="G1212" s="1">
        <v>0</v>
      </c>
      <c r="H1212" s="1">
        <v>0</v>
      </c>
      <c r="I1212" s="1">
        <v>0</v>
      </c>
      <c r="J1212" s="1">
        <v>0</v>
      </c>
      <c r="K1212" s="1">
        <v>0</v>
      </c>
      <c r="L1212" s="6"/>
      <c r="M1212" s="6"/>
      <c r="N1212" s="6"/>
    </row>
    <row r="1213" spans="1:14">
      <c r="A1213" s="1" t="s">
        <v>1627</v>
      </c>
      <c r="B1213" s="1" t="s">
        <v>1558</v>
      </c>
      <c r="C1213" s="1" t="s">
        <v>943</v>
      </c>
      <c r="D1213" s="1">
        <v>1</v>
      </c>
      <c r="E1213" s="1">
        <v>37</v>
      </c>
      <c r="F1213" s="1">
        <v>1</v>
      </c>
      <c r="G1213" s="1">
        <v>37</v>
      </c>
      <c r="H1213" s="1">
        <v>1</v>
      </c>
      <c r="I1213" s="1">
        <v>37</v>
      </c>
      <c r="J1213" s="1">
        <v>1</v>
      </c>
      <c r="K1213" s="1">
        <v>37</v>
      </c>
      <c r="L1213" s="6"/>
      <c r="M1213" s="6"/>
      <c r="N1213" s="6"/>
    </row>
    <row r="1214" spans="1:14">
      <c r="A1214" s="1" t="s">
        <v>1628</v>
      </c>
      <c r="B1214" s="1" t="s">
        <v>1558</v>
      </c>
      <c r="C1214" s="1" t="s">
        <v>1701</v>
      </c>
      <c r="D1214" s="1">
        <v>0</v>
      </c>
      <c r="E1214" s="1" t="s">
        <v>1531</v>
      </c>
      <c r="F1214" s="1">
        <v>0</v>
      </c>
      <c r="G1214" s="1" t="s">
        <v>1531</v>
      </c>
      <c r="H1214" s="1">
        <v>0</v>
      </c>
      <c r="I1214" s="1" t="s">
        <v>1531</v>
      </c>
      <c r="J1214" s="1">
        <v>0</v>
      </c>
      <c r="K1214" s="1" t="s">
        <v>1531</v>
      </c>
      <c r="L1214" s="6"/>
      <c r="M1214" s="6"/>
      <c r="N1214" s="6"/>
    </row>
    <row r="1215" spans="1:14">
      <c r="A1215" s="1" t="s">
        <v>1629</v>
      </c>
      <c r="B1215" s="1" t="s">
        <v>1558</v>
      </c>
      <c r="C1215" s="1" t="s">
        <v>709</v>
      </c>
      <c r="D1215" s="1"/>
      <c r="E1215" s="1"/>
      <c r="F1215" s="1"/>
      <c r="G1215" s="1"/>
      <c r="H1215" s="1"/>
      <c r="I1215" s="1"/>
      <c r="J1215" s="1"/>
      <c r="K1215" s="1"/>
      <c r="L1215" s="6"/>
      <c r="M1215" s="6"/>
      <c r="N1215" s="6"/>
    </row>
    <row r="1216" spans="1:14">
      <c r="A1216" s="1" t="s">
        <v>1630</v>
      </c>
      <c r="B1216" s="1" t="s">
        <v>1560</v>
      </c>
      <c r="C1216" s="1" t="s">
        <v>1690</v>
      </c>
      <c r="D1216" s="1">
        <v>151</v>
      </c>
      <c r="E1216" s="1" t="s">
        <v>1531</v>
      </c>
      <c r="F1216" s="1">
        <v>151</v>
      </c>
      <c r="G1216" s="1" t="s">
        <v>1531</v>
      </c>
      <c r="H1216" s="1">
        <v>149</v>
      </c>
      <c r="I1216" s="1" t="s">
        <v>1531</v>
      </c>
      <c r="J1216" s="1">
        <v>150</v>
      </c>
      <c r="K1216" s="1" t="s">
        <v>1531</v>
      </c>
      <c r="L1216" s="6"/>
      <c r="M1216" s="6"/>
      <c r="N1216" s="6"/>
    </row>
    <row r="1217" spans="1:14">
      <c r="A1217" s="1" t="s">
        <v>1631</v>
      </c>
      <c r="B1217" s="1" t="s">
        <v>1560</v>
      </c>
      <c r="C1217" s="1" t="s">
        <v>1703</v>
      </c>
      <c r="D1217" s="1">
        <v>0</v>
      </c>
      <c r="E1217" s="1" t="s">
        <v>1531</v>
      </c>
      <c r="F1217" s="1">
        <v>0</v>
      </c>
      <c r="G1217" s="1" t="s">
        <v>1531</v>
      </c>
      <c r="H1217" s="1">
        <v>0</v>
      </c>
      <c r="I1217" s="1" t="s">
        <v>1531</v>
      </c>
      <c r="J1217" s="1">
        <v>0</v>
      </c>
      <c r="K1217" s="1" t="s">
        <v>1531</v>
      </c>
      <c r="L1217" s="6"/>
      <c r="M1217" s="6"/>
      <c r="N1217" s="6"/>
    </row>
    <row r="1218" spans="1:14">
      <c r="A1218" s="1" t="s">
        <v>1632</v>
      </c>
      <c r="B1218" s="1" t="s">
        <v>1560</v>
      </c>
      <c r="C1218" s="1" t="s">
        <v>941</v>
      </c>
      <c r="D1218" s="1">
        <v>29</v>
      </c>
      <c r="E1218" s="1">
        <v>4881.6783210000003</v>
      </c>
      <c r="F1218" s="1">
        <v>29</v>
      </c>
      <c r="G1218" s="1">
        <v>4880.853486</v>
      </c>
      <c r="H1218" s="1">
        <v>29</v>
      </c>
      <c r="I1218" s="1">
        <v>4880.853486</v>
      </c>
      <c r="J1218" s="1">
        <v>29</v>
      </c>
      <c r="K1218" s="1">
        <v>4875.8881099999999</v>
      </c>
      <c r="L1218" s="6"/>
      <c r="M1218" s="6"/>
      <c r="N1218" s="6"/>
    </row>
    <row r="1219" spans="1:14">
      <c r="A1219" s="1" t="s">
        <v>1633</v>
      </c>
      <c r="B1219" s="1" t="s">
        <v>1560</v>
      </c>
      <c r="C1219" s="1" t="s">
        <v>1700</v>
      </c>
      <c r="D1219" s="1">
        <v>74</v>
      </c>
      <c r="E1219" s="1">
        <v>403</v>
      </c>
      <c r="F1219" s="1">
        <v>74</v>
      </c>
      <c r="G1219" s="1">
        <v>403</v>
      </c>
      <c r="H1219" s="1">
        <v>73</v>
      </c>
      <c r="I1219" s="1">
        <v>397</v>
      </c>
      <c r="J1219" s="1">
        <v>73</v>
      </c>
      <c r="K1219" s="1">
        <v>399</v>
      </c>
      <c r="L1219" s="6"/>
      <c r="M1219" s="6"/>
      <c r="N1219" s="6"/>
    </row>
    <row r="1220" spans="1:14">
      <c r="A1220" s="1" t="s">
        <v>1634</v>
      </c>
      <c r="B1220" s="1" t="s">
        <v>1560</v>
      </c>
      <c r="C1220" s="1" t="s">
        <v>942</v>
      </c>
      <c r="D1220" s="1">
        <v>1</v>
      </c>
      <c r="E1220" s="1">
        <v>220</v>
      </c>
      <c r="F1220" s="1">
        <v>1</v>
      </c>
      <c r="G1220" s="1">
        <v>220</v>
      </c>
      <c r="H1220" s="1">
        <v>1</v>
      </c>
      <c r="I1220" s="1">
        <v>220</v>
      </c>
      <c r="J1220" s="1">
        <v>1</v>
      </c>
      <c r="K1220" s="1">
        <v>220</v>
      </c>
      <c r="L1220" s="6"/>
      <c r="M1220" s="6"/>
      <c r="N1220" s="6"/>
    </row>
    <row r="1221" spans="1:14">
      <c r="A1221" s="1" t="s">
        <v>1635</v>
      </c>
      <c r="B1221" s="1" t="s">
        <v>1560</v>
      </c>
      <c r="C1221" s="1" t="s">
        <v>1702</v>
      </c>
      <c r="D1221" s="1">
        <v>27</v>
      </c>
      <c r="E1221" s="1" t="s">
        <v>1531</v>
      </c>
      <c r="F1221" s="1">
        <v>27</v>
      </c>
      <c r="G1221" s="1" t="s">
        <v>1531</v>
      </c>
      <c r="H1221" s="1">
        <v>27</v>
      </c>
      <c r="I1221" s="1" t="s">
        <v>1531</v>
      </c>
      <c r="J1221" s="1">
        <v>27</v>
      </c>
      <c r="K1221" s="1" t="s">
        <v>1531</v>
      </c>
      <c r="L1221" s="6"/>
      <c r="M1221" s="6"/>
      <c r="N1221" s="6"/>
    </row>
    <row r="1222" spans="1:14">
      <c r="A1222" s="1" t="s">
        <v>1636</v>
      </c>
      <c r="B1222" s="1" t="s">
        <v>1560</v>
      </c>
      <c r="C1222" s="1" t="s">
        <v>944</v>
      </c>
      <c r="D1222" s="1">
        <v>1</v>
      </c>
      <c r="E1222" s="1" t="s">
        <v>1531</v>
      </c>
      <c r="F1222" s="1">
        <v>1</v>
      </c>
      <c r="G1222" s="1" t="s">
        <v>1531</v>
      </c>
      <c r="H1222" s="1">
        <v>1</v>
      </c>
      <c r="I1222" s="1" t="s">
        <v>1531</v>
      </c>
      <c r="J1222" s="1">
        <v>1</v>
      </c>
      <c r="K1222" s="1" t="s">
        <v>1531</v>
      </c>
      <c r="L1222" s="6"/>
      <c r="M1222" s="6"/>
      <c r="N1222" s="6"/>
    </row>
    <row r="1223" spans="1:14">
      <c r="A1223" s="1" t="s">
        <v>1637</v>
      </c>
      <c r="B1223" s="1" t="s">
        <v>1560</v>
      </c>
      <c r="C1223" s="1" t="s">
        <v>945</v>
      </c>
      <c r="D1223" s="1">
        <v>1</v>
      </c>
      <c r="E1223" s="1" t="s">
        <v>1531</v>
      </c>
      <c r="F1223" s="1">
        <v>1</v>
      </c>
      <c r="G1223" s="1" t="s">
        <v>1531</v>
      </c>
      <c r="H1223" s="1">
        <v>1</v>
      </c>
      <c r="I1223" s="1" t="s">
        <v>1531</v>
      </c>
      <c r="J1223" s="1">
        <v>1</v>
      </c>
      <c r="K1223" s="1" t="s">
        <v>1531</v>
      </c>
      <c r="L1223" s="6"/>
      <c r="M1223" s="6"/>
      <c r="N1223" s="6"/>
    </row>
    <row r="1224" spans="1:14">
      <c r="A1224" s="1" t="s">
        <v>1638</v>
      </c>
      <c r="B1224" s="1" t="s">
        <v>1560</v>
      </c>
      <c r="C1224" s="1" t="s">
        <v>1704</v>
      </c>
      <c r="D1224" s="1">
        <v>3</v>
      </c>
      <c r="E1224" s="1">
        <v>19.425000000000001</v>
      </c>
      <c r="F1224" s="1">
        <v>3</v>
      </c>
      <c r="G1224" s="1">
        <v>19.425000000000001</v>
      </c>
      <c r="H1224" s="1">
        <v>3</v>
      </c>
      <c r="I1224" s="1">
        <v>19.283332999999999</v>
      </c>
      <c r="J1224" s="1">
        <v>4</v>
      </c>
      <c r="K1224" s="1">
        <v>26.483332999999998</v>
      </c>
      <c r="L1224" s="6"/>
      <c r="M1224" s="6"/>
      <c r="N1224" s="6"/>
    </row>
    <row r="1225" spans="1:14">
      <c r="A1225" s="1" t="s">
        <v>1639</v>
      </c>
      <c r="B1225" s="1" t="s">
        <v>1560</v>
      </c>
      <c r="C1225" s="1" t="s">
        <v>943</v>
      </c>
      <c r="D1225" s="1">
        <v>13</v>
      </c>
      <c r="E1225" s="1">
        <v>341</v>
      </c>
      <c r="F1225" s="1">
        <v>13</v>
      </c>
      <c r="G1225" s="1">
        <v>341</v>
      </c>
      <c r="H1225" s="1">
        <v>12</v>
      </c>
      <c r="I1225" s="1">
        <v>338</v>
      </c>
      <c r="J1225" s="1">
        <v>12</v>
      </c>
      <c r="K1225" s="1">
        <v>502</v>
      </c>
      <c r="L1225" s="6"/>
      <c r="M1225" s="6"/>
      <c r="N1225" s="6"/>
    </row>
    <row r="1226" spans="1:14">
      <c r="A1226" s="1" t="s">
        <v>1640</v>
      </c>
      <c r="B1226" s="1" t="s">
        <v>1560</v>
      </c>
      <c r="C1226" s="1" t="s">
        <v>1701</v>
      </c>
      <c r="D1226" s="1">
        <v>1</v>
      </c>
      <c r="E1226" s="1" t="s">
        <v>1531</v>
      </c>
      <c r="F1226" s="1">
        <v>1</v>
      </c>
      <c r="G1226" s="1" t="s">
        <v>1531</v>
      </c>
      <c r="H1226" s="1">
        <v>1</v>
      </c>
      <c r="I1226" s="1" t="s">
        <v>1531</v>
      </c>
      <c r="J1226" s="1">
        <v>1</v>
      </c>
      <c r="K1226" s="1" t="s">
        <v>1531</v>
      </c>
      <c r="L1226" s="6"/>
      <c r="M1226" s="6"/>
      <c r="N1226" s="6"/>
    </row>
    <row r="1227" spans="1:14">
      <c r="A1227" s="1" t="s">
        <v>1641</v>
      </c>
      <c r="B1227" s="1" t="s">
        <v>1560</v>
      </c>
      <c r="C1227" s="1" t="s">
        <v>709</v>
      </c>
      <c r="D1227" s="1"/>
      <c r="E1227" s="1"/>
      <c r="F1227" s="1"/>
      <c r="G1227" s="1"/>
      <c r="H1227" s="1"/>
      <c r="I1227" s="1"/>
      <c r="J1227" s="1"/>
      <c r="K1227" s="1"/>
      <c r="L1227" s="6"/>
      <c r="M1227" s="6"/>
      <c r="N1227" s="6"/>
    </row>
    <row r="1228" spans="1:14">
      <c r="A1228" s="1" t="s">
        <v>754</v>
      </c>
      <c r="B1228" s="1" t="s">
        <v>1642</v>
      </c>
      <c r="C1228" s="1" t="s">
        <v>1690</v>
      </c>
      <c r="D1228" s="1">
        <v>9</v>
      </c>
      <c r="E1228" s="1" t="s">
        <v>1531</v>
      </c>
      <c r="F1228" s="1">
        <v>9</v>
      </c>
      <c r="G1228" s="1" t="s">
        <v>1531</v>
      </c>
      <c r="H1228" s="1">
        <v>9</v>
      </c>
      <c r="I1228" s="1" t="s">
        <v>1531</v>
      </c>
      <c r="J1228" s="1">
        <v>9</v>
      </c>
      <c r="K1228" s="1" t="s">
        <v>1531</v>
      </c>
      <c r="L1228" s="6"/>
      <c r="M1228" s="6"/>
      <c r="N1228" s="6"/>
    </row>
    <row r="1229" spans="1:14">
      <c r="A1229" s="1" t="s">
        <v>755</v>
      </c>
      <c r="B1229" s="1" t="s">
        <v>1642</v>
      </c>
      <c r="C1229" s="1" t="s">
        <v>1703</v>
      </c>
      <c r="D1229" s="1">
        <v>0</v>
      </c>
      <c r="E1229" s="1" t="s">
        <v>1531</v>
      </c>
      <c r="F1229" s="1">
        <v>0</v>
      </c>
      <c r="G1229" s="1" t="s">
        <v>1531</v>
      </c>
      <c r="H1229" s="1">
        <v>0</v>
      </c>
      <c r="I1229" s="1" t="s">
        <v>1531</v>
      </c>
      <c r="J1229" s="1">
        <v>0</v>
      </c>
      <c r="K1229" s="1" t="s">
        <v>1531</v>
      </c>
      <c r="L1229" s="6"/>
      <c r="M1229" s="6"/>
      <c r="N1229" s="6"/>
    </row>
    <row r="1230" spans="1:14">
      <c r="A1230" s="1" t="s">
        <v>756</v>
      </c>
      <c r="B1230" s="1" t="s">
        <v>1642</v>
      </c>
      <c r="C1230" s="1" t="s">
        <v>941</v>
      </c>
      <c r="D1230" s="1">
        <v>2</v>
      </c>
      <c r="E1230" s="1">
        <v>96</v>
      </c>
      <c r="F1230" s="1">
        <v>2</v>
      </c>
      <c r="G1230" s="1">
        <v>96</v>
      </c>
      <c r="H1230" s="1">
        <v>2</v>
      </c>
      <c r="I1230" s="1">
        <v>96</v>
      </c>
      <c r="J1230" s="1">
        <v>2</v>
      </c>
      <c r="K1230" s="1">
        <v>96</v>
      </c>
      <c r="L1230" s="6"/>
      <c r="M1230" s="6"/>
      <c r="N1230" s="6"/>
    </row>
    <row r="1231" spans="1:14">
      <c r="A1231" s="1" t="s">
        <v>757</v>
      </c>
      <c r="B1231" s="1" t="s">
        <v>1642</v>
      </c>
      <c r="C1231" s="1" t="s">
        <v>1700</v>
      </c>
      <c r="D1231" s="1">
        <v>3</v>
      </c>
      <c r="E1231" s="1">
        <v>23</v>
      </c>
      <c r="F1231" s="1">
        <v>3</v>
      </c>
      <c r="G1231" s="1">
        <v>23</v>
      </c>
      <c r="H1231" s="1">
        <v>3</v>
      </c>
      <c r="I1231" s="1">
        <v>23</v>
      </c>
      <c r="J1231" s="1">
        <v>3</v>
      </c>
      <c r="K1231" s="1">
        <v>23</v>
      </c>
      <c r="L1231" s="6"/>
      <c r="M1231" s="6"/>
      <c r="N1231" s="6"/>
    </row>
    <row r="1232" spans="1:14">
      <c r="A1232" s="1" t="s">
        <v>758</v>
      </c>
      <c r="B1232" s="1" t="s">
        <v>1642</v>
      </c>
      <c r="C1232" s="1" t="s">
        <v>942</v>
      </c>
      <c r="D1232" s="1">
        <v>0</v>
      </c>
      <c r="E1232" s="1">
        <v>0</v>
      </c>
      <c r="F1232" s="1">
        <v>0</v>
      </c>
      <c r="G1232" s="1">
        <v>0</v>
      </c>
      <c r="H1232" s="1">
        <v>0</v>
      </c>
      <c r="I1232" s="1">
        <v>0</v>
      </c>
      <c r="J1232" s="1">
        <v>0</v>
      </c>
      <c r="K1232" s="1">
        <v>0</v>
      </c>
      <c r="L1232" s="6"/>
      <c r="M1232" s="6"/>
      <c r="N1232" s="6"/>
    </row>
    <row r="1233" spans="1:14">
      <c r="A1233" s="1" t="s">
        <v>759</v>
      </c>
      <c r="B1233" s="1" t="s">
        <v>1642</v>
      </c>
      <c r="C1233" s="1" t="s">
        <v>1702</v>
      </c>
      <c r="D1233" s="1">
        <v>1</v>
      </c>
      <c r="E1233" s="1" t="s">
        <v>1531</v>
      </c>
      <c r="F1233" s="1">
        <v>1</v>
      </c>
      <c r="G1233" s="1" t="s">
        <v>1531</v>
      </c>
      <c r="H1233" s="1">
        <v>1</v>
      </c>
      <c r="I1233" s="1" t="s">
        <v>1531</v>
      </c>
      <c r="J1233" s="1">
        <v>1</v>
      </c>
      <c r="K1233" s="1" t="s">
        <v>1531</v>
      </c>
      <c r="L1233" s="6"/>
      <c r="M1233" s="6"/>
      <c r="N1233" s="6"/>
    </row>
    <row r="1234" spans="1:14">
      <c r="A1234" s="1" t="s">
        <v>760</v>
      </c>
      <c r="B1234" s="1" t="s">
        <v>1642</v>
      </c>
      <c r="C1234" s="1" t="s">
        <v>944</v>
      </c>
      <c r="D1234" s="1">
        <v>1</v>
      </c>
      <c r="E1234" s="1" t="s">
        <v>1531</v>
      </c>
      <c r="F1234" s="1">
        <v>1</v>
      </c>
      <c r="G1234" s="1" t="s">
        <v>1531</v>
      </c>
      <c r="H1234" s="1">
        <v>1</v>
      </c>
      <c r="I1234" s="1" t="s">
        <v>1531</v>
      </c>
      <c r="J1234" s="1">
        <v>1</v>
      </c>
      <c r="K1234" s="1" t="s">
        <v>1531</v>
      </c>
      <c r="L1234" s="6"/>
      <c r="M1234" s="6"/>
      <c r="N1234" s="6"/>
    </row>
    <row r="1235" spans="1:14">
      <c r="A1235" s="1" t="s">
        <v>761</v>
      </c>
      <c r="B1235" s="1" t="s">
        <v>1642</v>
      </c>
      <c r="C1235" s="1" t="s">
        <v>945</v>
      </c>
      <c r="D1235" s="1">
        <v>1</v>
      </c>
      <c r="E1235" s="1" t="s">
        <v>1531</v>
      </c>
      <c r="F1235" s="1">
        <v>1</v>
      </c>
      <c r="G1235" s="1" t="s">
        <v>1531</v>
      </c>
      <c r="H1235" s="1">
        <v>1</v>
      </c>
      <c r="I1235" s="1" t="s">
        <v>1531</v>
      </c>
      <c r="J1235" s="1">
        <v>1</v>
      </c>
      <c r="K1235" s="1" t="s">
        <v>1531</v>
      </c>
      <c r="L1235" s="6"/>
      <c r="M1235" s="6"/>
      <c r="N1235" s="6"/>
    </row>
    <row r="1236" spans="1:14">
      <c r="A1236" s="1" t="s">
        <v>762</v>
      </c>
      <c r="B1236" s="1" t="s">
        <v>1642</v>
      </c>
      <c r="C1236" s="1" t="s">
        <v>1704</v>
      </c>
      <c r="D1236" s="1">
        <v>1</v>
      </c>
      <c r="E1236" s="1">
        <v>6.8</v>
      </c>
      <c r="F1236" s="1">
        <v>1</v>
      </c>
      <c r="G1236" s="1">
        <v>6.8</v>
      </c>
      <c r="H1236" s="1">
        <v>1</v>
      </c>
      <c r="I1236" s="1">
        <v>6.75</v>
      </c>
      <c r="J1236" s="1">
        <v>1</v>
      </c>
      <c r="K1236" s="1">
        <v>6.875</v>
      </c>
      <c r="L1236" s="6"/>
      <c r="M1236" s="6"/>
      <c r="N1236" s="6"/>
    </row>
    <row r="1237" spans="1:14">
      <c r="A1237" s="1" t="s">
        <v>763</v>
      </c>
      <c r="B1237" s="1" t="s">
        <v>1642</v>
      </c>
      <c r="C1237" s="1" t="s">
        <v>943</v>
      </c>
      <c r="D1237" s="1">
        <v>0</v>
      </c>
      <c r="E1237" s="1">
        <v>0</v>
      </c>
      <c r="F1237" s="1">
        <v>0</v>
      </c>
      <c r="G1237" s="1">
        <v>0</v>
      </c>
      <c r="H1237" s="1">
        <v>0</v>
      </c>
      <c r="I1237" s="1">
        <v>0</v>
      </c>
      <c r="J1237" s="1">
        <v>0</v>
      </c>
      <c r="K1237" s="1">
        <v>0</v>
      </c>
      <c r="L1237" s="6"/>
      <c r="M1237" s="6"/>
      <c r="N1237" s="6"/>
    </row>
    <row r="1238" spans="1:14">
      <c r="A1238" s="1" t="s">
        <v>764</v>
      </c>
      <c r="B1238" s="1" t="s">
        <v>1642</v>
      </c>
      <c r="C1238" s="1" t="s">
        <v>1701</v>
      </c>
      <c r="D1238" s="1">
        <v>0</v>
      </c>
      <c r="E1238" s="1" t="s">
        <v>1531</v>
      </c>
      <c r="F1238" s="1">
        <v>0</v>
      </c>
      <c r="G1238" s="1" t="s">
        <v>1531</v>
      </c>
      <c r="H1238" s="1">
        <v>0</v>
      </c>
      <c r="I1238" s="1" t="s">
        <v>1531</v>
      </c>
      <c r="J1238" s="1">
        <v>0</v>
      </c>
      <c r="K1238" s="1" t="s">
        <v>1531</v>
      </c>
      <c r="L1238" s="6"/>
      <c r="M1238" s="6"/>
      <c r="N1238" s="6"/>
    </row>
    <row r="1239" spans="1:14">
      <c r="A1239" s="1" t="s">
        <v>765</v>
      </c>
      <c r="B1239" s="1" t="s">
        <v>1642</v>
      </c>
      <c r="C1239" s="1" t="s">
        <v>709</v>
      </c>
      <c r="D1239" s="1"/>
      <c r="E1239" s="1"/>
      <c r="F1239" s="1"/>
      <c r="G1239" s="1"/>
      <c r="H1239" s="1"/>
      <c r="I1239" s="1"/>
      <c r="J1239" s="1"/>
      <c r="K1239" s="1"/>
      <c r="L1239" s="6"/>
      <c r="M1239" s="6"/>
      <c r="N1239" s="6"/>
    </row>
    <row r="1240" spans="1:14">
      <c r="A1240" s="1" t="s">
        <v>1643</v>
      </c>
      <c r="B1240" s="1" t="s">
        <v>1572</v>
      </c>
      <c r="C1240" s="1" t="s">
        <v>1690</v>
      </c>
      <c r="D1240" s="1">
        <v>16</v>
      </c>
      <c r="E1240" s="1" t="s">
        <v>1531</v>
      </c>
      <c r="F1240" s="1">
        <v>16</v>
      </c>
      <c r="G1240" s="1" t="s">
        <v>1531</v>
      </c>
      <c r="H1240" s="1">
        <v>16</v>
      </c>
      <c r="I1240" s="1" t="s">
        <v>1531</v>
      </c>
      <c r="J1240" s="1">
        <v>16</v>
      </c>
      <c r="K1240" s="1" t="s">
        <v>1531</v>
      </c>
      <c r="L1240" s="6"/>
      <c r="M1240" s="6"/>
      <c r="N1240" s="6"/>
    </row>
    <row r="1241" spans="1:14">
      <c r="A1241" s="1" t="s">
        <v>1644</v>
      </c>
      <c r="B1241" s="1" t="s">
        <v>1572</v>
      </c>
      <c r="C1241" s="1" t="s">
        <v>1703</v>
      </c>
      <c r="D1241" s="1">
        <v>0</v>
      </c>
      <c r="E1241" s="1" t="s">
        <v>1531</v>
      </c>
      <c r="F1241" s="1">
        <v>0</v>
      </c>
      <c r="G1241" s="1" t="s">
        <v>1531</v>
      </c>
      <c r="H1241" s="1">
        <v>0</v>
      </c>
      <c r="I1241" s="1" t="s">
        <v>1531</v>
      </c>
      <c r="J1241" s="1">
        <v>0</v>
      </c>
      <c r="K1241" s="1" t="s">
        <v>1531</v>
      </c>
      <c r="L1241" s="6"/>
      <c r="M1241" s="6"/>
      <c r="N1241" s="6"/>
    </row>
    <row r="1242" spans="1:14">
      <c r="A1242" s="1" t="s">
        <v>1645</v>
      </c>
      <c r="B1242" s="1" t="s">
        <v>1572</v>
      </c>
      <c r="C1242" s="1" t="s">
        <v>941</v>
      </c>
      <c r="D1242" s="1">
        <v>0</v>
      </c>
      <c r="E1242" s="1">
        <v>0</v>
      </c>
      <c r="F1242" s="1">
        <v>0</v>
      </c>
      <c r="G1242" s="1">
        <v>0</v>
      </c>
      <c r="H1242" s="1">
        <v>0</v>
      </c>
      <c r="I1242" s="1">
        <v>0</v>
      </c>
      <c r="J1242" s="1">
        <v>0</v>
      </c>
      <c r="K1242" s="1">
        <v>0</v>
      </c>
      <c r="L1242" s="6"/>
      <c r="M1242" s="6"/>
      <c r="N1242" s="6"/>
    </row>
    <row r="1243" spans="1:14">
      <c r="A1243" s="1" t="s">
        <v>1646</v>
      </c>
      <c r="B1243" s="1" t="s">
        <v>1572</v>
      </c>
      <c r="C1243" s="1" t="s">
        <v>1700</v>
      </c>
      <c r="D1243" s="1">
        <v>6</v>
      </c>
      <c r="E1243" s="1">
        <v>59</v>
      </c>
      <c r="F1243" s="1">
        <v>6</v>
      </c>
      <c r="G1243" s="1">
        <v>59</v>
      </c>
      <c r="H1243" s="1">
        <v>6</v>
      </c>
      <c r="I1243" s="1">
        <v>59</v>
      </c>
      <c r="J1243" s="1">
        <v>6</v>
      </c>
      <c r="K1243" s="1">
        <v>59</v>
      </c>
      <c r="L1243" s="6"/>
      <c r="M1243" s="6"/>
      <c r="N1243" s="6"/>
    </row>
    <row r="1244" spans="1:14">
      <c r="A1244" s="1" t="s">
        <v>1647</v>
      </c>
      <c r="B1244" s="1" t="s">
        <v>1572</v>
      </c>
      <c r="C1244" s="1" t="s">
        <v>942</v>
      </c>
      <c r="D1244" s="1">
        <v>0</v>
      </c>
      <c r="E1244" s="1">
        <v>0</v>
      </c>
      <c r="F1244" s="1">
        <v>0</v>
      </c>
      <c r="G1244" s="1">
        <v>0</v>
      </c>
      <c r="H1244" s="1">
        <v>0</v>
      </c>
      <c r="I1244" s="1">
        <v>0</v>
      </c>
      <c r="J1244" s="1">
        <v>0</v>
      </c>
      <c r="K1244" s="1">
        <v>0</v>
      </c>
      <c r="L1244" s="6"/>
      <c r="M1244" s="6"/>
      <c r="N1244" s="6"/>
    </row>
    <row r="1245" spans="1:14">
      <c r="A1245" s="1" t="s">
        <v>1648</v>
      </c>
      <c r="B1245" s="1" t="s">
        <v>1572</v>
      </c>
      <c r="C1245" s="1" t="s">
        <v>1702</v>
      </c>
      <c r="D1245" s="1">
        <v>2</v>
      </c>
      <c r="E1245" s="1" t="s">
        <v>1531</v>
      </c>
      <c r="F1245" s="1">
        <v>2</v>
      </c>
      <c r="G1245" s="1" t="s">
        <v>1531</v>
      </c>
      <c r="H1245" s="1">
        <v>2</v>
      </c>
      <c r="I1245" s="1" t="s">
        <v>1531</v>
      </c>
      <c r="J1245" s="1">
        <v>2</v>
      </c>
      <c r="K1245" s="1" t="s">
        <v>1531</v>
      </c>
      <c r="L1245" s="6"/>
      <c r="M1245" s="6"/>
      <c r="N1245" s="6"/>
    </row>
    <row r="1246" spans="1:14">
      <c r="A1246" s="1" t="s">
        <v>1649</v>
      </c>
      <c r="B1246" s="1" t="s">
        <v>1572</v>
      </c>
      <c r="C1246" s="1" t="s">
        <v>944</v>
      </c>
      <c r="D1246" s="1">
        <v>1</v>
      </c>
      <c r="E1246" s="1" t="s">
        <v>1531</v>
      </c>
      <c r="F1246" s="1">
        <v>1</v>
      </c>
      <c r="G1246" s="1" t="s">
        <v>1531</v>
      </c>
      <c r="H1246" s="1">
        <v>1</v>
      </c>
      <c r="I1246" s="1" t="s">
        <v>1531</v>
      </c>
      <c r="J1246" s="1">
        <v>1</v>
      </c>
      <c r="K1246" s="1" t="s">
        <v>1531</v>
      </c>
      <c r="L1246" s="6"/>
      <c r="M1246" s="6"/>
      <c r="N1246" s="6"/>
    </row>
    <row r="1247" spans="1:14">
      <c r="A1247" s="1" t="s">
        <v>1650</v>
      </c>
      <c r="B1247" s="1" t="s">
        <v>1572</v>
      </c>
      <c r="C1247" s="1" t="s">
        <v>945</v>
      </c>
      <c r="D1247" s="1">
        <v>1</v>
      </c>
      <c r="E1247" s="1" t="s">
        <v>1531</v>
      </c>
      <c r="F1247" s="1">
        <v>1</v>
      </c>
      <c r="G1247" s="1" t="s">
        <v>1531</v>
      </c>
      <c r="H1247" s="1">
        <v>1</v>
      </c>
      <c r="I1247" s="1" t="s">
        <v>1531</v>
      </c>
      <c r="J1247" s="1">
        <v>1</v>
      </c>
      <c r="K1247" s="1" t="s">
        <v>1531</v>
      </c>
      <c r="L1247" s="6"/>
      <c r="M1247" s="6"/>
      <c r="N1247" s="6"/>
    </row>
    <row r="1248" spans="1:14">
      <c r="A1248" s="1" t="s">
        <v>1651</v>
      </c>
      <c r="B1248" s="1" t="s">
        <v>1572</v>
      </c>
      <c r="C1248" s="1" t="s">
        <v>1704</v>
      </c>
      <c r="D1248" s="1">
        <v>0</v>
      </c>
      <c r="E1248" s="1">
        <v>0</v>
      </c>
      <c r="F1248" s="1">
        <v>0</v>
      </c>
      <c r="G1248" s="1">
        <v>0</v>
      </c>
      <c r="H1248" s="1">
        <v>0</v>
      </c>
      <c r="I1248" s="1">
        <v>0</v>
      </c>
      <c r="J1248" s="1">
        <v>0</v>
      </c>
      <c r="K1248" s="1">
        <v>0</v>
      </c>
      <c r="L1248" s="6"/>
      <c r="M1248" s="6"/>
      <c r="N1248" s="6"/>
    </row>
    <row r="1249" spans="1:14">
      <c r="A1249" s="1" t="s">
        <v>1652</v>
      </c>
      <c r="B1249" s="1" t="s">
        <v>1572</v>
      </c>
      <c r="C1249" s="1" t="s">
        <v>943</v>
      </c>
      <c r="D1249" s="1">
        <v>3</v>
      </c>
      <c r="E1249" s="1">
        <v>28.694735999999999</v>
      </c>
      <c r="F1249" s="1">
        <v>3</v>
      </c>
      <c r="G1249" s="1">
        <v>28.694735999999999</v>
      </c>
      <c r="H1249" s="1">
        <v>3</v>
      </c>
      <c r="I1249" s="1">
        <v>28.913042999999998</v>
      </c>
      <c r="J1249" s="1">
        <v>3</v>
      </c>
      <c r="K1249" s="1">
        <v>30.206185000000001</v>
      </c>
      <c r="L1249" s="6"/>
      <c r="M1249" s="6"/>
      <c r="N1249" s="6"/>
    </row>
    <row r="1250" spans="1:14">
      <c r="A1250" s="1" t="s">
        <v>1653</v>
      </c>
      <c r="B1250" s="1" t="s">
        <v>1572</v>
      </c>
      <c r="C1250" s="1" t="s">
        <v>1701</v>
      </c>
      <c r="D1250" s="1">
        <v>2</v>
      </c>
      <c r="E1250" s="1" t="s">
        <v>1531</v>
      </c>
      <c r="F1250" s="1">
        <v>2</v>
      </c>
      <c r="G1250" s="1" t="s">
        <v>1531</v>
      </c>
      <c r="H1250" s="1">
        <v>2</v>
      </c>
      <c r="I1250" s="1" t="s">
        <v>1531</v>
      </c>
      <c r="J1250" s="1">
        <v>2</v>
      </c>
      <c r="K1250" s="1" t="s">
        <v>1531</v>
      </c>
      <c r="L1250" s="6"/>
      <c r="M1250" s="6"/>
      <c r="N1250" s="6"/>
    </row>
    <row r="1251" spans="1:14">
      <c r="A1251" s="1" t="s">
        <v>1654</v>
      </c>
      <c r="B1251" s="1" t="s">
        <v>1572</v>
      </c>
      <c r="C1251" s="1" t="s">
        <v>709</v>
      </c>
      <c r="D1251" s="1"/>
      <c r="E1251" s="1"/>
      <c r="F1251" s="1"/>
      <c r="G1251" s="1"/>
      <c r="H1251" s="1"/>
      <c r="I1251" s="1"/>
      <c r="J1251" s="1"/>
      <c r="K1251" s="1"/>
      <c r="L1251" s="6"/>
      <c r="M1251" s="6"/>
      <c r="N1251" s="6"/>
    </row>
    <row r="1252" spans="1:14">
      <c r="A1252" s="1" t="s">
        <v>1655</v>
      </c>
      <c r="B1252" s="1" t="s">
        <v>1580</v>
      </c>
      <c r="C1252" s="1" t="s">
        <v>1690</v>
      </c>
      <c r="D1252" s="1">
        <v>46</v>
      </c>
      <c r="E1252" s="1" t="s">
        <v>1531</v>
      </c>
      <c r="F1252" s="1">
        <v>46</v>
      </c>
      <c r="G1252" s="1" t="s">
        <v>1531</v>
      </c>
      <c r="H1252" s="1">
        <v>47</v>
      </c>
      <c r="I1252" s="1" t="s">
        <v>1531</v>
      </c>
      <c r="J1252" s="1">
        <v>47</v>
      </c>
      <c r="K1252" s="1" t="s">
        <v>1531</v>
      </c>
      <c r="L1252" s="6"/>
      <c r="M1252" s="6"/>
      <c r="N1252" s="6"/>
    </row>
    <row r="1253" spans="1:14">
      <c r="A1253" s="1" t="s">
        <v>1656</v>
      </c>
      <c r="B1253" s="1" t="s">
        <v>1580</v>
      </c>
      <c r="C1253" s="1" t="s">
        <v>1703</v>
      </c>
      <c r="D1253" s="1">
        <v>2</v>
      </c>
      <c r="E1253" s="1" t="s">
        <v>1531</v>
      </c>
      <c r="F1253" s="1">
        <v>2</v>
      </c>
      <c r="G1253" s="1" t="s">
        <v>1531</v>
      </c>
      <c r="H1253" s="1">
        <v>2</v>
      </c>
      <c r="I1253" s="1" t="s">
        <v>1531</v>
      </c>
      <c r="J1253" s="1">
        <v>2</v>
      </c>
      <c r="K1253" s="1" t="s">
        <v>1531</v>
      </c>
      <c r="L1253" s="6"/>
      <c r="M1253" s="6"/>
      <c r="N1253" s="6"/>
    </row>
    <row r="1254" spans="1:14">
      <c r="A1254" s="1" t="s">
        <v>1657</v>
      </c>
      <c r="B1254" s="1" t="s">
        <v>1580</v>
      </c>
      <c r="C1254" s="1" t="s">
        <v>941</v>
      </c>
      <c r="D1254" s="1">
        <v>26</v>
      </c>
      <c r="E1254" s="1">
        <v>4236</v>
      </c>
      <c r="F1254" s="1">
        <v>26</v>
      </c>
      <c r="G1254" s="1">
        <v>4236</v>
      </c>
      <c r="H1254" s="1">
        <v>26</v>
      </c>
      <c r="I1254" s="1">
        <v>4236</v>
      </c>
      <c r="J1254" s="1">
        <v>26</v>
      </c>
      <c r="K1254" s="1">
        <v>4236</v>
      </c>
      <c r="L1254" s="6"/>
      <c r="M1254" s="6"/>
      <c r="N1254" s="6"/>
    </row>
    <row r="1255" spans="1:14">
      <c r="A1255" s="1" t="s">
        <v>1658</v>
      </c>
      <c r="B1255" s="1" t="s">
        <v>1580</v>
      </c>
      <c r="C1255" s="1" t="s">
        <v>1700</v>
      </c>
      <c r="D1255" s="1">
        <v>10</v>
      </c>
      <c r="E1255" s="1">
        <v>78</v>
      </c>
      <c r="F1255" s="1">
        <v>10</v>
      </c>
      <c r="G1255" s="1">
        <v>78</v>
      </c>
      <c r="H1255" s="1">
        <v>11</v>
      </c>
      <c r="I1255" s="1">
        <v>86</v>
      </c>
      <c r="J1255" s="1">
        <v>11</v>
      </c>
      <c r="K1255" s="1">
        <v>86</v>
      </c>
      <c r="L1255" s="6"/>
      <c r="M1255" s="6"/>
      <c r="N1255" s="6"/>
    </row>
    <row r="1256" spans="1:14">
      <c r="A1256" s="1" t="s">
        <v>1659</v>
      </c>
      <c r="B1256" s="1" t="s">
        <v>1580</v>
      </c>
      <c r="C1256" s="1" t="s">
        <v>942</v>
      </c>
      <c r="D1256" s="1">
        <v>0</v>
      </c>
      <c r="E1256" s="1">
        <v>0</v>
      </c>
      <c r="F1256" s="1">
        <v>0</v>
      </c>
      <c r="G1256" s="1">
        <v>0</v>
      </c>
      <c r="H1256" s="1">
        <v>0</v>
      </c>
      <c r="I1256" s="1">
        <v>0</v>
      </c>
      <c r="J1256" s="1">
        <v>0</v>
      </c>
      <c r="K1256" s="1">
        <v>0</v>
      </c>
      <c r="L1256" s="6"/>
      <c r="M1256" s="6"/>
      <c r="N1256" s="6"/>
    </row>
    <row r="1257" spans="1:14">
      <c r="A1257" s="1" t="s">
        <v>1660</v>
      </c>
      <c r="B1257" s="1" t="s">
        <v>1580</v>
      </c>
      <c r="C1257" s="1" t="s">
        <v>1702</v>
      </c>
      <c r="D1257" s="1">
        <v>2</v>
      </c>
      <c r="E1257" s="1" t="s">
        <v>1531</v>
      </c>
      <c r="F1257" s="1">
        <v>2</v>
      </c>
      <c r="G1257" s="1" t="s">
        <v>1531</v>
      </c>
      <c r="H1257" s="1">
        <v>2</v>
      </c>
      <c r="I1257" s="1" t="s">
        <v>1531</v>
      </c>
      <c r="J1257" s="1">
        <v>2</v>
      </c>
      <c r="K1257" s="1" t="s">
        <v>1531</v>
      </c>
      <c r="L1257" s="6"/>
      <c r="M1257" s="6"/>
      <c r="N1257" s="6"/>
    </row>
    <row r="1258" spans="1:14">
      <c r="A1258" s="1" t="s">
        <v>1661</v>
      </c>
      <c r="B1258" s="1" t="s">
        <v>1580</v>
      </c>
      <c r="C1258" s="1" t="s">
        <v>944</v>
      </c>
      <c r="D1258" s="1">
        <v>1</v>
      </c>
      <c r="E1258" s="1" t="s">
        <v>1531</v>
      </c>
      <c r="F1258" s="1">
        <v>1</v>
      </c>
      <c r="G1258" s="1" t="s">
        <v>1531</v>
      </c>
      <c r="H1258" s="1">
        <v>1</v>
      </c>
      <c r="I1258" s="1" t="s">
        <v>1531</v>
      </c>
      <c r="J1258" s="1">
        <v>1</v>
      </c>
      <c r="K1258" s="1" t="s">
        <v>1531</v>
      </c>
      <c r="L1258" s="6"/>
      <c r="M1258" s="6"/>
      <c r="N1258" s="6"/>
    </row>
    <row r="1259" spans="1:14">
      <c r="A1259" s="1" t="s">
        <v>1662</v>
      </c>
      <c r="B1259" s="1" t="s">
        <v>1580</v>
      </c>
      <c r="C1259" s="1" t="s">
        <v>945</v>
      </c>
      <c r="D1259" s="1">
        <v>1</v>
      </c>
      <c r="E1259" s="1" t="s">
        <v>1531</v>
      </c>
      <c r="F1259" s="1">
        <v>1</v>
      </c>
      <c r="G1259" s="1" t="s">
        <v>1531</v>
      </c>
      <c r="H1259" s="1">
        <v>1</v>
      </c>
      <c r="I1259" s="1" t="s">
        <v>1531</v>
      </c>
      <c r="J1259" s="1">
        <v>1</v>
      </c>
      <c r="K1259" s="1" t="s">
        <v>1531</v>
      </c>
      <c r="L1259" s="6"/>
      <c r="M1259" s="6"/>
      <c r="N1259" s="6"/>
    </row>
    <row r="1260" spans="1:14">
      <c r="A1260" s="1" t="s">
        <v>1663</v>
      </c>
      <c r="B1260" s="1" t="s">
        <v>1580</v>
      </c>
      <c r="C1260" s="1" t="s">
        <v>1704</v>
      </c>
      <c r="D1260" s="1">
        <v>0</v>
      </c>
      <c r="E1260" s="1">
        <v>0</v>
      </c>
      <c r="F1260" s="1">
        <v>0</v>
      </c>
      <c r="G1260" s="1">
        <v>0</v>
      </c>
      <c r="H1260" s="1">
        <v>0</v>
      </c>
      <c r="I1260" s="1">
        <v>0</v>
      </c>
      <c r="J1260" s="1">
        <v>0</v>
      </c>
      <c r="K1260" s="1">
        <v>0</v>
      </c>
      <c r="L1260" s="6"/>
      <c r="M1260" s="6"/>
      <c r="N1260" s="6"/>
    </row>
    <row r="1261" spans="1:14">
      <c r="A1261" s="1" t="s">
        <v>1664</v>
      </c>
      <c r="B1261" s="1" t="s">
        <v>1580</v>
      </c>
      <c r="C1261" s="1" t="s">
        <v>943</v>
      </c>
      <c r="D1261" s="1">
        <v>4</v>
      </c>
      <c r="E1261" s="1">
        <v>92</v>
      </c>
      <c r="F1261" s="1">
        <v>4</v>
      </c>
      <c r="G1261" s="1">
        <v>92</v>
      </c>
      <c r="H1261" s="1">
        <v>4</v>
      </c>
      <c r="I1261" s="1">
        <v>92</v>
      </c>
      <c r="J1261" s="1">
        <v>4</v>
      </c>
      <c r="K1261" s="1">
        <v>92</v>
      </c>
      <c r="L1261" s="6"/>
      <c r="M1261" s="6"/>
      <c r="N1261" s="6"/>
    </row>
    <row r="1262" spans="1:14">
      <c r="A1262" s="1" t="s">
        <v>1665</v>
      </c>
      <c r="B1262" s="1" t="s">
        <v>1580</v>
      </c>
      <c r="C1262" s="1" t="s">
        <v>1701</v>
      </c>
      <c r="D1262" s="1">
        <v>0</v>
      </c>
      <c r="E1262" s="1" t="s">
        <v>1531</v>
      </c>
      <c r="F1262" s="1">
        <v>0</v>
      </c>
      <c r="G1262" s="1" t="s">
        <v>1531</v>
      </c>
      <c r="H1262" s="1">
        <v>0</v>
      </c>
      <c r="I1262" s="1" t="s">
        <v>1531</v>
      </c>
      <c r="J1262" s="1">
        <v>0</v>
      </c>
      <c r="K1262" s="1" t="s">
        <v>1531</v>
      </c>
      <c r="L1262" s="6"/>
      <c r="M1262" s="6"/>
      <c r="N1262" s="6"/>
    </row>
    <row r="1263" spans="1:14">
      <c r="A1263" s="1" t="s">
        <v>1666</v>
      </c>
      <c r="B1263" s="1" t="s">
        <v>1580</v>
      </c>
      <c r="C1263" s="1" t="s">
        <v>709</v>
      </c>
      <c r="D1263" s="1"/>
      <c r="E1263" s="1"/>
      <c r="F1263" s="1"/>
      <c r="G1263" s="1"/>
      <c r="H1263" s="1"/>
      <c r="I1263" s="1"/>
      <c r="J1263" s="1"/>
      <c r="K1263" s="1"/>
      <c r="L1263" s="6"/>
      <c r="M1263" s="6"/>
      <c r="N1263" s="6"/>
    </row>
    <row r="1264" spans="1:14">
      <c r="A1264" s="1" t="s">
        <v>1667</v>
      </c>
      <c r="B1264" s="1" t="s">
        <v>1583</v>
      </c>
      <c r="C1264" s="1" t="s">
        <v>1690</v>
      </c>
      <c r="D1264" s="1">
        <v>9</v>
      </c>
      <c r="E1264" s="1" t="s">
        <v>1531</v>
      </c>
      <c r="F1264" s="1">
        <v>9</v>
      </c>
      <c r="G1264" s="1" t="s">
        <v>1531</v>
      </c>
      <c r="H1264" s="1">
        <v>9</v>
      </c>
      <c r="I1264" s="1" t="s">
        <v>1531</v>
      </c>
      <c r="J1264" s="1">
        <v>9</v>
      </c>
      <c r="K1264" s="1" t="s">
        <v>1531</v>
      </c>
      <c r="L1264" s="6"/>
      <c r="M1264" s="6"/>
      <c r="N1264" s="6"/>
    </row>
    <row r="1265" spans="1:14">
      <c r="A1265" s="1" t="s">
        <v>1668</v>
      </c>
      <c r="B1265" s="1" t="s">
        <v>1583</v>
      </c>
      <c r="C1265" s="1" t="s">
        <v>1703</v>
      </c>
      <c r="D1265" s="1">
        <v>0</v>
      </c>
      <c r="E1265" s="1" t="s">
        <v>1531</v>
      </c>
      <c r="F1265" s="1">
        <v>0</v>
      </c>
      <c r="G1265" s="1" t="s">
        <v>1531</v>
      </c>
      <c r="H1265" s="1">
        <v>0</v>
      </c>
      <c r="I1265" s="1" t="s">
        <v>1531</v>
      </c>
      <c r="J1265" s="1">
        <v>0</v>
      </c>
      <c r="K1265" s="1" t="s">
        <v>1531</v>
      </c>
      <c r="L1265" s="6"/>
      <c r="M1265" s="6"/>
      <c r="N1265" s="6"/>
    </row>
    <row r="1266" spans="1:14">
      <c r="A1266" s="1" t="s">
        <v>1669</v>
      </c>
      <c r="B1266" s="1" t="s">
        <v>1583</v>
      </c>
      <c r="C1266" s="1" t="s">
        <v>941</v>
      </c>
      <c r="D1266" s="1">
        <v>1</v>
      </c>
      <c r="E1266" s="1">
        <v>127</v>
      </c>
      <c r="F1266" s="1">
        <v>1</v>
      </c>
      <c r="G1266" s="1">
        <v>127</v>
      </c>
      <c r="H1266" s="1">
        <v>1</v>
      </c>
      <c r="I1266" s="1">
        <v>127</v>
      </c>
      <c r="J1266" s="1">
        <v>1</v>
      </c>
      <c r="K1266" s="1">
        <v>127</v>
      </c>
      <c r="L1266" s="6"/>
      <c r="M1266" s="6"/>
      <c r="N1266" s="6"/>
    </row>
    <row r="1267" spans="1:14">
      <c r="A1267" s="1" t="s">
        <v>1670</v>
      </c>
      <c r="B1267" s="1" t="s">
        <v>1583</v>
      </c>
      <c r="C1267" s="1" t="s">
        <v>1700</v>
      </c>
      <c r="D1267" s="1">
        <v>5</v>
      </c>
      <c r="E1267" s="1">
        <v>28</v>
      </c>
      <c r="F1267" s="1">
        <v>5</v>
      </c>
      <c r="G1267" s="1">
        <v>28</v>
      </c>
      <c r="H1267" s="1">
        <v>5</v>
      </c>
      <c r="I1267" s="1">
        <v>28</v>
      </c>
      <c r="J1267" s="1">
        <v>5</v>
      </c>
      <c r="K1267" s="1">
        <v>28</v>
      </c>
      <c r="L1267" s="6"/>
      <c r="M1267" s="6"/>
      <c r="N1267" s="6"/>
    </row>
    <row r="1268" spans="1:14">
      <c r="A1268" s="1" t="s">
        <v>1671</v>
      </c>
      <c r="B1268" s="1" t="s">
        <v>1583</v>
      </c>
      <c r="C1268" s="1" t="s">
        <v>942</v>
      </c>
      <c r="D1268" s="1">
        <v>0</v>
      </c>
      <c r="E1268" s="1">
        <v>0</v>
      </c>
      <c r="F1268" s="1">
        <v>0</v>
      </c>
      <c r="G1268" s="1">
        <v>0</v>
      </c>
      <c r="H1268" s="1">
        <v>0</v>
      </c>
      <c r="I1268" s="1">
        <v>0</v>
      </c>
      <c r="J1268" s="1">
        <v>0</v>
      </c>
      <c r="K1268" s="1">
        <v>0</v>
      </c>
      <c r="L1268" s="6"/>
      <c r="M1268" s="6"/>
      <c r="N1268" s="6"/>
    </row>
    <row r="1269" spans="1:14">
      <c r="A1269" s="1" t="s">
        <v>1672</v>
      </c>
      <c r="B1269" s="1" t="s">
        <v>1583</v>
      </c>
      <c r="C1269" s="1" t="s">
        <v>1702</v>
      </c>
      <c r="D1269" s="1">
        <v>0</v>
      </c>
      <c r="E1269" s="1" t="s">
        <v>1531</v>
      </c>
      <c r="F1269" s="1">
        <v>0</v>
      </c>
      <c r="G1269" s="1" t="s">
        <v>1531</v>
      </c>
      <c r="H1269" s="1">
        <v>0</v>
      </c>
      <c r="I1269" s="1" t="s">
        <v>1531</v>
      </c>
      <c r="J1269" s="1">
        <v>0</v>
      </c>
      <c r="K1269" s="1" t="s">
        <v>1531</v>
      </c>
      <c r="L1269" s="6"/>
      <c r="M1269" s="6"/>
      <c r="N1269" s="6"/>
    </row>
    <row r="1270" spans="1:14">
      <c r="A1270" s="1" t="s">
        <v>1673</v>
      </c>
      <c r="B1270" s="1" t="s">
        <v>1583</v>
      </c>
      <c r="C1270" s="1" t="s">
        <v>944</v>
      </c>
      <c r="D1270" s="1">
        <v>1</v>
      </c>
      <c r="E1270" s="1" t="s">
        <v>1531</v>
      </c>
      <c r="F1270" s="1">
        <v>1</v>
      </c>
      <c r="G1270" s="1" t="s">
        <v>1531</v>
      </c>
      <c r="H1270" s="1">
        <v>1</v>
      </c>
      <c r="I1270" s="1" t="s">
        <v>1531</v>
      </c>
      <c r="J1270" s="1">
        <v>1</v>
      </c>
      <c r="K1270" s="1" t="s">
        <v>1531</v>
      </c>
      <c r="L1270" s="6"/>
      <c r="M1270" s="6"/>
      <c r="N1270" s="6"/>
    </row>
    <row r="1271" spans="1:14">
      <c r="A1271" s="1" t="s">
        <v>1674</v>
      </c>
      <c r="B1271" s="1" t="s">
        <v>1583</v>
      </c>
      <c r="C1271" s="1" t="s">
        <v>945</v>
      </c>
      <c r="D1271" s="1">
        <v>1</v>
      </c>
      <c r="E1271" s="1" t="s">
        <v>1531</v>
      </c>
      <c r="F1271" s="1">
        <v>1</v>
      </c>
      <c r="G1271" s="1" t="s">
        <v>1531</v>
      </c>
      <c r="H1271" s="1">
        <v>1</v>
      </c>
      <c r="I1271" s="1" t="s">
        <v>1531</v>
      </c>
      <c r="J1271" s="1">
        <v>1</v>
      </c>
      <c r="K1271" s="1" t="s">
        <v>1531</v>
      </c>
      <c r="L1271" s="6"/>
      <c r="M1271" s="6"/>
      <c r="N1271" s="6"/>
    </row>
    <row r="1272" spans="1:14">
      <c r="A1272" s="1" t="s">
        <v>55</v>
      </c>
      <c r="B1272" s="1" t="s">
        <v>1583</v>
      </c>
      <c r="C1272" s="1" t="s">
        <v>1704</v>
      </c>
      <c r="D1272" s="1">
        <v>0</v>
      </c>
      <c r="E1272" s="1">
        <v>0</v>
      </c>
      <c r="F1272" s="1">
        <v>0</v>
      </c>
      <c r="G1272" s="1">
        <v>0</v>
      </c>
      <c r="H1272" s="1">
        <v>0</v>
      </c>
      <c r="I1272" s="1">
        <v>0</v>
      </c>
      <c r="J1272" s="1">
        <v>0</v>
      </c>
      <c r="K1272" s="1">
        <v>0</v>
      </c>
      <c r="L1272" s="6"/>
      <c r="M1272" s="6"/>
      <c r="N1272" s="6"/>
    </row>
    <row r="1273" spans="1:14">
      <c r="A1273" s="1" t="s">
        <v>56</v>
      </c>
      <c r="B1273" s="1" t="s">
        <v>1583</v>
      </c>
      <c r="C1273" s="1" t="s">
        <v>943</v>
      </c>
      <c r="D1273" s="1">
        <v>1</v>
      </c>
      <c r="E1273" s="1">
        <v>7</v>
      </c>
      <c r="F1273" s="1">
        <v>1</v>
      </c>
      <c r="G1273" s="1">
        <v>7</v>
      </c>
      <c r="H1273" s="1">
        <v>1</v>
      </c>
      <c r="I1273" s="1">
        <v>7</v>
      </c>
      <c r="J1273" s="1">
        <v>1</v>
      </c>
      <c r="K1273" s="1">
        <v>7</v>
      </c>
      <c r="L1273" s="6"/>
      <c r="M1273" s="6"/>
      <c r="N1273" s="6"/>
    </row>
    <row r="1274" spans="1:14">
      <c r="A1274" s="1" t="s">
        <v>57</v>
      </c>
      <c r="B1274" s="1" t="s">
        <v>1583</v>
      </c>
      <c r="C1274" s="1" t="s">
        <v>1701</v>
      </c>
      <c r="D1274" s="1">
        <v>0</v>
      </c>
      <c r="E1274" s="1" t="s">
        <v>1531</v>
      </c>
      <c r="F1274" s="1">
        <v>0</v>
      </c>
      <c r="G1274" s="1" t="s">
        <v>1531</v>
      </c>
      <c r="H1274" s="1">
        <v>0</v>
      </c>
      <c r="I1274" s="1" t="s">
        <v>1531</v>
      </c>
      <c r="J1274" s="1">
        <v>0</v>
      </c>
      <c r="K1274" s="1" t="s">
        <v>1531</v>
      </c>
      <c r="L1274" s="6"/>
      <c r="M1274" s="6"/>
      <c r="N1274" s="6"/>
    </row>
    <row r="1275" spans="1:14">
      <c r="A1275" s="1" t="s">
        <v>58</v>
      </c>
      <c r="B1275" s="1" t="s">
        <v>1583</v>
      </c>
      <c r="C1275" s="1" t="s">
        <v>709</v>
      </c>
      <c r="D1275" s="1"/>
      <c r="E1275" s="1"/>
      <c r="F1275" s="1"/>
      <c r="G1275" s="1"/>
      <c r="H1275" s="1"/>
      <c r="I1275" s="1"/>
      <c r="J1275" s="1"/>
      <c r="K1275" s="1"/>
      <c r="L1275" s="6"/>
      <c r="M1275" s="6"/>
      <c r="N1275" s="6"/>
    </row>
    <row r="1276" spans="1:14">
      <c r="A1276" s="1" t="s">
        <v>59</v>
      </c>
      <c r="B1276" s="1" t="s">
        <v>1584</v>
      </c>
      <c r="C1276" s="1" t="s">
        <v>1690</v>
      </c>
      <c r="D1276" s="1">
        <v>15</v>
      </c>
      <c r="E1276" s="1" t="s">
        <v>1531</v>
      </c>
      <c r="F1276" s="1">
        <v>15</v>
      </c>
      <c r="G1276" s="1" t="s">
        <v>1531</v>
      </c>
      <c r="H1276" s="1">
        <v>15</v>
      </c>
      <c r="I1276" s="1" t="s">
        <v>1531</v>
      </c>
      <c r="J1276" s="1">
        <v>15</v>
      </c>
      <c r="K1276" s="1" t="s">
        <v>1531</v>
      </c>
      <c r="L1276" s="6"/>
      <c r="M1276" s="6"/>
      <c r="N1276" s="6"/>
    </row>
    <row r="1277" spans="1:14">
      <c r="A1277" s="1" t="s">
        <v>60</v>
      </c>
      <c r="B1277" s="1" t="s">
        <v>1584</v>
      </c>
      <c r="C1277" s="1" t="s">
        <v>1703</v>
      </c>
      <c r="D1277" s="1">
        <v>0</v>
      </c>
      <c r="E1277" s="1" t="s">
        <v>1531</v>
      </c>
      <c r="F1277" s="1">
        <v>0</v>
      </c>
      <c r="G1277" s="1" t="s">
        <v>1531</v>
      </c>
      <c r="H1277" s="1">
        <v>0</v>
      </c>
      <c r="I1277" s="1" t="s">
        <v>1531</v>
      </c>
      <c r="J1277" s="1">
        <v>0</v>
      </c>
      <c r="K1277" s="1" t="s">
        <v>1531</v>
      </c>
      <c r="L1277" s="6"/>
      <c r="M1277" s="6"/>
      <c r="N1277" s="6"/>
    </row>
    <row r="1278" spans="1:14">
      <c r="A1278" s="1" t="s">
        <v>61</v>
      </c>
      <c r="B1278" s="1" t="s">
        <v>1584</v>
      </c>
      <c r="C1278" s="1" t="s">
        <v>941</v>
      </c>
      <c r="D1278" s="1">
        <v>3</v>
      </c>
      <c r="E1278" s="1">
        <v>327</v>
      </c>
      <c r="F1278" s="1">
        <v>3</v>
      </c>
      <c r="G1278" s="1">
        <v>327</v>
      </c>
      <c r="H1278" s="1">
        <v>3</v>
      </c>
      <c r="I1278" s="1">
        <v>327</v>
      </c>
      <c r="J1278" s="1">
        <v>3</v>
      </c>
      <c r="K1278" s="1">
        <v>327</v>
      </c>
      <c r="L1278" s="6"/>
      <c r="M1278" s="6"/>
      <c r="N1278" s="6"/>
    </row>
    <row r="1279" spans="1:14">
      <c r="A1279" s="1" t="s">
        <v>62</v>
      </c>
      <c r="B1279" s="1" t="s">
        <v>1584</v>
      </c>
      <c r="C1279" s="1" t="s">
        <v>1700</v>
      </c>
      <c r="D1279" s="1">
        <v>5</v>
      </c>
      <c r="E1279" s="1">
        <v>22</v>
      </c>
      <c r="F1279" s="1">
        <v>5</v>
      </c>
      <c r="G1279" s="1">
        <v>22</v>
      </c>
      <c r="H1279" s="1">
        <v>5</v>
      </c>
      <c r="I1279" s="1">
        <v>22</v>
      </c>
      <c r="J1279" s="1">
        <v>5</v>
      </c>
      <c r="K1279" s="1">
        <v>22</v>
      </c>
      <c r="L1279" s="6"/>
      <c r="M1279" s="6"/>
      <c r="N1279" s="6"/>
    </row>
    <row r="1280" spans="1:14">
      <c r="A1280" s="1" t="s">
        <v>63</v>
      </c>
      <c r="B1280" s="1" t="s">
        <v>1584</v>
      </c>
      <c r="C1280" s="1" t="s">
        <v>942</v>
      </c>
      <c r="D1280" s="1">
        <v>0</v>
      </c>
      <c r="E1280" s="1">
        <v>0</v>
      </c>
      <c r="F1280" s="1">
        <v>0</v>
      </c>
      <c r="G1280" s="1">
        <v>0</v>
      </c>
      <c r="H1280" s="1">
        <v>0</v>
      </c>
      <c r="I1280" s="1">
        <v>0</v>
      </c>
      <c r="J1280" s="1">
        <v>0</v>
      </c>
      <c r="K1280" s="1">
        <v>0</v>
      </c>
      <c r="L1280" s="6"/>
      <c r="M1280" s="6"/>
      <c r="N1280" s="6"/>
    </row>
    <row r="1281" spans="1:14">
      <c r="A1281" s="1" t="s">
        <v>64</v>
      </c>
      <c r="B1281" s="1" t="s">
        <v>1584</v>
      </c>
      <c r="C1281" s="1" t="s">
        <v>1702</v>
      </c>
      <c r="D1281" s="1">
        <v>2</v>
      </c>
      <c r="E1281" s="1" t="s">
        <v>1531</v>
      </c>
      <c r="F1281" s="1">
        <v>2</v>
      </c>
      <c r="G1281" s="1" t="s">
        <v>1531</v>
      </c>
      <c r="H1281" s="1">
        <v>2</v>
      </c>
      <c r="I1281" s="1" t="s">
        <v>1531</v>
      </c>
      <c r="J1281" s="1">
        <v>2</v>
      </c>
      <c r="K1281" s="1" t="s">
        <v>1531</v>
      </c>
      <c r="L1281" s="6"/>
      <c r="M1281" s="6"/>
      <c r="N1281" s="6"/>
    </row>
    <row r="1282" spans="1:14">
      <c r="A1282" s="1" t="s">
        <v>1802</v>
      </c>
      <c r="B1282" s="1" t="s">
        <v>1584</v>
      </c>
      <c r="C1282" s="1" t="s">
        <v>944</v>
      </c>
      <c r="D1282" s="1">
        <v>1</v>
      </c>
      <c r="E1282" s="1" t="s">
        <v>1531</v>
      </c>
      <c r="F1282" s="1">
        <v>1</v>
      </c>
      <c r="G1282" s="1" t="s">
        <v>1531</v>
      </c>
      <c r="H1282" s="1">
        <v>1</v>
      </c>
      <c r="I1282" s="1" t="s">
        <v>1531</v>
      </c>
      <c r="J1282" s="1">
        <v>1</v>
      </c>
      <c r="K1282" s="1" t="s">
        <v>1531</v>
      </c>
      <c r="L1282" s="6"/>
      <c r="M1282" s="6"/>
      <c r="N1282" s="6"/>
    </row>
    <row r="1283" spans="1:14">
      <c r="A1283" s="1" t="s">
        <v>1803</v>
      </c>
      <c r="B1283" s="1" t="s">
        <v>1584</v>
      </c>
      <c r="C1283" s="1" t="s">
        <v>945</v>
      </c>
      <c r="D1283" s="1">
        <v>1</v>
      </c>
      <c r="E1283" s="1" t="s">
        <v>1531</v>
      </c>
      <c r="F1283" s="1">
        <v>1</v>
      </c>
      <c r="G1283" s="1" t="s">
        <v>1531</v>
      </c>
      <c r="H1283" s="1">
        <v>1</v>
      </c>
      <c r="I1283" s="1" t="s">
        <v>1531</v>
      </c>
      <c r="J1283" s="1">
        <v>1</v>
      </c>
      <c r="K1283" s="1" t="s">
        <v>1531</v>
      </c>
      <c r="L1283" s="6"/>
      <c r="M1283" s="6"/>
      <c r="N1283" s="6"/>
    </row>
    <row r="1284" spans="1:14">
      <c r="A1284" s="1" t="s">
        <v>1804</v>
      </c>
      <c r="B1284" s="1" t="s">
        <v>1584</v>
      </c>
      <c r="C1284" s="1" t="s">
        <v>1704</v>
      </c>
      <c r="D1284" s="1">
        <v>1</v>
      </c>
      <c r="E1284" s="1">
        <v>6</v>
      </c>
      <c r="F1284" s="1">
        <v>1</v>
      </c>
      <c r="G1284" s="1">
        <v>6</v>
      </c>
      <c r="H1284" s="1">
        <v>1</v>
      </c>
      <c r="I1284" s="1">
        <v>6</v>
      </c>
      <c r="J1284" s="1">
        <v>1</v>
      </c>
      <c r="K1284" s="1">
        <v>6</v>
      </c>
      <c r="L1284" s="6"/>
      <c r="M1284" s="6"/>
      <c r="N1284" s="6"/>
    </row>
    <row r="1285" spans="1:14">
      <c r="A1285" s="1" t="s">
        <v>1805</v>
      </c>
      <c r="B1285" s="1" t="s">
        <v>1584</v>
      </c>
      <c r="C1285" s="1" t="s">
        <v>943</v>
      </c>
      <c r="D1285" s="1">
        <v>0</v>
      </c>
      <c r="E1285" s="1">
        <v>0</v>
      </c>
      <c r="F1285" s="1">
        <v>0</v>
      </c>
      <c r="G1285" s="1">
        <v>0</v>
      </c>
      <c r="H1285" s="1">
        <v>0</v>
      </c>
      <c r="I1285" s="1">
        <v>0</v>
      </c>
      <c r="J1285" s="1">
        <v>0</v>
      </c>
      <c r="K1285" s="1">
        <v>0</v>
      </c>
      <c r="L1285" s="6"/>
      <c r="M1285" s="6"/>
      <c r="N1285" s="6"/>
    </row>
    <row r="1286" spans="1:14">
      <c r="A1286" s="1" t="s">
        <v>1806</v>
      </c>
      <c r="B1286" s="1" t="s">
        <v>1584</v>
      </c>
      <c r="C1286" s="1" t="s">
        <v>1701</v>
      </c>
      <c r="D1286" s="1">
        <v>2</v>
      </c>
      <c r="E1286" s="1" t="s">
        <v>1531</v>
      </c>
      <c r="F1286" s="1">
        <v>2</v>
      </c>
      <c r="G1286" s="1" t="s">
        <v>1531</v>
      </c>
      <c r="H1286" s="1">
        <v>2</v>
      </c>
      <c r="I1286" s="1" t="s">
        <v>1531</v>
      </c>
      <c r="J1286" s="1">
        <v>2</v>
      </c>
      <c r="K1286" s="1" t="s">
        <v>1531</v>
      </c>
      <c r="L1286" s="6"/>
      <c r="M1286" s="6"/>
      <c r="N1286" s="6"/>
    </row>
    <row r="1287" spans="1:14">
      <c r="A1287" s="1" t="s">
        <v>1807</v>
      </c>
      <c r="B1287" s="1" t="s">
        <v>1584</v>
      </c>
      <c r="C1287" s="1" t="s">
        <v>709</v>
      </c>
      <c r="D1287" s="1"/>
      <c r="E1287" s="1"/>
      <c r="F1287" s="1"/>
      <c r="G1287" s="1"/>
      <c r="H1287" s="1"/>
      <c r="I1287" s="1"/>
      <c r="J1287" s="1"/>
      <c r="K1287" s="1"/>
      <c r="L1287" s="6"/>
      <c r="M1287" s="6"/>
      <c r="N1287" s="6"/>
    </row>
    <row r="1288" spans="1:14">
      <c r="A1288" s="1" t="s">
        <v>1808</v>
      </c>
      <c r="B1288" s="1" t="s">
        <v>1595</v>
      </c>
      <c r="C1288" s="1" t="s">
        <v>1690</v>
      </c>
      <c r="D1288" s="1">
        <v>5</v>
      </c>
      <c r="E1288" s="1" t="s">
        <v>1531</v>
      </c>
      <c r="F1288" s="1">
        <v>5</v>
      </c>
      <c r="G1288" s="1" t="s">
        <v>1531</v>
      </c>
      <c r="H1288" s="1">
        <v>5</v>
      </c>
      <c r="I1288" s="1" t="s">
        <v>1531</v>
      </c>
      <c r="J1288" s="1">
        <v>5</v>
      </c>
      <c r="K1288" s="1" t="s">
        <v>1531</v>
      </c>
      <c r="L1288" s="6"/>
      <c r="M1288" s="6"/>
      <c r="N1288" s="6"/>
    </row>
    <row r="1289" spans="1:14">
      <c r="A1289" s="1" t="s">
        <v>1809</v>
      </c>
      <c r="B1289" s="1" t="s">
        <v>1595</v>
      </c>
      <c r="C1289" s="1" t="s">
        <v>1703</v>
      </c>
      <c r="D1289" s="1">
        <v>0</v>
      </c>
      <c r="E1289" s="1" t="s">
        <v>1531</v>
      </c>
      <c r="F1289" s="1">
        <v>0</v>
      </c>
      <c r="G1289" s="1" t="s">
        <v>1531</v>
      </c>
      <c r="H1289" s="1">
        <v>0</v>
      </c>
      <c r="I1289" s="1" t="s">
        <v>1531</v>
      </c>
      <c r="J1289" s="1">
        <v>0</v>
      </c>
      <c r="K1289" s="1" t="s">
        <v>1531</v>
      </c>
      <c r="L1289" s="6"/>
      <c r="M1289" s="6"/>
      <c r="N1289" s="6"/>
    </row>
    <row r="1290" spans="1:14">
      <c r="A1290" s="1" t="s">
        <v>1810</v>
      </c>
      <c r="B1290" s="1" t="s">
        <v>1595</v>
      </c>
      <c r="C1290" s="1" t="s">
        <v>941</v>
      </c>
      <c r="D1290" s="1">
        <v>0</v>
      </c>
      <c r="E1290" s="1">
        <v>0</v>
      </c>
      <c r="F1290" s="1">
        <v>0</v>
      </c>
      <c r="G1290" s="1">
        <v>0</v>
      </c>
      <c r="H1290" s="1">
        <v>0</v>
      </c>
      <c r="I1290" s="1">
        <v>0</v>
      </c>
      <c r="J1290" s="1">
        <v>0</v>
      </c>
      <c r="K1290" s="1">
        <v>0</v>
      </c>
      <c r="L1290" s="6"/>
      <c r="M1290" s="6"/>
      <c r="N1290" s="6"/>
    </row>
    <row r="1291" spans="1:14">
      <c r="A1291" s="1" t="s">
        <v>1811</v>
      </c>
      <c r="B1291" s="1" t="s">
        <v>1595</v>
      </c>
      <c r="C1291" s="1" t="s">
        <v>1700</v>
      </c>
      <c r="D1291" s="1">
        <v>3</v>
      </c>
      <c r="E1291" s="1">
        <v>20</v>
      </c>
      <c r="F1291" s="1">
        <v>3</v>
      </c>
      <c r="G1291" s="1">
        <v>20</v>
      </c>
      <c r="H1291" s="1">
        <v>3</v>
      </c>
      <c r="I1291" s="1">
        <v>20</v>
      </c>
      <c r="J1291" s="1">
        <v>3</v>
      </c>
      <c r="K1291" s="1">
        <v>20</v>
      </c>
      <c r="L1291" s="6"/>
      <c r="M1291" s="6"/>
      <c r="N1291" s="6"/>
    </row>
    <row r="1292" spans="1:14">
      <c r="A1292" s="1" t="s">
        <v>1812</v>
      </c>
      <c r="B1292" s="1" t="s">
        <v>1595</v>
      </c>
      <c r="C1292" s="1" t="s">
        <v>942</v>
      </c>
      <c r="D1292" s="1">
        <v>0</v>
      </c>
      <c r="E1292" s="1">
        <v>0</v>
      </c>
      <c r="F1292" s="1">
        <v>0</v>
      </c>
      <c r="G1292" s="1">
        <v>0</v>
      </c>
      <c r="H1292" s="1">
        <v>0</v>
      </c>
      <c r="I1292" s="1">
        <v>0</v>
      </c>
      <c r="J1292" s="1">
        <v>0</v>
      </c>
      <c r="K1292" s="1">
        <v>0</v>
      </c>
      <c r="L1292" s="6"/>
      <c r="M1292" s="6"/>
      <c r="N1292" s="6"/>
    </row>
    <row r="1293" spans="1:14">
      <c r="A1293" s="1" t="s">
        <v>1813</v>
      </c>
      <c r="B1293" s="1" t="s">
        <v>1595</v>
      </c>
      <c r="C1293" s="1" t="s">
        <v>1702</v>
      </c>
      <c r="D1293" s="1">
        <v>0</v>
      </c>
      <c r="E1293" s="1" t="s">
        <v>1531</v>
      </c>
      <c r="F1293" s="1">
        <v>0</v>
      </c>
      <c r="G1293" s="1" t="s">
        <v>1531</v>
      </c>
      <c r="H1293" s="1">
        <v>0</v>
      </c>
      <c r="I1293" s="1" t="s">
        <v>1531</v>
      </c>
      <c r="J1293" s="1">
        <v>0</v>
      </c>
      <c r="K1293" s="1" t="s">
        <v>1531</v>
      </c>
      <c r="L1293" s="6"/>
      <c r="M1293" s="6"/>
      <c r="N1293" s="6"/>
    </row>
    <row r="1294" spans="1:14">
      <c r="A1294" s="1" t="s">
        <v>1814</v>
      </c>
      <c r="B1294" s="1" t="s">
        <v>1595</v>
      </c>
      <c r="C1294" s="1" t="s">
        <v>944</v>
      </c>
      <c r="D1294" s="1">
        <v>1</v>
      </c>
      <c r="E1294" s="1" t="s">
        <v>1531</v>
      </c>
      <c r="F1294" s="1">
        <v>1</v>
      </c>
      <c r="G1294" s="1" t="s">
        <v>1531</v>
      </c>
      <c r="H1294" s="1">
        <v>1</v>
      </c>
      <c r="I1294" s="1" t="s">
        <v>1531</v>
      </c>
      <c r="J1294" s="1">
        <v>1</v>
      </c>
      <c r="K1294" s="1" t="s">
        <v>1531</v>
      </c>
      <c r="L1294" s="6"/>
      <c r="M1294" s="6"/>
      <c r="N1294" s="6"/>
    </row>
    <row r="1295" spans="1:14">
      <c r="A1295" s="1" t="s">
        <v>1815</v>
      </c>
      <c r="B1295" s="1" t="s">
        <v>1595</v>
      </c>
      <c r="C1295" s="1" t="s">
        <v>945</v>
      </c>
      <c r="D1295" s="1">
        <v>1</v>
      </c>
      <c r="E1295" s="1" t="s">
        <v>1531</v>
      </c>
      <c r="F1295" s="1">
        <v>1</v>
      </c>
      <c r="G1295" s="1" t="s">
        <v>1531</v>
      </c>
      <c r="H1295" s="1">
        <v>1</v>
      </c>
      <c r="I1295" s="1" t="s">
        <v>1531</v>
      </c>
      <c r="J1295" s="1">
        <v>1</v>
      </c>
      <c r="K1295" s="1" t="s">
        <v>1531</v>
      </c>
      <c r="L1295" s="6"/>
      <c r="M1295" s="6"/>
      <c r="N1295" s="6"/>
    </row>
    <row r="1296" spans="1:14">
      <c r="A1296" s="1" t="s">
        <v>1816</v>
      </c>
      <c r="B1296" s="1" t="s">
        <v>1595</v>
      </c>
      <c r="C1296" s="1" t="s">
        <v>1704</v>
      </c>
      <c r="D1296" s="1">
        <v>0</v>
      </c>
      <c r="E1296" s="1">
        <v>0</v>
      </c>
      <c r="F1296" s="1">
        <v>0</v>
      </c>
      <c r="G1296" s="1">
        <v>0</v>
      </c>
      <c r="H1296" s="1">
        <v>0</v>
      </c>
      <c r="I1296" s="1">
        <v>0</v>
      </c>
      <c r="J1296" s="1">
        <v>0</v>
      </c>
      <c r="K1296" s="1">
        <v>0</v>
      </c>
      <c r="L1296" s="6"/>
      <c r="M1296" s="6"/>
      <c r="N1296" s="6"/>
    </row>
    <row r="1297" spans="1:14">
      <c r="A1297" s="1" t="s">
        <v>1817</v>
      </c>
      <c r="B1297" s="1" t="s">
        <v>1595</v>
      </c>
      <c r="C1297" s="1" t="s">
        <v>943</v>
      </c>
      <c r="D1297" s="1">
        <v>0</v>
      </c>
      <c r="E1297" s="1">
        <v>0</v>
      </c>
      <c r="F1297" s="1">
        <v>0</v>
      </c>
      <c r="G1297" s="1">
        <v>0</v>
      </c>
      <c r="H1297" s="1">
        <v>0</v>
      </c>
      <c r="I1297" s="1">
        <v>0</v>
      </c>
      <c r="J1297" s="1">
        <v>0</v>
      </c>
      <c r="K1297" s="1">
        <v>0</v>
      </c>
      <c r="L1297" s="6"/>
      <c r="M1297" s="6"/>
      <c r="N1297" s="6"/>
    </row>
    <row r="1298" spans="1:14">
      <c r="A1298" s="1" t="s">
        <v>1050</v>
      </c>
      <c r="B1298" s="1" t="s">
        <v>1595</v>
      </c>
      <c r="C1298" s="1" t="s">
        <v>1701</v>
      </c>
      <c r="D1298" s="1">
        <v>0</v>
      </c>
      <c r="E1298" s="1" t="s">
        <v>1531</v>
      </c>
      <c r="F1298" s="1">
        <v>0</v>
      </c>
      <c r="G1298" s="1" t="s">
        <v>1531</v>
      </c>
      <c r="H1298" s="1">
        <v>0</v>
      </c>
      <c r="I1298" s="1" t="s">
        <v>1531</v>
      </c>
      <c r="J1298" s="1">
        <v>0</v>
      </c>
      <c r="K1298" s="1" t="s">
        <v>1531</v>
      </c>
      <c r="L1298" s="6"/>
      <c r="M1298" s="6"/>
      <c r="N1298" s="6"/>
    </row>
    <row r="1299" spans="1:14">
      <c r="A1299" s="1" t="s">
        <v>1051</v>
      </c>
      <c r="B1299" s="1" t="s">
        <v>1595</v>
      </c>
      <c r="C1299" s="1" t="s">
        <v>709</v>
      </c>
      <c r="D1299" s="1"/>
      <c r="E1299" s="1"/>
      <c r="F1299" s="1"/>
      <c r="G1299" s="1"/>
      <c r="H1299" s="1"/>
      <c r="I1299" s="1"/>
      <c r="J1299" s="1"/>
      <c r="K1299" s="1"/>
      <c r="L1299" s="6"/>
      <c r="M1299" s="6"/>
      <c r="N1299" s="6"/>
    </row>
    <row r="1300" spans="1:14">
      <c r="A1300" s="1" t="s">
        <v>1075</v>
      </c>
      <c r="B1300" s="1" t="s">
        <v>1052</v>
      </c>
      <c r="C1300" s="1" t="s">
        <v>1690</v>
      </c>
      <c r="D1300" s="1">
        <v>672</v>
      </c>
      <c r="E1300" s="1" t="s">
        <v>1531</v>
      </c>
      <c r="F1300" s="1">
        <v>669</v>
      </c>
      <c r="G1300" s="1" t="s">
        <v>1531</v>
      </c>
      <c r="H1300" s="1">
        <v>668</v>
      </c>
      <c r="I1300" s="1" t="s">
        <v>1531</v>
      </c>
      <c r="J1300" s="1">
        <v>665</v>
      </c>
      <c r="K1300" s="1" t="s">
        <v>1531</v>
      </c>
      <c r="L1300" s="6"/>
      <c r="M1300" s="6"/>
      <c r="N1300" s="6"/>
    </row>
    <row r="1301" spans="1:14">
      <c r="A1301" s="1" t="s">
        <v>670</v>
      </c>
      <c r="B1301" s="1" t="s">
        <v>1052</v>
      </c>
      <c r="C1301" s="1" t="s">
        <v>1703</v>
      </c>
      <c r="D1301" s="1">
        <v>10</v>
      </c>
      <c r="E1301" s="1" t="s">
        <v>1531</v>
      </c>
      <c r="F1301" s="1">
        <v>10</v>
      </c>
      <c r="G1301" s="1" t="s">
        <v>1531</v>
      </c>
      <c r="H1301" s="1">
        <v>10</v>
      </c>
      <c r="I1301" s="1" t="s">
        <v>1531</v>
      </c>
      <c r="J1301" s="1">
        <v>9</v>
      </c>
      <c r="K1301" s="1" t="s">
        <v>1531</v>
      </c>
      <c r="L1301" s="6"/>
      <c r="M1301" s="6"/>
      <c r="N1301" s="6"/>
    </row>
    <row r="1302" spans="1:14">
      <c r="A1302" s="1" t="s">
        <v>671</v>
      </c>
      <c r="B1302" s="1" t="s">
        <v>1052</v>
      </c>
      <c r="C1302" s="1" t="s">
        <v>941</v>
      </c>
      <c r="D1302" s="1">
        <v>197</v>
      </c>
      <c r="E1302" s="1">
        <v>28961.559538000001</v>
      </c>
      <c r="F1302" s="1">
        <v>197</v>
      </c>
      <c r="G1302" s="1">
        <v>28841.461798</v>
      </c>
      <c r="H1302" s="1">
        <v>197</v>
      </c>
      <c r="I1302" s="1">
        <v>28841.461798</v>
      </c>
      <c r="J1302" s="1">
        <v>197</v>
      </c>
      <c r="K1302" s="1">
        <v>28841.223028</v>
      </c>
      <c r="L1302" s="6"/>
      <c r="M1302" s="6"/>
      <c r="N1302" s="6"/>
    </row>
    <row r="1303" spans="1:14">
      <c r="A1303" s="1" t="s">
        <v>672</v>
      </c>
      <c r="B1303" s="1" t="s">
        <v>1052</v>
      </c>
      <c r="C1303" s="1" t="s">
        <v>1700</v>
      </c>
      <c r="D1303" s="1">
        <v>268</v>
      </c>
      <c r="E1303" s="1">
        <v>1888</v>
      </c>
      <c r="F1303" s="1">
        <v>266</v>
      </c>
      <c r="G1303" s="1">
        <v>1882</v>
      </c>
      <c r="H1303" s="1">
        <v>267</v>
      </c>
      <c r="I1303" s="1">
        <v>1852</v>
      </c>
      <c r="J1303" s="1">
        <v>264</v>
      </c>
      <c r="K1303" s="1">
        <v>1842</v>
      </c>
      <c r="L1303" s="6"/>
      <c r="M1303" s="6"/>
      <c r="N1303" s="6"/>
    </row>
    <row r="1304" spans="1:14">
      <c r="A1304" s="1" t="s">
        <v>673</v>
      </c>
      <c r="B1304" s="1" t="s">
        <v>1052</v>
      </c>
      <c r="C1304" s="1" t="s">
        <v>942</v>
      </c>
      <c r="D1304" s="1">
        <v>7</v>
      </c>
      <c r="E1304" s="1">
        <v>926</v>
      </c>
      <c r="F1304" s="1">
        <v>7</v>
      </c>
      <c r="G1304" s="1">
        <v>926</v>
      </c>
      <c r="H1304" s="1">
        <v>7</v>
      </c>
      <c r="I1304" s="1">
        <v>926</v>
      </c>
      <c r="J1304" s="1">
        <v>7</v>
      </c>
      <c r="K1304" s="1">
        <v>932</v>
      </c>
      <c r="L1304" s="6"/>
      <c r="M1304" s="6"/>
      <c r="N1304" s="6"/>
    </row>
    <row r="1305" spans="1:14">
      <c r="A1305" s="1" t="s">
        <v>674</v>
      </c>
      <c r="B1305" s="1" t="s">
        <v>1052</v>
      </c>
      <c r="C1305" s="1" t="s">
        <v>1702</v>
      </c>
      <c r="D1305" s="1">
        <v>59</v>
      </c>
      <c r="E1305" s="1" t="s">
        <v>1531</v>
      </c>
      <c r="F1305" s="1">
        <v>58</v>
      </c>
      <c r="G1305" s="1" t="s">
        <v>1531</v>
      </c>
      <c r="H1305" s="1">
        <v>58</v>
      </c>
      <c r="I1305" s="1" t="s">
        <v>1531</v>
      </c>
      <c r="J1305" s="1">
        <v>58</v>
      </c>
      <c r="K1305" s="1" t="s">
        <v>1531</v>
      </c>
      <c r="L1305" s="6"/>
      <c r="M1305" s="6"/>
      <c r="N1305" s="6"/>
    </row>
    <row r="1306" spans="1:14">
      <c r="A1306" s="1" t="s">
        <v>675</v>
      </c>
      <c r="B1306" s="1" t="s">
        <v>1052</v>
      </c>
      <c r="C1306" s="1" t="s">
        <v>944</v>
      </c>
      <c r="D1306" s="1">
        <v>19</v>
      </c>
      <c r="E1306" s="1" t="s">
        <v>1531</v>
      </c>
      <c r="F1306" s="1">
        <v>19</v>
      </c>
      <c r="G1306" s="1" t="s">
        <v>1531</v>
      </c>
      <c r="H1306" s="1">
        <v>19</v>
      </c>
      <c r="I1306" s="1" t="s">
        <v>1531</v>
      </c>
      <c r="J1306" s="1">
        <v>19</v>
      </c>
      <c r="K1306" s="1" t="s">
        <v>1531</v>
      </c>
      <c r="L1306" s="6"/>
      <c r="M1306" s="6"/>
      <c r="N1306" s="6"/>
    </row>
    <row r="1307" spans="1:14">
      <c r="A1307" s="1" t="s">
        <v>676</v>
      </c>
      <c r="B1307" s="1" t="s">
        <v>1052</v>
      </c>
      <c r="C1307" s="1" t="s">
        <v>945</v>
      </c>
      <c r="D1307" s="1">
        <v>20</v>
      </c>
      <c r="E1307" s="1" t="s">
        <v>1531</v>
      </c>
      <c r="F1307" s="1">
        <v>20</v>
      </c>
      <c r="G1307" s="1" t="s">
        <v>1531</v>
      </c>
      <c r="H1307" s="1">
        <v>19</v>
      </c>
      <c r="I1307" s="1" t="s">
        <v>1531</v>
      </c>
      <c r="J1307" s="1">
        <v>19</v>
      </c>
      <c r="K1307" s="1" t="s">
        <v>1531</v>
      </c>
      <c r="L1307" s="6"/>
      <c r="M1307" s="6"/>
      <c r="N1307" s="6"/>
    </row>
    <row r="1308" spans="1:14">
      <c r="A1308" s="1" t="s">
        <v>677</v>
      </c>
      <c r="B1308" s="1" t="s">
        <v>1052</v>
      </c>
      <c r="C1308" s="1" t="s">
        <v>1704</v>
      </c>
      <c r="D1308" s="1">
        <v>6</v>
      </c>
      <c r="E1308" s="1">
        <v>38.85</v>
      </c>
      <c r="F1308" s="1">
        <v>6</v>
      </c>
      <c r="G1308" s="1">
        <v>38.85</v>
      </c>
      <c r="H1308" s="1">
        <v>6</v>
      </c>
      <c r="I1308" s="1">
        <v>38.566665999999998</v>
      </c>
      <c r="J1308" s="1">
        <v>7</v>
      </c>
      <c r="K1308" s="1">
        <v>46.091665999999996</v>
      </c>
      <c r="L1308" s="6"/>
      <c r="M1308" s="6"/>
      <c r="N1308" s="6"/>
    </row>
    <row r="1309" spans="1:14">
      <c r="A1309" s="1" t="s">
        <v>678</v>
      </c>
      <c r="B1309" s="1" t="s">
        <v>1052</v>
      </c>
      <c r="C1309" s="1" t="s">
        <v>943</v>
      </c>
      <c r="D1309" s="1">
        <v>74</v>
      </c>
      <c r="E1309" s="1">
        <v>2299.0567209999999</v>
      </c>
      <c r="F1309" s="1">
        <v>74</v>
      </c>
      <c r="G1309" s="1">
        <v>2299.0567209999999</v>
      </c>
      <c r="H1309" s="1">
        <v>73</v>
      </c>
      <c r="I1309" s="1">
        <v>2296.9299489999999</v>
      </c>
      <c r="J1309" s="1">
        <v>73</v>
      </c>
      <c r="K1309" s="1">
        <v>2469.5996869999999</v>
      </c>
      <c r="L1309" s="6"/>
      <c r="M1309" s="6"/>
      <c r="N1309" s="6"/>
    </row>
    <row r="1310" spans="1:14">
      <c r="A1310" s="1" t="s">
        <v>679</v>
      </c>
      <c r="B1310" s="1" t="s">
        <v>1052</v>
      </c>
      <c r="C1310" s="1" t="s">
        <v>1701</v>
      </c>
      <c r="D1310" s="1">
        <v>7</v>
      </c>
      <c r="E1310" s="1" t="s">
        <v>1531</v>
      </c>
      <c r="F1310" s="1">
        <v>7</v>
      </c>
      <c r="G1310" s="1" t="s">
        <v>1531</v>
      </c>
      <c r="H1310" s="1">
        <v>7</v>
      </c>
      <c r="I1310" s="1" t="s">
        <v>1531</v>
      </c>
      <c r="J1310" s="1">
        <v>7</v>
      </c>
      <c r="K1310" s="1" t="s">
        <v>1531</v>
      </c>
      <c r="L1310" s="6"/>
      <c r="M1310" s="6"/>
      <c r="N1310" s="6"/>
    </row>
    <row r="1311" spans="1:14">
      <c r="A1311" s="1" t="s">
        <v>680</v>
      </c>
      <c r="B1311" s="1" t="s">
        <v>1052</v>
      </c>
      <c r="C1311" s="1" t="s">
        <v>709</v>
      </c>
      <c r="D1311" s="1">
        <v>3</v>
      </c>
      <c r="E1311" s="1">
        <v>28</v>
      </c>
      <c r="F1311" s="1">
        <v>3</v>
      </c>
      <c r="G1311" s="1">
        <v>28</v>
      </c>
      <c r="H1311" s="1">
        <v>3</v>
      </c>
      <c r="I1311" s="1">
        <v>28</v>
      </c>
      <c r="J1311" s="1">
        <v>3</v>
      </c>
      <c r="K1311" s="1">
        <v>28</v>
      </c>
      <c r="L1311" s="6"/>
      <c r="M1311" s="6"/>
      <c r="N1311" s="6"/>
    </row>
    <row r="1312" spans="1:14">
      <c r="A1312" s="1" t="s">
        <v>1053</v>
      </c>
      <c r="B1312" s="1" t="s">
        <v>1599</v>
      </c>
      <c r="C1312" s="1" t="s">
        <v>1690</v>
      </c>
      <c r="D1312" s="1">
        <v>19</v>
      </c>
      <c r="E1312" s="1" t="s">
        <v>1531</v>
      </c>
      <c r="F1312" s="1">
        <v>19</v>
      </c>
      <c r="G1312" s="1" t="s">
        <v>1531</v>
      </c>
      <c r="H1312" s="1">
        <v>19</v>
      </c>
      <c r="I1312" s="1" t="s">
        <v>1531</v>
      </c>
      <c r="J1312" s="1">
        <v>19</v>
      </c>
      <c r="K1312" s="1" t="s">
        <v>1531</v>
      </c>
      <c r="L1312" s="6"/>
      <c r="M1312" s="6"/>
      <c r="N1312" s="6"/>
    </row>
    <row r="1313" spans="1:14">
      <c r="A1313" s="1" t="s">
        <v>1054</v>
      </c>
      <c r="B1313" s="1" t="s">
        <v>1599</v>
      </c>
      <c r="C1313" s="1" t="s">
        <v>1703</v>
      </c>
      <c r="D1313" s="1">
        <v>0</v>
      </c>
      <c r="E1313" s="1" t="s">
        <v>1531</v>
      </c>
      <c r="F1313" s="1">
        <v>0</v>
      </c>
      <c r="G1313" s="1" t="s">
        <v>1531</v>
      </c>
      <c r="H1313" s="1">
        <v>0</v>
      </c>
      <c r="I1313" s="1" t="s">
        <v>1531</v>
      </c>
      <c r="J1313" s="1">
        <v>0</v>
      </c>
      <c r="K1313" s="1" t="s">
        <v>1531</v>
      </c>
      <c r="L1313" s="6"/>
      <c r="M1313" s="6"/>
      <c r="N1313" s="6"/>
    </row>
    <row r="1314" spans="1:14">
      <c r="A1314" s="1" t="s">
        <v>1055</v>
      </c>
      <c r="B1314" s="1" t="s">
        <v>1599</v>
      </c>
      <c r="C1314" s="1" t="s">
        <v>941</v>
      </c>
      <c r="D1314" s="1">
        <v>0</v>
      </c>
      <c r="E1314" s="1">
        <v>0</v>
      </c>
      <c r="F1314" s="1">
        <v>0</v>
      </c>
      <c r="G1314" s="1">
        <v>0</v>
      </c>
      <c r="H1314" s="1">
        <v>0</v>
      </c>
      <c r="I1314" s="1">
        <v>0</v>
      </c>
      <c r="J1314" s="1">
        <v>0</v>
      </c>
      <c r="K1314" s="1">
        <v>0</v>
      </c>
      <c r="L1314" s="6"/>
      <c r="M1314" s="6"/>
      <c r="N1314" s="6"/>
    </row>
    <row r="1315" spans="1:14">
      <c r="A1315" s="1" t="s">
        <v>1056</v>
      </c>
      <c r="B1315" s="1" t="s">
        <v>1599</v>
      </c>
      <c r="C1315" s="1" t="s">
        <v>1700</v>
      </c>
      <c r="D1315" s="1">
        <v>15</v>
      </c>
      <c r="E1315" s="1">
        <v>97</v>
      </c>
      <c r="F1315" s="1">
        <v>15</v>
      </c>
      <c r="G1315" s="1">
        <v>97</v>
      </c>
      <c r="H1315" s="1">
        <v>15</v>
      </c>
      <c r="I1315" s="1">
        <v>97</v>
      </c>
      <c r="J1315" s="1">
        <v>15</v>
      </c>
      <c r="K1315" s="1">
        <v>97</v>
      </c>
      <c r="L1315" s="6"/>
      <c r="M1315" s="6"/>
      <c r="N1315" s="6"/>
    </row>
    <row r="1316" spans="1:14">
      <c r="A1316" s="1" t="s">
        <v>1057</v>
      </c>
      <c r="B1316" s="1" t="s">
        <v>1599</v>
      </c>
      <c r="C1316" s="1" t="s">
        <v>942</v>
      </c>
      <c r="D1316" s="1">
        <v>0</v>
      </c>
      <c r="E1316" s="1">
        <v>0</v>
      </c>
      <c r="F1316" s="1">
        <v>0</v>
      </c>
      <c r="G1316" s="1">
        <v>0</v>
      </c>
      <c r="H1316" s="1">
        <v>0</v>
      </c>
      <c r="I1316" s="1">
        <v>0</v>
      </c>
      <c r="J1316" s="1">
        <v>0</v>
      </c>
      <c r="K1316" s="1">
        <v>0</v>
      </c>
      <c r="L1316" s="6"/>
      <c r="M1316" s="6"/>
      <c r="N1316" s="6"/>
    </row>
    <row r="1317" spans="1:14">
      <c r="A1317" s="1" t="s">
        <v>1532</v>
      </c>
      <c r="B1317" s="1" t="s">
        <v>1599</v>
      </c>
      <c r="C1317" s="1" t="s">
        <v>1702</v>
      </c>
      <c r="D1317" s="1">
        <v>2</v>
      </c>
      <c r="E1317" s="1" t="s">
        <v>1531</v>
      </c>
      <c r="F1317" s="1">
        <v>2</v>
      </c>
      <c r="G1317" s="1" t="s">
        <v>1531</v>
      </c>
      <c r="H1317" s="1">
        <v>2</v>
      </c>
      <c r="I1317" s="1" t="s">
        <v>1531</v>
      </c>
      <c r="J1317" s="1">
        <v>2</v>
      </c>
      <c r="K1317" s="1" t="s">
        <v>1531</v>
      </c>
      <c r="L1317" s="6"/>
      <c r="M1317" s="6"/>
      <c r="N1317" s="6"/>
    </row>
    <row r="1318" spans="1:14">
      <c r="A1318" s="1" t="s">
        <v>1533</v>
      </c>
      <c r="B1318" s="1" t="s">
        <v>1599</v>
      </c>
      <c r="C1318" s="1" t="s">
        <v>944</v>
      </c>
      <c r="D1318" s="1">
        <v>1</v>
      </c>
      <c r="E1318" s="1" t="s">
        <v>1531</v>
      </c>
      <c r="F1318" s="1">
        <v>1</v>
      </c>
      <c r="G1318" s="1" t="s">
        <v>1531</v>
      </c>
      <c r="H1318" s="1">
        <v>1</v>
      </c>
      <c r="I1318" s="1" t="s">
        <v>1531</v>
      </c>
      <c r="J1318" s="1">
        <v>1</v>
      </c>
      <c r="K1318" s="1" t="s">
        <v>1531</v>
      </c>
      <c r="L1318" s="6"/>
      <c r="M1318" s="6"/>
      <c r="N1318" s="6"/>
    </row>
    <row r="1319" spans="1:14">
      <c r="A1319" s="1" t="s">
        <v>1534</v>
      </c>
      <c r="B1319" s="1" t="s">
        <v>1599</v>
      </c>
      <c r="C1319" s="1" t="s">
        <v>945</v>
      </c>
      <c r="D1319" s="1">
        <v>1</v>
      </c>
      <c r="E1319" s="1" t="s">
        <v>1531</v>
      </c>
      <c r="F1319" s="1">
        <v>1</v>
      </c>
      <c r="G1319" s="1" t="s">
        <v>1531</v>
      </c>
      <c r="H1319" s="1">
        <v>1</v>
      </c>
      <c r="I1319" s="1" t="s">
        <v>1531</v>
      </c>
      <c r="J1319" s="1">
        <v>1</v>
      </c>
      <c r="K1319" s="1" t="s">
        <v>1531</v>
      </c>
      <c r="L1319" s="6"/>
      <c r="M1319" s="6"/>
      <c r="N1319" s="6"/>
    </row>
    <row r="1320" spans="1:14">
      <c r="A1320" s="1" t="s">
        <v>1535</v>
      </c>
      <c r="B1320" s="1" t="s">
        <v>1599</v>
      </c>
      <c r="C1320" s="1" t="s">
        <v>1704</v>
      </c>
      <c r="D1320" s="1">
        <v>0</v>
      </c>
      <c r="E1320" s="1">
        <v>0</v>
      </c>
      <c r="F1320" s="1">
        <v>0</v>
      </c>
      <c r="G1320" s="1">
        <v>0</v>
      </c>
      <c r="H1320" s="1">
        <v>0</v>
      </c>
      <c r="I1320" s="1">
        <v>0</v>
      </c>
      <c r="J1320" s="1">
        <v>0</v>
      </c>
      <c r="K1320" s="1">
        <v>0</v>
      </c>
      <c r="L1320" s="6"/>
      <c r="M1320" s="6"/>
      <c r="N1320" s="6"/>
    </row>
    <row r="1321" spans="1:14">
      <c r="A1321" s="1" t="s">
        <v>1536</v>
      </c>
      <c r="B1321" s="1" t="s">
        <v>1599</v>
      </c>
      <c r="C1321" s="1" t="s">
        <v>943</v>
      </c>
      <c r="D1321" s="1">
        <v>0</v>
      </c>
      <c r="E1321" s="1">
        <v>0</v>
      </c>
      <c r="F1321" s="1">
        <v>0</v>
      </c>
      <c r="G1321" s="1">
        <v>0</v>
      </c>
      <c r="H1321" s="1">
        <v>0</v>
      </c>
      <c r="I1321" s="1">
        <v>0</v>
      </c>
      <c r="J1321" s="1">
        <v>0</v>
      </c>
      <c r="K1321" s="1">
        <v>0</v>
      </c>
      <c r="L1321" s="6"/>
      <c r="M1321" s="6"/>
      <c r="N1321" s="6"/>
    </row>
    <row r="1322" spans="1:14">
      <c r="A1322" s="1" t="s">
        <v>1537</v>
      </c>
      <c r="B1322" s="1" t="s">
        <v>1599</v>
      </c>
      <c r="C1322" s="1" t="s">
        <v>1701</v>
      </c>
      <c r="D1322" s="1">
        <v>0</v>
      </c>
      <c r="E1322" s="1" t="s">
        <v>1531</v>
      </c>
      <c r="F1322" s="1">
        <v>0</v>
      </c>
      <c r="G1322" s="1" t="s">
        <v>1531</v>
      </c>
      <c r="H1322" s="1">
        <v>0</v>
      </c>
      <c r="I1322" s="1" t="s">
        <v>1531</v>
      </c>
      <c r="J1322" s="1">
        <v>0</v>
      </c>
      <c r="K1322" s="1" t="s">
        <v>1531</v>
      </c>
      <c r="L1322" s="6"/>
      <c r="M1322" s="6"/>
      <c r="N1322" s="6"/>
    </row>
    <row r="1323" spans="1:14">
      <c r="A1323" s="1" t="s">
        <v>1538</v>
      </c>
      <c r="B1323" s="1" t="s">
        <v>1599</v>
      </c>
      <c r="C1323" s="1" t="s">
        <v>709</v>
      </c>
      <c r="D1323" s="1"/>
      <c r="E1323" s="1"/>
      <c r="F1323" s="1"/>
      <c r="G1323" s="1"/>
      <c r="H1323" s="1"/>
      <c r="I1323" s="1"/>
      <c r="J1323" s="1"/>
      <c r="K1323" s="1"/>
      <c r="L1323" s="6"/>
      <c r="M1323" s="6"/>
      <c r="N1323" s="6"/>
    </row>
    <row r="1324" spans="1:14">
      <c r="A1324" s="1" t="s">
        <v>1539</v>
      </c>
      <c r="B1324" s="1" t="s">
        <v>1604</v>
      </c>
      <c r="C1324" s="1" t="s">
        <v>1690</v>
      </c>
      <c r="D1324" s="1">
        <v>81</v>
      </c>
      <c r="E1324" s="1" t="s">
        <v>1531</v>
      </c>
      <c r="F1324" s="1">
        <v>79</v>
      </c>
      <c r="G1324" s="1" t="s">
        <v>1531</v>
      </c>
      <c r="H1324" s="1">
        <v>79</v>
      </c>
      <c r="I1324" s="1" t="s">
        <v>1531</v>
      </c>
      <c r="J1324" s="1">
        <v>79</v>
      </c>
      <c r="K1324" s="1" t="s">
        <v>1531</v>
      </c>
      <c r="L1324" s="6"/>
      <c r="M1324" s="6"/>
      <c r="N1324" s="6"/>
    </row>
    <row r="1325" spans="1:14">
      <c r="A1325" s="1" t="s">
        <v>1540</v>
      </c>
      <c r="B1325" s="1" t="s">
        <v>1604</v>
      </c>
      <c r="C1325" s="1" t="s">
        <v>1703</v>
      </c>
      <c r="D1325" s="1">
        <v>2</v>
      </c>
      <c r="E1325" s="1" t="s">
        <v>1531</v>
      </c>
      <c r="F1325" s="1">
        <v>2</v>
      </c>
      <c r="G1325" s="1" t="s">
        <v>1531</v>
      </c>
      <c r="H1325" s="1">
        <v>2</v>
      </c>
      <c r="I1325" s="1" t="s">
        <v>1531</v>
      </c>
      <c r="J1325" s="1">
        <v>2</v>
      </c>
      <c r="K1325" s="1" t="s">
        <v>1531</v>
      </c>
      <c r="L1325" s="6"/>
      <c r="M1325" s="6"/>
      <c r="N1325" s="6"/>
    </row>
    <row r="1326" spans="1:14">
      <c r="A1326" s="1" t="s">
        <v>1541</v>
      </c>
      <c r="B1326" s="1" t="s">
        <v>1604</v>
      </c>
      <c r="C1326" s="1" t="s">
        <v>941</v>
      </c>
      <c r="D1326" s="1">
        <v>34</v>
      </c>
      <c r="E1326" s="1">
        <v>4789.2028959999998</v>
      </c>
      <c r="F1326" s="1">
        <v>34</v>
      </c>
      <c r="G1326" s="1">
        <v>4788.7059879999997</v>
      </c>
      <c r="H1326" s="1">
        <v>34</v>
      </c>
      <c r="I1326" s="1">
        <v>4788.7059879999997</v>
      </c>
      <c r="J1326" s="1">
        <v>34</v>
      </c>
      <c r="K1326" s="1">
        <v>4790.0761780000003</v>
      </c>
      <c r="L1326" s="6"/>
      <c r="M1326" s="6"/>
      <c r="N1326" s="6"/>
    </row>
    <row r="1327" spans="1:14">
      <c r="A1327" s="1" t="s">
        <v>1542</v>
      </c>
      <c r="B1327" s="1" t="s">
        <v>1604</v>
      </c>
      <c r="C1327" s="1" t="s">
        <v>1700</v>
      </c>
      <c r="D1327" s="1">
        <v>22</v>
      </c>
      <c r="E1327" s="1">
        <v>264</v>
      </c>
      <c r="F1327" s="1">
        <v>20</v>
      </c>
      <c r="G1327" s="1">
        <v>253</v>
      </c>
      <c r="H1327" s="1">
        <v>20</v>
      </c>
      <c r="I1327" s="1">
        <v>253</v>
      </c>
      <c r="J1327" s="1">
        <v>21</v>
      </c>
      <c r="K1327" s="1">
        <v>255</v>
      </c>
      <c r="L1327" s="6"/>
      <c r="M1327" s="6"/>
      <c r="N1327" s="6"/>
    </row>
    <row r="1328" spans="1:14">
      <c r="A1328" s="1" t="s">
        <v>1543</v>
      </c>
      <c r="B1328" s="1" t="s">
        <v>1604</v>
      </c>
      <c r="C1328" s="1" t="s">
        <v>942</v>
      </c>
      <c r="D1328" s="1">
        <v>1</v>
      </c>
      <c r="E1328" s="1">
        <v>93</v>
      </c>
      <c r="F1328" s="1">
        <v>1</v>
      </c>
      <c r="G1328" s="1">
        <v>93</v>
      </c>
      <c r="H1328" s="1">
        <v>1</v>
      </c>
      <c r="I1328" s="1">
        <v>93</v>
      </c>
      <c r="J1328" s="1">
        <v>1</v>
      </c>
      <c r="K1328" s="1">
        <v>100</v>
      </c>
      <c r="L1328" s="6"/>
      <c r="M1328" s="6"/>
      <c r="N1328" s="6"/>
    </row>
    <row r="1329" spans="1:14">
      <c r="A1329" s="1" t="s">
        <v>577</v>
      </c>
      <c r="B1329" s="1" t="s">
        <v>1604</v>
      </c>
      <c r="C1329" s="1" t="s">
        <v>1702</v>
      </c>
      <c r="D1329" s="1">
        <v>3</v>
      </c>
      <c r="E1329" s="1" t="s">
        <v>1531</v>
      </c>
      <c r="F1329" s="1">
        <v>3</v>
      </c>
      <c r="G1329" s="1" t="s">
        <v>1531</v>
      </c>
      <c r="H1329" s="1">
        <v>3</v>
      </c>
      <c r="I1329" s="1" t="s">
        <v>1531</v>
      </c>
      <c r="J1329" s="1">
        <v>3</v>
      </c>
      <c r="K1329" s="1" t="s">
        <v>1531</v>
      </c>
      <c r="L1329" s="6"/>
      <c r="M1329" s="6"/>
      <c r="N1329" s="6"/>
    </row>
    <row r="1330" spans="1:14">
      <c r="A1330" s="1" t="s">
        <v>578</v>
      </c>
      <c r="B1330" s="1" t="s">
        <v>1604</v>
      </c>
      <c r="C1330" s="1" t="s">
        <v>944</v>
      </c>
      <c r="D1330" s="1">
        <v>1</v>
      </c>
      <c r="E1330" s="1" t="s">
        <v>1531</v>
      </c>
      <c r="F1330" s="1">
        <v>1</v>
      </c>
      <c r="G1330" s="1" t="s">
        <v>1531</v>
      </c>
      <c r="H1330" s="1">
        <v>1</v>
      </c>
      <c r="I1330" s="1" t="s">
        <v>1531</v>
      </c>
      <c r="J1330" s="1">
        <v>1</v>
      </c>
      <c r="K1330" s="1" t="s">
        <v>1531</v>
      </c>
      <c r="L1330" s="6"/>
      <c r="M1330" s="6"/>
      <c r="N1330" s="6"/>
    </row>
    <row r="1331" spans="1:14">
      <c r="A1331" s="1" t="s">
        <v>579</v>
      </c>
      <c r="B1331" s="1" t="s">
        <v>1604</v>
      </c>
      <c r="C1331" s="1" t="s">
        <v>945</v>
      </c>
      <c r="D1331" s="1">
        <v>1</v>
      </c>
      <c r="E1331" s="1" t="s">
        <v>1531</v>
      </c>
      <c r="F1331" s="1">
        <v>1</v>
      </c>
      <c r="G1331" s="1" t="s">
        <v>1531</v>
      </c>
      <c r="H1331" s="1">
        <v>1</v>
      </c>
      <c r="I1331" s="1" t="s">
        <v>1531</v>
      </c>
      <c r="J1331" s="1">
        <v>1</v>
      </c>
      <c r="K1331" s="1" t="s">
        <v>1531</v>
      </c>
      <c r="L1331" s="6"/>
      <c r="M1331" s="6"/>
      <c r="N1331" s="6"/>
    </row>
    <row r="1332" spans="1:14">
      <c r="A1332" s="1" t="s">
        <v>580</v>
      </c>
      <c r="B1332" s="1" t="s">
        <v>1604</v>
      </c>
      <c r="C1332" s="1" t="s">
        <v>1704</v>
      </c>
      <c r="D1332" s="1">
        <v>0</v>
      </c>
      <c r="E1332" s="1">
        <v>0</v>
      </c>
      <c r="F1332" s="1">
        <v>0</v>
      </c>
      <c r="G1332" s="1">
        <v>0</v>
      </c>
      <c r="H1332" s="1">
        <v>0</v>
      </c>
      <c r="I1332" s="1">
        <v>0</v>
      </c>
      <c r="J1332" s="1">
        <v>0</v>
      </c>
      <c r="K1332" s="1">
        <v>0</v>
      </c>
      <c r="L1332" s="6"/>
      <c r="M1332" s="6"/>
      <c r="N1332" s="6"/>
    </row>
    <row r="1333" spans="1:14">
      <c r="A1333" s="1" t="s">
        <v>581</v>
      </c>
      <c r="B1333" s="1" t="s">
        <v>1604</v>
      </c>
      <c r="C1333" s="1" t="s">
        <v>943</v>
      </c>
      <c r="D1333" s="1">
        <v>16</v>
      </c>
      <c r="E1333" s="1">
        <v>483.38947200000001</v>
      </c>
      <c r="F1333" s="1">
        <v>16</v>
      </c>
      <c r="G1333" s="1">
        <v>483.38947200000001</v>
      </c>
      <c r="H1333" s="1">
        <v>16</v>
      </c>
      <c r="I1333" s="1">
        <v>483.82608599999998</v>
      </c>
      <c r="J1333" s="1">
        <v>16</v>
      </c>
      <c r="K1333" s="1">
        <v>492.41237000000001</v>
      </c>
      <c r="L1333" s="6"/>
      <c r="M1333" s="6"/>
      <c r="N1333" s="6"/>
    </row>
    <row r="1334" spans="1:14">
      <c r="A1334" s="1" t="s">
        <v>582</v>
      </c>
      <c r="B1334" s="1" t="s">
        <v>1604</v>
      </c>
      <c r="C1334" s="1" t="s">
        <v>1701</v>
      </c>
      <c r="D1334" s="1">
        <v>0</v>
      </c>
      <c r="E1334" s="1" t="s">
        <v>1531</v>
      </c>
      <c r="F1334" s="1">
        <v>0</v>
      </c>
      <c r="G1334" s="1" t="s">
        <v>1531</v>
      </c>
      <c r="H1334" s="1">
        <v>0</v>
      </c>
      <c r="I1334" s="1" t="s">
        <v>1531</v>
      </c>
      <c r="J1334" s="1">
        <v>0</v>
      </c>
      <c r="K1334" s="1" t="s">
        <v>1531</v>
      </c>
      <c r="L1334" s="6"/>
      <c r="M1334" s="6"/>
      <c r="N1334" s="6"/>
    </row>
    <row r="1335" spans="1:14">
      <c r="A1335" s="1" t="s">
        <v>583</v>
      </c>
      <c r="B1335" s="1" t="s">
        <v>1604</v>
      </c>
      <c r="C1335" s="1" t="s">
        <v>709</v>
      </c>
      <c r="D1335" s="1">
        <v>1</v>
      </c>
      <c r="E1335" s="1">
        <v>7</v>
      </c>
      <c r="F1335" s="1">
        <v>1</v>
      </c>
      <c r="G1335" s="1">
        <v>7</v>
      </c>
      <c r="H1335" s="1">
        <v>1</v>
      </c>
      <c r="I1335" s="1">
        <v>7</v>
      </c>
      <c r="J1335" s="1">
        <v>0</v>
      </c>
      <c r="K1335" s="1">
        <v>0</v>
      </c>
      <c r="L1335" s="6"/>
      <c r="M1335" s="6"/>
      <c r="N1335" s="6"/>
    </row>
    <row r="1336" spans="1:14">
      <c r="A1336" s="1" t="s">
        <v>766</v>
      </c>
      <c r="B1336" s="1" t="s">
        <v>584</v>
      </c>
      <c r="C1336" s="1" t="s">
        <v>1690</v>
      </c>
      <c r="D1336" s="1">
        <v>18</v>
      </c>
      <c r="E1336" s="1" t="s">
        <v>1531</v>
      </c>
      <c r="F1336" s="1">
        <v>18</v>
      </c>
      <c r="G1336" s="1" t="s">
        <v>1531</v>
      </c>
      <c r="H1336" s="1">
        <v>18</v>
      </c>
      <c r="I1336" s="1" t="s">
        <v>1531</v>
      </c>
      <c r="J1336" s="1">
        <v>17</v>
      </c>
      <c r="K1336" s="1" t="s">
        <v>1531</v>
      </c>
      <c r="L1336" s="6"/>
      <c r="M1336" s="6"/>
      <c r="N1336" s="6"/>
    </row>
    <row r="1337" spans="1:14">
      <c r="A1337" s="1" t="s">
        <v>767</v>
      </c>
      <c r="B1337" s="1" t="s">
        <v>584</v>
      </c>
      <c r="C1337" s="1" t="s">
        <v>1703</v>
      </c>
      <c r="D1337" s="1">
        <v>0</v>
      </c>
      <c r="E1337" s="1" t="s">
        <v>1531</v>
      </c>
      <c r="F1337" s="1">
        <v>0</v>
      </c>
      <c r="G1337" s="1" t="s">
        <v>1531</v>
      </c>
      <c r="H1337" s="1">
        <v>0</v>
      </c>
      <c r="I1337" s="1" t="s">
        <v>1531</v>
      </c>
      <c r="J1337" s="1">
        <v>0</v>
      </c>
      <c r="K1337" s="1" t="s">
        <v>1531</v>
      </c>
      <c r="L1337" s="6"/>
      <c r="M1337" s="6"/>
      <c r="N1337" s="6"/>
    </row>
    <row r="1338" spans="1:14">
      <c r="A1338" s="1" t="s">
        <v>768</v>
      </c>
      <c r="B1338" s="1" t="s">
        <v>584</v>
      </c>
      <c r="C1338" s="1" t="s">
        <v>941</v>
      </c>
      <c r="D1338" s="1">
        <v>8</v>
      </c>
      <c r="E1338" s="1">
        <v>1568</v>
      </c>
      <c r="F1338" s="1">
        <v>8</v>
      </c>
      <c r="G1338" s="1">
        <v>1568</v>
      </c>
      <c r="H1338" s="1">
        <v>8</v>
      </c>
      <c r="I1338" s="1">
        <v>1568</v>
      </c>
      <c r="J1338" s="1">
        <v>8</v>
      </c>
      <c r="K1338" s="1">
        <v>1568</v>
      </c>
      <c r="L1338" s="6"/>
      <c r="M1338" s="6"/>
      <c r="N1338" s="6"/>
    </row>
    <row r="1339" spans="1:14">
      <c r="A1339" s="1" t="s">
        <v>769</v>
      </c>
      <c r="B1339" s="1" t="s">
        <v>584</v>
      </c>
      <c r="C1339" s="1" t="s">
        <v>1700</v>
      </c>
      <c r="D1339" s="1">
        <v>7</v>
      </c>
      <c r="E1339" s="1">
        <v>105</v>
      </c>
      <c r="F1339" s="1">
        <v>7</v>
      </c>
      <c r="G1339" s="1">
        <v>105</v>
      </c>
      <c r="H1339" s="1">
        <v>7</v>
      </c>
      <c r="I1339" s="1">
        <v>105</v>
      </c>
      <c r="J1339" s="1">
        <v>6</v>
      </c>
      <c r="K1339" s="1">
        <v>101</v>
      </c>
      <c r="L1339" s="6"/>
      <c r="M1339" s="6"/>
      <c r="N1339" s="6"/>
    </row>
    <row r="1340" spans="1:14">
      <c r="A1340" s="1" t="s">
        <v>770</v>
      </c>
      <c r="B1340" s="1" t="s">
        <v>584</v>
      </c>
      <c r="C1340" s="1" t="s">
        <v>942</v>
      </c>
      <c r="D1340" s="1">
        <v>0</v>
      </c>
      <c r="E1340" s="1">
        <v>0</v>
      </c>
      <c r="F1340" s="1">
        <v>0</v>
      </c>
      <c r="G1340" s="1">
        <v>0</v>
      </c>
      <c r="H1340" s="1">
        <v>0</v>
      </c>
      <c r="I1340" s="1">
        <v>0</v>
      </c>
      <c r="J1340" s="1">
        <v>0</v>
      </c>
      <c r="K1340" s="1">
        <v>0</v>
      </c>
      <c r="L1340" s="6"/>
      <c r="M1340" s="6"/>
      <c r="N1340" s="6"/>
    </row>
    <row r="1341" spans="1:14">
      <c r="A1341" s="1" t="s">
        <v>771</v>
      </c>
      <c r="B1341" s="1" t="s">
        <v>584</v>
      </c>
      <c r="C1341" s="1" t="s">
        <v>1702</v>
      </c>
      <c r="D1341" s="1">
        <v>0</v>
      </c>
      <c r="E1341" s="1" t="s">
        <v>1531</v>
      </c>
      <c r="F1341" s="1">
        <v>0</v>
      </c>
      <c r="G1341" s="1" t="s">
        <v>1531</v>
      </c>
      <c r="H1341" s="1">
        <v>0</v>
      </c>
      <c r="I1341" s="1" t="s">
        <v>1531</v>
      </c>
      <c r="J1341" s="1">
        <v>0</v>
      </c>
      <c r="K1341" s="1" t="s">
        <v>1531</v>
      </c>
      <c r="L1341" s="6"/>
      <c r="M1341" s="6"/>
      <c r="N1341" s="6"/>
    </row>
    <row r="1342" spans="1:14">
      <c r="A1342" s="1" t="s">
        <v>772</v>
      </c>
      <c r="B1342" s="1" t="s">
        <v>584</v>
      </c>
      <c r="C1342" s="1" t="s">
        <v>944</v>
      </c>
      <c r="D1342" s="1">
        <v>1</v>
      </c>
      <c r="E1342" s="1" t="s">
        <v>1531</v>
      </c>
      <c r="F1342" s="1">
        <v>1</v>
      </c>
      <c r="G1342" s="1" t="s">
        <v>1531</v>
      </c>
      <c r="H1342" s="1">
        <v>1</v>
      </c>
      <c r="I1342" s="1" t="s">
        <v>1531</v>
      </c>
      <c r="J1342" s="1">
        <v>1</v>
      </c>
      <c r="K1342" s="1" t="s">
        <v>1531</v>
      </c>
      <c r="L1342" s="6"/>
      <c r="M1342" s="6"/>
      <c r="N1342" s="6"/>
    </row>
    <row r="1343" spans="1:14">
      <c r="A1343" s="1" t="s">
        <v>773</v>
      </c>
      <c r="B1343" s="1" t="s">
        <v>584</v>
      </c>
      <c r="C1343" s="1" t="s">
        <v>945</v>
      </c>
      <c r="D1343" s="1">
        <v>1</v>
      </c>
      <c r="E1343" s="1" t="s">
        <v>1531</v>
      </c>
      <c r="F1343" s="1">
        <v>1</v>
      </c>
      <c r="G1343" s="1" t="s">
        <v>1531</v>
      </c>
      <c r="H1343" s="1">
        <v>1</v>
      </c>
      <c r="I1343" s="1" t="s">
        <v>1531</v>
      </c>
      <c r="J1343" s="1">
        <v>1</v>
      </c>
      <c r="K1343" s="1" t="s">
        <v>1531</v>
      </c>
      <c r="L1343" s="6"/>
      <c r="M1343" s="6"/>
      <c r="N1343" s="6"/>
    </row>
    <row r="1344" spans="1:14">
      <c r="A1344" s="1" t="s">
        <v>774</v>
      </c>
      <c r="B1344" s="1" t="s">
        <v>584</v>
      </c>
      <c r="C1344" s="1" t="s">
        <v>1704</v>
      </c>
      <c r="D1344" s="1">
        <v>0</v>
      </c>
      <c r="E1344" s="1">
        <v>0</v>
      </c>
      <c r="F1344" s="1">
        <v>0</v>
      </c>
      <c r="G1344" s="1">
        <v>0</v>
      </c>
      <c r="H1344" s="1">
        <v>0</v>
      </c>
      <c r="I1344" s="1">
        <v>0</v>
      </c>
      <c r="J1344" s="1">
        <v>0</v>
      </c>
      <c r="K1344" s="1">
        <v>0</v>
      </c>
      <c r="L1344" s="6"/>
      <c r="M1344" s="6"/>
      <c r="N1344" s="6"/>
    </row>
    <row r="1345" spans="1:14">
      <c r="A1345" s="1" t="s">
        <v>1243</v>
      </c>
      <c r="B1345" s="1" t="s">
        <v>584</v>
      </c>
      <c r="C1345" s="1" t="s">
        <v>943</v>
      </c>
      <c r="D1345" s="1">
        <v>1</v>
      </c>
      <c r="E1345" s="1">
        <v>203</v>
      </c>
      <c r="F1345" s="1">
        <v>1</v>
      </c>
      <c r="G1345" s="1">
        <v>203</v>
      </c>
      <c r="H1345" s="1">
        <v>1</v>
      </c>
      <c r="I1345" s="1">
        <v>203</v>
      </c>
      <c r="J1345" s="1">
        <v>1</v>
      </c>
      <c r="K1345" s="1">
        <v>203</v>
      </c>
      <c r="L1345" s="6"/>
      <c r="M1345" s="6"/>
      <c r="N1345" s="6"/>
    </row>
    <row r="1346" spans="1:14">
      <c r="A1346" s="1" t="s">
        <v>1244</v>
      </c>
      <c r="B1346" s="1" t="s">
        <v>584</v>
      </c>
      <c r="C1346" s="1" t="s">
        <v>1701</v>
      </c>
      <c r="D1346" s="1">
        <v>0</v>
      </c>
      <c r="E1346" s="1" t="s">
        <v>1531</v>
      </c>
      <c r="F1346" s="1">
        <v>0</v>
      </c>
      <c r="G1346" s="1" t="s">
        <v>1531</v>
      </c>
      <c r="H1346" s="1">
        <v>0</v>
      </c>
      <c r="I1346" s="1" t="s">
        <v>1531</v>
      </c>
      <c r="J1346" s="1">
        <v>0</v>
      </c>
      <c r="K1346" s="1" t="s">
        <v>1531</v>
      </c>
      <c r="L1346" s="6"/>
      <c r="M1346" s="6"/>
      <c r="N1346" s="6"/>
    </row>
    <row r="1347" spans="1:14">
      <c r="A1347" s="1" t="s">
        <v>1245</v>
      </c>
      <c r="B1347" s="1" t="s">
        <v>584</v>
      </c>
      <c r="C1347" s="1" t="s">
        <v>709</v>
      </c>
      <c r="D1347" s="1"/>
      <c r="E1347" s="1"/>
      <c r="F1347" s="1"/>
      <c r="G1347" s="1"/>
      <c r="H1347" s="1"/>
      <c r="I1347" s="1"/>
      <c r="J1347" s="1"/>
      <c r="K1347" s="1"/>
      <c r="L1347" s="6"/>
      <c r="M1347" s="6"/>
      <c r="N1347" s="6"/>
    </row>
    <row r="1348" spans="1:14">
      <c r="A1348" s="1" t="s">
        <v>585</v>
      </c>
      <c r="B1348" s="1" t="s">
        <v>97</v>
      </c>
      <c r="C1348" s="1" t="s">
        <v>1690</v>
      </c>
      <c r="D1348" s="1">
        <v>82</v>
      </c>
      <c r="E1348" s="1" t="s">
        <v>1531</v>
      </c>
      <c r="F1348" s="1">
        <v>79</v>
      </c>
      <c r="G1348" s="1" t="s">
        <v>1531</v>
      </c>
      <c r="H1348" s="1">
        <v>78</v>
      </c>
      <c r="I1348" s="1" t="s">
        <v>1531</v>
      </c>
      <c r="J1348" s="1">
        <v>79</v>
      </c>
      <c r="K1348" s="1" t="s">
        <v>1531</v>
      </c>
      <c r="L1348" s="6"/>
      <c r="M1348" s="6"/>
      <c r="N1348" s="6"/>
    </row>
    <row r="1349" spans="1:14">
      <c r="A1349" s="1" t="s">
        <v>586</v>
      </c>
      <c r="B1349" s="1" t="s">
        <v>97</v>
      </c>
      <c r="C1349" s="1" t="s">
        <v>1703</v>
      </c>
      <c r="D1349" s="1">
        <v>1</v>
      </c>
      <c r="E1349" s="1" t="s">
        <v>1531</v>
      </c>
      <c r="F1349" s="1">
        <v>1</v>
      </c>
      <c r="G1349" s="1" t="s">
        <v>1531</v>
      </c>
      <c r="H1349" s="1">
        <v>1</v>
      </c>
      <c r="I1349" s="1" t="s">
        <v>1531</v>
      </c>
      <c r="J1349" s="1">
        <v>1</v>
      </c>
      <c r="K1349" s="1" t="s">
        <v>1531</v>
      </c>
      <c r="L1349" s="6"/>
      <c r="M1349" s="6"/>
      <c r="N1349" s="6"/>
    </row>
    <row r="1350" spans="1:14">
      <c r="A1350" s="1" t="s">
        <v>587</v>
      </c>
      <c r="B1350" s="1" t="s">
        <v>97</v>
      </c>
      <c r="C1350" s="1" t="s">
        <v>941</v>
      </c>
      <c r="D1350" s="1">
        <v>24</v>
      </c>
      <c r="E1350" s="1">
        <v>2958.226107</v>
      </c>
      <c r="F1350" s="1">
        <v>24</v>
      </c>
      <c r="G1350" s="1">
        <v>2957.9511619999998</v>
      </c>
      <c r="H1350" s="1">
        <v>24</v>
      </c>
      <c r="I1350" s="1">
        <v>2957.9511619999998</v>
      </c>
      <c r="J1350" s="1">
        <v>24</v>
      </c>
      <c r="K1350" s="1">
        <v>2959.6293700000001</v>
      </c>
      <c r="L1350" s="6"/>
      <c r="M1350" s="6"/>
      <c r="N1350" s="6"/>
    </row>
    <row r="1351" spans="1:14">
      <c r="A1351" s="1" t="s">
        <v>588</v>
      </c>
      <c r="B1351" s="1" t="s">
        <v>97</v>
      </c>
      <c r="C1351" s="1" t="s">
        <v>1700</v>
      </c>
      <c r="D1351" s="1">
        <v>39</v>
      </c>
      <c r="E1351" s="1">
        <v>241</v>
      </c>
      <c r="F1351" s="1">
        <v>37</v>
      </c>
      <c r="G1351" s="1">
        <v>235</v>
      </c>
      <c r="H1351" s="1">
        <v>36</v>
      </c>
      <c r="I1351" s="1">
        <v>200</v>
      </c>
      <c r="J1351" s="1">
        <v>36</v>
      </c>
      <c r="K1351" s="1">
        <v>201</v>
      </c>
      <c r="L1351" s="6"/>
      <c r="M1351" s="6"/>
      <c r="N1351" s="6"/>
    </row>
    <row r="1352" spans="1:14">
      <c r="A1352" s="1" t="s">
        <v>589</v>
      </c>
      <c r="B1352" s="1" t="s">
        <v>97</v>
      </c>
      <c r="C1352" s="1" t="s">
        <v>942</v>
      </c>
      <c r="D1352" s="1">
        <v>1</v>
      </c>
      <c r="E1352" s="1">
        <v>106</v>
      </c>
      <c r="F1352" s="1">
        <v>1</v>
      </c>
      <c r="G1352" s="1">
        <v>106</v>
      </c>
      <c r="H1352" s="1">
        <v>1</v>
      </c>
      <c r="I1352" s="1">
        <v>106</v>
      </c>
      <c r="J1352" s="1">
        <v>1</v>
      </c>
      <c r="K1352" s="1">
        <v>106</v>
      </c>
      <c r="L1352" s="6"/>
      <c r="M1352" s="6"/>
      <c r="N1352" s="6"/>
    </row>
    <row r="1353" spans="1:14">
      <c r="A1353" s="1" t="s">
        <v>590</v>
      </c>
      <c r="B1353" s="1" t="s">
        <v>97</v>
      </c>
      <c r="C1353" s="1" t="s">
        <v>1702</v>
      </c>
      <c r="D1353" s="1">
        <v>7</v>
      </c>
      <c r="E1353" s="1" t="s">
        <v>1531</v>
      </c>
      <c r="F1353" s="1">
        <v>6</v>
      </c>
      <c r="G1353" s="1" t="s">
        <v>1531</v>
      </c>
      <c r="H1353" s="1">
        <v>6</v>
      </c>
      <c r="I1353" s="1" t="s">
        <v>1531</v>
      </c>
      <c r="J1353" s="1">
        <v>6</v>
      </c>
      <c r="K1353" s="1" t="s">
        <v>1531</v>
      </c>
      <c r="L1353" s="6"/>
      <c r="M1353" s="6"/>
      <c r="N1353" s="6"/>
    </row>
    <row r="1354" spans="1:14">
      <c r="A1354" s="1" t="s">
        <v>591</v>
      </c>
      <c r="B1354" s="1" t="s">
        <v>97</v>
      </c>
      <c r="C1354" s="1" t="s">
        <v>944</v>
      </c>
      <c r="D1354" s="1">
        <v>1</v>
      </c>
      <c r="E1354" s="1" t="s">
        <v>1531</v>
      </c>
      <c r="F1354" s="1">
        <v>1</v>
      </c>
      <c r="G1354" s="1" t="s">
        <v>1531</v>
      </c>
      <c r="H1354" s="1">
        <v>1</v>
      </c>
      <c r="I1354" s="1" t="s">
        <v>1531</v>
      </c>
      <c r="J1354" s="1">
        <v>1</v>
      </c>
      <c r="K1354" s="1" t="s">
        <v>1531</v>
      </c>
      <c r="L1354" s="6"/>
      <c r="M1354" s="6"/>
      <c r="N1354" s="6"/>
    </row>
    <row r="1355" spans="1:14">
      <c r="A1355" s="1" t="s">
        <v>592</v>
      </c>
      <c r="B1355" s="1" t="s">
        <v>97</v>
      </c>
      <c r="C1355" s="1" t="s">
        <v>945</v>
      </c>
      <c r="D1355" s="1">
        <v>1</v>
      </c>
      <c r="E1355" s="1" t="s">
        <v>1531</v>
      </c>
      <c r="F1355" s="1">
        <v>1</v>
      </c>
      <c r="G1355" s="1" t="s">
        <v>1531</v>
      </c>
      <c r="H1355" s="1">
        <v>1</v>
      </c>
      <c r="I1355" s="1" t="s">
        <v>1531</v>
      </c>
      <c r="J1355" s="1">
        <v>1</v>
      </c>
      <c r="K1355" s="1" t="s">
        <v>1531</v>
      </c>
      <c r="L1355" s="6"/>
      <c r="M1355" s="6"/>
      <c r="N1355" s="6"/>
    </row>
    <row r="1356" spans="1:14">
      <c r="A1356" s="1" t="s">
        <v>593</v>
      </c>
      <c r="B1356" s="1" t="s">
        <v>97</v>
      </c>
      <c r="C1356" s="1" t="s">
        <v>1704</v>
      </c>
      <c r="D1356" s="1">
        <v>1</v>
      </c>
      <c r="E1356" s="1">
        <v>6.625</v>
      </c>
      <c r="F1356" s="1">
        <v>1</v>
      </c>
      <c r="G1356" s="1">
        <v>6.625</v>
      </c>
      <c r="H1356" s="1">
        <v>1</v>
      </c>
      <c r="I1356" s="1">
        <v>6.5333329999999998</v>
      </c>
      <c r="J1356" s="1">
        <v>1</v>
      </c>
      <c r="K1356" s="1">
        <v>6.733333</v>
      </c>
      <c r="L1356" s="6"/>
      <c r="M1356" s="6"/>
      <c r="N1356" s="6"/>
    </row>
    <row r="1357" spans="1:14">
      <c r="A1357" s="1" t="s">
        <v>594</v>
      </c>
      <c r="B1357" s="1" t="s">
        <v>97</v>
      </c>
      <c r="C1357" s="1" t="s">
        <v>943</v>
      </c>
      <c r="D1357" s="1">
        <v>7</v>
      </c>
      <c r="E1357" s="1">
        <v>217.69473600000001</v>
      </c>
      <c r="F1357" s="1">
        <v>7</v>
      </c>
      <c r="G1357" s="1">
        <v>217.69473600000001</v>
      </c>
      <c r="H1357" s="1">
        <v>7</v>
      </c>
      <c r="I1357" s="1">
        <v>217.91304299999999</v>
      </c>
      <c r="J1357" s="1">
        <v>7</v>
      </c>
      <c r="K1357" s="1">
        <v>211</v>
      </c>
      <c r="L1357" s="6"/>
      <c r="M1357" s="6"/>
      <c r="N1357" s="6"/>
    </row>
    <row r="1358" spans="1:14">
      <c r="A1358" s="1" t="s">
        <v>595</v>
      </c>
      <c r="B1358" s="1" t="s">
        <v>97</v>
      </c>
      <c r="C1358" s="1" t="s">
        <v>1701</v>
      </c>
      <c r="D1358" s="1">
        <v>0</v>
      </c>
      <c r="E1358" s="1" t="s">
        <v>1531</v>
      </c>
      <c r="F1358" s="1">
        <v>0</v>
      </c>
      <c r="G1358" s="1" t="s">
        <v>1531</v>
      </c>
      <c r="H1358" s="1">
        <v>0</v>
      </c>
      <c r="I1358" s="1" t="s">
        <v>1531</v>
      </c>
      <c r="J1358" s="1">
        <v>0</v>
      </c>
      <c r="K1358" s="1" t="s">
        <v>1531</v>
      </c>
      <c r="L1358" s="6"/>
      <c r="M1358" s="6"/>
      <c r="N1358" s="6"/>
    </row>
    <row r="1359" spans="1:14">
      <c r="A1359" s="1" t="s">
        <v>596</v>
      </c>
      <c r="B1359" s="1" t="s">
        <v>97</v>
      </c>
      <c r="C1359" s="1" t="s">
        <v>709</v>
      </c>
      <c r="D1359" s="1">
        <v>0</v>
      </c>
      <c r="E1359" s="1">
        <v>0</v>
      </c>
      <c r="F1359" s="1">
        <v>0</v>
      </c>
      <c r="G1359" s="1">
        <v>0</v>
      </c>
      <c r="H1359" s="1">
        <v>0</v>
      </c>
      <c r="I1359" s="1">
        <v>0</v>
      </c>
      <c r="J1359" s="1">
        <v>1</v>
      </c>
      <c r="K1359" s="1">
        <v>7</v>
      </c>
      <c r="L1359" s="6"/>
      <c r="M1359" s="6"/>
      <c r="N1359" s="6"/>
    </row>
    <row r="1360" spans="1:14">
      <c r="A1360" s="1" t="s">
        <v>1246</v>
      </c>
      <c r="B1360" s="1" t="s">
        <v>597</v>
      </c>
      <c r="C1360" s="1" t="s">
        <v>1690</v>
      </c>
      <c r="D1360" s="1">
        <v>11</v>
      </c>
      <c r="E1360" s="1" t="s">
        <v>1531</v>
      </c>
      <c r="F1360" s="1">
        <v>11</v>
      </c>
      <c r="G1360" s="1" t="s">
        <v>1531</v>
      </c>
      <c r="H1360" s="1">
        <v>11</v>
      </c>
      <c r="I1360" s="1" t="s">
        <v>1531</v>
      </c>
      <c r="J1360" s="1">
        <v>11</v>
      </c>
      <c r="K1360" s="1" t="s">
        <v>1531</v>
      </c>
      <c r="L1360" s="6"/>
      <c r="M1360" s="6"/>
      <c r="N1360" s="6"/>
    </row>
    <row r="1361" spans="1:14">
      <c r="A1361" s="1" t="s">
        <v>1247</v>
      </c>
      <c r="B1361" s="1" t="s">
        <v>597</v>
      </c>
      <c r="C1361" s="1" t="s">
        <v>1703</v>
      </c>
      <c r="D1361" s="1">
        <v>0</v>
      </c>
      <c r="E1361" s="1" t="s">
        <v>1531</v>
      </c>
      <c r="F1361" s="1">
        <v>0</v>
      </c>
      <c r="G1361" s="1" t="s">
        <v>1531</v>
      </c>
      <c r="H1361" s="1">
        <v>0</v>
      </c>
      <c r="I1361" s="1" t="s">
        <v>1531</v>
      </c>
      <c r="J1361" s="1">
        <v>0</v>
      </c>
      <c r="K1361" s="1" t="s">
        <v>1531</v>
      </c>
      <c r="L1361" s="6"/>
      <c r="M1361" s="6"/>
      <c r="N1361" s="6"/>
    </row>
    <row r="1362" spans="1:14">
      <c r="A1362" s="1" t="s">
        <v>1248</v>
      </c>
      <c r="B1362" s="1" t="s">
        <v>597</v>
      </c>
      <c r="C1362" s="1" t="s">
        <v>941</v>
      </c>
      <c r="D1362" s="1">
        <v>7</v>
      </c>
      <c r="E1362" s="1">
        <v>2018</v>
      </c>
      <c r="F1362" s="1">
        <v>7</v>
      </c>
      <c r="G1362" s="1">
        <v>2018</v>
      </c>
      <c r="H1362" s="1">
        <v>7</v>
      </c>
      <c r="I1362" s="1">
        <v>2018</v>
      </c>
      <c r="J1362" s="1">
        <v>7</v>
      </c>
      <c r="K1362" s="1">
        <v>2018</v>
      </c>
      <c r="L1362" s="6"/>
      <c r="M1362" s="6"/>
      <c r="N1362" s="6"/>
    </row>
    <row r="1363" spans="1:14">
      <c r="A1363" s="1" t="s">
        <v>1249</v>
      </c>
      <c r="B1363" s="1" t="s">
        <v>597</v>
      </c>
      <c r="C1363" s="1" t="s">
        <v>1700</v>
      </c>
      <c r="D1363" s="1">
        <v>0</v>
      </c>
      <c r="E1363" s="1">
        <v>0</v>
      </c>
      <c r="F1363" s="1">
        <v>0</v>
      </c>
      <c r="G1363" s="1">
        <v>0</v>
      </c>
      <c r="H1363" s="1">
        <v>0</v>
      </c>
      <c r="I1363" s="1">
        <v>0</v>
      </c>
      <c r="J1363" s="1">
        <v>0</v>
      </c>
      <c r="K1363" s="1">
        <v>0</v>
      </c>
      <c r="L1363" s="6"/>
      <c r="M1363" s="6"/>
      <c r="N1363" s="6"/>
    </row>
    <row r="1364" spans="1:14">
      <c r="A1364" s="1" t="s">
        <v>1250</v>
      </c>
      <c r="B1364" s="1" t="s">
        <v>597</v>
      </c>
      <c r="C1364" s="1" t="s">
        <v>942</v>
      </c>
      <c r="D1364" s="1">
        <v>0</v>
      </c>
      <c r="E1364" s="1">
        <v>0</v>
      </c>
      <c r="F1364" s="1">
        <v>0</v>
      </c>
      <c r="G1364" s="1">
        <v>0</v>
      </c>
      <c r="H1364" s="1">
        <v>0</v>
      </c>
      <c r="I1364" s="1">
        <v>0</v>
      </c>
      <c r="J1364" s="1">
        <v>0</v>
      </c>
      <c r="K1364" s="1">
        <v>0</v>
      </c>
      <c r="L1364" s="6"/>
      <c r="M1364" s="6"/>
      <c r="N1364" s="6"/>
    </row>
    <row r="1365" spans="1:14">
      <c r="A1365" s="1" t="s">
        <v>1251</v>
      </c>
      <c r="B1365" s="1" t="s">
        <v>597</v>
      </c>
      <c r="C1365" s="1" t="s">
        <v>1702</v>
      </c>
      <c r="D1365" s="1">
        <v>0</v>
      </c>
      <c r="E1365" s="1" t="s">
        <v>1531</v>
      </c>
      <c r="F1365" s="1">
        <v>0</v>
      </c>
      <c r="G1365" s="1" t="s">
        <v>1531</v>
      </c>
      <c r="H1365" s="1">
        <v>0</v>
      </c>
      <c r="I1365" s="1" t="s">
        <v>1531</v>
      </c>
      <c r="J1365" s="1">
        <v>0</v>
      </c>
      <c r="K1365" s="1" t="s">
        <v>1531</v>
      </c>
      <c r="L1365" s="6"/>
      <c r="M1365" s="6"/>
      <c r="N1365" s="6"/>
    </row>
    <row r="1366" spans="1:14">
      <c r="A1366" s="1" t="s">
        <v>1252</v>
      </c>
      <c r="B1366" s="1" t="s">
        <v>597</v>
      </c>
      <c r="C1366" s="1" t="s">
        <v>944</v>
      </c>
      <c r="D1366" s="1">
        <v>1</v>
      </c>
      <c r="E1366" s="1" t="s">
        <v>1531</v>
      </c>
      <c r="F1366" s="1">
        <v>1</v>
      </c>
      <c r="G1366" s="1" t="s">
        <v>1531</v>
      </c>
      <c r="H1366" s="1">
        <v>1</v>
      </c>
      <c r="I1366" s="1" t="s">
        <v>1531</v>
      </c>
      <c r="J1366" s="1">
        <v>1</v>
      </c>
      <c r="K1366" s="1" t="s">
        <v>1531</v>
      </c>
      <c r="L1366" s="6"/>
      <c r="M1366" s="6"/>
      <c r="N1366" s="6"/>
    </row>
    <row r="1367" spans="1:14">
      <c r="A1367" s="1" t="s">
        <v>1253</v>
      </c>
      <c r="B1367" s="1" t="s">
        <v>597</v>
      </c>
      <c r="C1367" s="1" t="s">
        <v>945</v>
      </c>
      <c r="D1367" s="1">
        <v>1</v>
      </c>
      <c r="E1367" s="1" t="s">
        <v>1531</v>
      </c>
      <c r="F1367" s="1">
        <v>1</v>
      </c>
      <c r="G1367" s="1" t="s">
        <v>1531</v>
      </c>
      <c r="H1367" s="1">
        <v>1</v>
      </c>
      <c r="I1367" s="1" t="s">
        <v>1531</v>
      </c>
      <c r="J1367" s="1">
        <v>1</v>
      </c>
      <c r="K1367" s="1" t="s">
        <v>1531</v>
      </c>
      <c r="L1367" s="6"/>
      <c r="M1367" s="6"/>
      <c r="N1367" s="6"/>
    </row>
    <row r="1368" spans="1:14">
      <c r="A1368" s="1" t="s">
        <v>1254</v>
      </c>
      <c r="B1368" s="1" t="s">
        <v>597</v>
      </c>
      <c r="C1368" s="1" t="s">
        <v>1704</v>
      </c>
      <c r="D1368" s="1">
        <v>0</v>
      </c>
      <c r="E1368" s="1">
        <v>0</v>
      </c>
      <c r="F1368" s="1">
        <v>0</v>
      </c>
      <c r="G1368" s="1">
        <v>0</v>
      </c>
      <c r="H1368" s="1">
        <v>0</v>
      </c>
      <c r="I1368" s="1">
        <v>0</v>
      </c>
      <c r="J1368" s="1">
        <v>0</v>
      </c>
      <c r="K1368" s="1">
        <v>0</v>
      </c>
      <c r="L1368" s="6"/>
      <c r="M1368" s="6"/>
      <c r="N1368" s="6"/>
    </row>
    <row r="1369" spans="1:14">
      <c r="A1369" s="1" t="s">
        <v>1255</v>
      </c>
      <c r="B1369" s="1" t="s">
        <v>597</v>
      </c>
      <c r="C1369" s="1" t="s">
        <v>943</v>
      </c>
      <c r="D1369" s="1">
        <v>2</v>
      </c>
      <c r="E1369" s="1">
        <v>21</v>
      </c>
      <c r="F1369" s="1">
        <v>2</v>
      </c>
      <c r="G1369" s="1">
        <v>21</v>
      </c>
      <c r="H1369" s="1">
        <v>2</v>
      </c>
      <c r="I1369" s="1">
        <v>21</v>
      </c>
      <c r="J1369" s="1">
        <v>2</v>
      </c>
      <c r="K1369" s="1">
        <v>21</v>
      </c>
      <c r="L1369" s="6"/>
      <c r="M1369" s="6"/>
      <c r="N1369" s="6"/>
    </row>
    <row r="1370" spans="1:14">
      <c r="A1370" s="1" t="s">
        <v>1256</v>
      </c>
      <c r="B1370" s="1" t="s">
        <v>597</v>
      </c>
      <c r="C1370" s="1" t="s">
        <v>1701</v>
      </c>
      <c r="D1370" s="1">
        <v>0</v>
      </c>
      <c r="E1370" s="1" t="s">
        <v>1531</v>
      </c>
      <c r="F1370" s="1">
        <v>0</v>
      </c>
      <c r="G1370" s="1" t="s">
        <v>1531</v>
      </c>
      <c r="H1370" s="1">
        <v>0</v>
      </c>
      <c r="I1370" s="1" t="s">
        <v>1531</v>
      </c>
      <c r="J1370" s="1">
        <v>0</v>
      </c>
      <c r="K1370" s="1" t="s">
        <v>1531</v>
      </c>
      <c r="L1370" s="6"/>
      <c r="M1370" s="6"/>
      <c r="N1370" s="6"/>
    </row>
    <row r="1371" spans="1:14">
      <c r="A1371" s="1" t="s">
        <v>1257</v>
      </c>
      <c r="B1371" s="1" t="s">
        <v>597</v>
      </c>
      <c r="C1371" s="1" t="s">
        <v>709</v>
      </c>
      <c r="D1371" s="1"/>
      <c r="E1371" s="1"/>
      <c r="F1371" s="1"/>
      <c r="G1371" s="1"/>
      <c r="H1371" s="1"/>
      <c r="I1371" s="1"/>
      <c r="J1371" s="1"/>
      <c r="K1371" s="1"/>
      <c r="L1371" s="6"/>
      <c r="M1371" s="6"/>
      <c r="N1371" s="6"/>
    </row>
    <row r="1372" spans="1:14">
      <c r="A1372" s="1" t="s">
        <v>598</v>
      </c>
      <c r="B1372" s="1" t="s">
        <v>102</v>
      </c>
      <c r="C1372" s="1" t="s">
        <v>1690</v>
      </c>
      <c r="D1372" s="1">
        <v>10</v>
      </c>
      <c r="E1372" s="1" t="s">
        <v>1531</v>
      </c>
      <c r="F1372" s="1">
        <v>10</v>
      </c>
      <c r="G1372" s="1" t="s">
        <v>1531</v>
      </c>
      <c r="H1372" s="1">
        <v>10</v>
      </c>
      <c r="I1372" s="1" t="s">
        <v>1531</v>
      </c>
      <c r="J1372" s="1">
        <v>10</v>
      </c>
      <c r="K1372" s="1" t="s">
        <v>1531</v>
      </c>
      <c r="L1372" s="6"/>
      <c r="M1372" s="6"/>
      <c r="N1372" s="6"/>
    </row>
    <row r="1373" spans="1:14">
      <c r="A1373" s="1" t="s">
        <v>599</v>
      </c>
      <c r="B1373" s="1" t="s">
        <v>102</v>
      </c>
      <c r="C1373" s="1" t="s">
        <v>1703</v>
      </c>
      <c r="D1373" s="1">
        <v>0</v>
      </c>
      <c r="E1373" s="1" t="s">
        <v>1531</v>
      </c>
      <c r="F1373" s="1">
        <v>0</v>
      </c>
      <c r="G1373" s="1" t="s">
        <v>1531</v>
      </c>
      <c r="H1373" s="1">
        <v>0</v>
      </c>
      <c r="I1373" s="1" t="s">
        <v>1531</v>
      </c>
      <c r="J1373" s="1">
        <v>0</v>
      </c>
      <c r="K1373" s="1" t="s">
        <v>1531</v>
      </c>
      <c r="L1373" s="6"/>
      <c r="M1373" s="6"/>
      <c r="N1373" s="6"/>
    </row>
    <row r="1374" spans="1:14">
      <c r="A1374" s="1" t="s">
        <v>600</v>
      </c>
      <c r="B1374" s="1" t="s">
        <v>102</v>
      </c>
      <c r="C1374" s="1" t="s">
        <v>941</v>
      </c>
      <c r="D1374" s="1">
        <v>3</v>
      </c>
      <c r="E1374" s="1">
        <v>312</v>
      </c>
      <c r="F1374" s="1">
        <v>3</v>
      </c>
      <c r="G1374" s="1">
        <v>312</v>
      </c>
      <c r="H1374" s="1">
        <v>3</v>
      </c>
      <c r="I1374" s="1">
        <v>312</v>
      </c>
      <c r="J1374" s="1">
        <v>3</v>
      </c>
      <c r="K1374" s="1">
        <v>312</v>
      </c>
      <c r="L1374" s="6"/>
      <c r="M1374" s="6"/>
      <c r="N1374" s="6"/>
    </row>
    <row r="1375" spans="1:14">
      <c r="A1375" s="1" t="s">
        <v>601</v>
      </c>
      <c r="B1375" s="1" t="s">
        <v>102</v>
      </c>
      <c r="C1375" s="1" t="s">
        <v>1700</v>
      </c>
      <c r="D1375" s="1">
        <v>3</v>
      </c>
      <c r="E1375" s="1">
        <v>12</v>
      </c>
      <c r="F1375" s="1">
        <v>3</v>
      </c>
      <c r="G1375" s="1">
        <v>12</v>
      </c>
      <c r="H1375" s="1">
        <v>3</v>
      </c>
      <c r="I1375" s="1">
        <v>12</v>
      </c>
      <c r="J1375" s="1">
        <v>3</v>
      </c>
      <c r="K1375" s="1">
        <v>12</v>
      </c>
      <c r="L1375" s="6"/>
      <c r="M1375" s="6"/>
      <c r="N1375" s="6"/>
    </row>
    <row r="1376" spans="1:14">
      <c r="A1376" s="1" t="s">
        <v>602</v>
      </c>
      <c r="B1376" s="1" t="s">
        <v>102</v>
      </c>
      <c r="C1376" s="1" t="s">
        <v>942</v>
      </c>
      <c r="D1376" s="1">
        <v>0</v>
      </c>
      <c r="E1376" s="1">
        <v>0</v>
      </c>
      <c r="F1376" s="1">
        <v>0</v>
      </c>
      <c r="G1376" s="1">
        <v>0</v>
      </c>
      <c r="H1376" s="1">
        <v>0</v>
      </c>
      <c r="I1376" s="1">
        <v>0</v>
      </c>
      <c r="J1376" s="1">
        <v>0</v>
      </c>
      <c r="K1376" s="1">
        <v>0</v>
      </c>
      <c r="L1376" s="6"/>
      <c r="M1376" s="6"/>
      <c r="N1376" s="6"/>
    </row>
    <row r="1377" spans="1:14">
      <c r="A1377" s="1" t="s">
        <v>603</v>
      </c>
      <c r="B1377" s="1" t="s">
        <v>102</v>
      </c>
      <c r="C1377" s="1" t="s">
        <v>1702</v>
      </c>
      <c r="D1377" s="1">
        <v>0</v>
      </c>
      <c r="E1377" s="1" t="s">
        <v>1531</v>
      </c>
      <c r="F1377" s="1">
        <v>0</v>
      </c>
      <c r="G1377" s="1" t="s">
        <v>1531</v>
      </c>
      <c r="H1377" s="1">
        <v>0</v>
      </c>
      <c r="I1377" s="1" t="s">
        <v>1531</v>
      </c>
      <c r="J1377" s="1">
        <v>0</v>
      </c>
      <c r="K1377" s="1" t="s">
        <v>1531</v>
      </c>
      <c r="L1377" s="6"/>
      <c r="M1377" s="6"/>
      <c r="N1377" s="6"/>
    </row>
    <row r="1378" spans="1:14">
      <c r="A1378" s="1" t="s">
        <v>604</v>
      </c>
      <c r="B1378" s="1" t="s">
        <v>102</v>
      </c>
      <c r="C1378" s="1" t="s">
        <v>944</v>
      </c>
      <c r="D1378" s="1">
        <v>1</v>
      </c>
      <c r="E1378" s="1" t="s">
        <v>1531</v>
      </c>
      <c r="F1378" s="1">
        <v>1</v>
      </c>
      <c r="G1378" s="1" t="s">
        <v>1531</v>
      </c>
      <c r="H1378" s="1">
        <v>1</v>
      </c>
      <c r="I1378" s="1" t="s">
        <v>1531</v>
      </c>
      <c r="J1378" s="1">
        <v>1</v>
      </c>
      <c r="K1378" s="1" t="s">
        <v>1531</v>
      </c>
      <c r="L1378" s="6"/>
      <c r="M1378" s="6"/>
      <c r="N1378" s="6"/>
    </row>
    <row r="1379" spans="1:14">
      <c r="A1379" s="1" t="s">
        <v>605</v>
      </c>
      <c r="B1379" s="1" t="s">
        <v>102</v>
      </c>
      <c r="C1379" s="1" t="s">
        <v>945</v>
      </c>
      <c r="D1379" s="1">
        <v>1</v>
      </c>
      <c r="E1379" s="1" t="s">
        <v>1531</v>
      </c>
      <c r="F1379" s="1">
        <v>1</v>
      </c>
      <c r="G1379" s="1" t="s">
        <v>1531</v>
      </c>
      <c r="H1379" s="1">
        <v>1</v>
      </c>
      <c r="I1379" s="1" t="s">
        <v>1531</v>
      </c>
      <c r="J1379" s="1">
        <v>1</v>
      </c>
      <c r="K1379" s="1" t="s">
        <v>1531</v>
      </c>
      <c r="L1379" s="6"/>
      <c r="M1379" s="6"/>
      <c r="N1379" s="6"/>
    </row>
    <row r="1380" spans="1:14">
      <c r="A1380" s="1" t="s">
        <v>606</v>
      </c>
      <c r="B1380" s="1" t="s">
        <v>102</v>
      </c>
      <c r="C1380" s="1" t="s">
        <v>1704</v>
      </c>
      <c r="D1380" s="1">
        <v>0</v>
      </c>
      <c r="E1380" s="1">
        <v>0</v>
      </c>
      <c r="F1380" s="1">
        <v>0</v>
      </c>
      <c r="G1380" s="1">
        <v>0</v>
      </c>
      <c r="H1380" s="1">
        <v>0</v>
      </c>
      <c r="I1380" s="1">
        <v>0</v>
      </c>
      <c r="J1380" s="1">
        <v>0</v>
      </c>
      <c r="K1380" s="1">
        <v>0</v>
      </c>
      <c r="L1380" s="6"/>
      <c r="M1380" s="6"/>
      <c r="N1380" s="6"/>
    </row>
    <row r="1381" spans="1:14">
      <c r="A1381" s="1" t="s">
        <v>607</v>
      </c>
      <c r="B1381" s="1" t="s">
        <v>102</v>
      </c>
      <c r="C1381" s="1" t="s">
        <v>943</v>
      </c>
      <c r="D1381" s="1">
        <v>2</v>
      </c>
      <c r="E1381" s="1">
        <v>49</v>
      </c>
      <c r="F1381" s="1">
        <v>2</v>
      </c>
      <c r="G1381" s="1">
        <v>49</v>
      </c>
      <c r="H1381" s="1">
        <v>2</v>
      </c>
      <c r="I1381" s="1">
        <v>49</v>
      </c>
      <c r="J1381" s="1">
        <v>2</v>
      </c>
      <c r="K1381" s="1">
        <v>49</v>
      </c>
      <c r="L1381" s="6"/>
      <c r="M1381" s="6"/>
      <c r="N1381" s="6"/>
    </row>
    <row r="1382" spans="1:14">
      <c r="A1382" s="1" t="s">
        <v>608</v>
      </c>
      <c r="B1382" s="1" t="s">
        <v>102</v>
      </c>
      <c r="C1382" s="1" t="s">
        <v>1701</v>
      </c>
      <c r="D1382" s="1">
        <v>0</v>
      </c>
      <c r="E1382" s="1" t="s">
        <v>1531</v>
      </c>
      <c r="F1382" s="1">
        <v>0</v>
      </c>
      <c r="G1382" s="1" t="s">
        <v>1531</v>
      </c>
      <c r="H1382" s="1">
        <v>0</v>
      </c>
      <c r="I1382" s="1" t="s">
        <v>1531</v>
      </c>
      <c r="J1382" s="1">
        <v>0</v>
      </c>
      <c r="K1382" s="1" t="s">
        <v>1531</v>
      </c>
      <c r="L1382" s="6"/>
      <c r="M1382" s="6"/>
      <c r="N1382" s="6"/>
    </row>
    <row r="1383" spans="1:14">
      <c r="A1383" s="1" t="s">
        <v>609</v>
      </c>
      <c r="B1383" s="1" t="s">
        <v>102</v>
      </c>
      <c r="C1383" s="1" t="s">
        <v>709</v>
      </c>
      <c r="D1383" s="1"/>
      <c r="E1383" s="1"/>
      <c r="F1383" s="1"/>
      <c r="G1383" s="1"/>
      <c r="H1383" s="1"/>
      <c r="I1383" s="1"/>
      <c r="J1383" s="1"/>
      <c r="K1383" s="1"/>
      <c r="L1383" s="6"/>
      <c r="M1383" s="6"/>
      <c r="N1383" s="6"/>
    </row>
    <row r="1384" spans="1:14">
      <c r="A1384" s="1" t="s">
        <v>1258</v>
      </c>
      <c r="B1384" s="1" t="s">
        <v>610</v>
      </c>
      <c r="C1384" s="1" t="s">
        <v>1690</v>
      </c>
      <c r="D1384" s="1">
        <v>9</v>
      </c>
      <c r="E1384" s="1" t="s">
        <v>1531</v>
      </c>
      <c r="F1384" s="1">
        <v>9</v>
      </c>
      <c r="G1384" s="1" t="s">
        <v>1531</v>
      </c>
      <c r="H1384" s="1">
        <v>9</v>
      </c>
      <c r="I1384" s="1" t="s">
        <v>1531</v>
      </c>
      <c r="J1384" s="1">
        <v>9</v>
      </c>
      <c r="K1384" s="1" t="s">
        <v>1531</v>
      </c>
      <c r="L1384" s="6"/>
      <c r="M1384" s="6"/>
      <c r="N1384" s="6"/>
    </row>
    <row r="1385" spans="1:14">
      <c r="A1385" s="1" t="s">
        <v>1259</v>
      </c>
      <c r="B1385" s="1" t="s">
        <v>610</v>
      </c>
      <c r="C1385" s="1" t="s">
        <v>1703</v>
      </c>
      <c r="D1385" s="1">
        <v>0</v>
      </c>
      <c r="E1385" s="1" t="s">
        <v>1531</v>
      </c>
      <c r="F1385" s="1">
        <v>0</v>
      </c>
      <c r="G1385" s="1" t="s">
        <v>1531</v>
      </c>
      <c r="H1385" s="1">
        <v>0</v>
      </c>
      <c r="I1385" s="1" t="s">
        <v>1531</v>
      </c>
      <c r="J1385" s="1">
        <v>0</v>
      </c>
      <c r="K1385" s="1" t="s">
        <v>1531</v>
      </c>
      <c r="L1385" s="6"/>
      <c r="M1385" s="6"/>
      <c r="N1385" s="6"/>
    </row>
    <row r="1386" spans="1:14">
      <c r="A1386" s="1" t="s">
        <v>1260</v>
      </c>
      <c r="B1386" s="1" t="s">
        <v>610</v>
      </c>
      <c r="C1386" s="1" t="s">
        <v>941</v>
      </c>
      <c r="D1386" s="1">
        <v>5</v>
      </c>
      <c r="E1386" s="1">
        <v>658</v>
      </c>
      <c r="F1386" s="1">
        <v>5</v>
      </c>
      <c r="G1386" s="1">
        <v>658</v>
      </c>
      <c r="H1386" s="1">
        <v>5</v>
      </c>
      <c r="I1386" s="1">
        <v>658</v>
      </c>
      <c r="J1386" s="1">
        <v>5</v>
      </c>
      <c r="K1386" s="1">
        <v>658</v>
      </c>
      <c r="L1386" s="6"/>
      <c r="M1386" s="6"/>
      <c r="N1386" s="6"/>
    </row>
    <row r="1387" spans="1:14">
      <c r="A1387" s="1" t="s">
        <v>1261</v>
      </c>
      <c r="B1387" s="1" t="s">
        <v>610</v>
      </c>
      <c r="C1387" s="1" t="s">
        <v>1700</v>
      </c>
      <c r="D1387" s="1">
        <v>1</v>
      </c>
      <c r="E1387" s="1">
        <v>5</v>
      </c>
      <c r="F1387" s="1">
        <v>1</v>
      </c>
      <c r="G1387" s="1">
        <v>5</v>
      </c>
      <c r="H1387" s="1">
        <v>1</v>
      </c>
      <c r="I1387" s="1">
        <v>5</v>
      </c>
      <c r="J1387" s="1">
        <v>1</v>
      </c>
      <c r="K1387" s="1">
        <v>5</v>
      </c>
      <c r="L1387" s="6"/>
      <c r="M1387" s="6"/>
      <c r="N1387" s="6"/>
    </row>
    <row r="1388" spans="1:14">
      <c r="A1388" s="1" t="s">
        <v>1262</v>
      </c>
      <c r="B1388" s="1" t="s">
        <v>610</v>
      </c>
      <c r="C1388" s="1" t="s">
        <v>942</v>
      </c>
      <c r="D1388" s="1">
        <v>0</v>
      </c>
      <c r="E1388" s="1">
        <v>0</v>
      </c>
      <c r="F1388" s="1">
        <v>0</v>
      </c>
      <c r="G1388" s="1">
        <v>0</v>
      </c>
      <c r="H1388" s="1">
        <v>0</v>
      </c>
      <c r="I1388" s="1">
        <v>0</v>
      </c>
      <c r="J1388" s="1">
        <v>0</v>
      </c>
      <c r="K1388" s="1">
        <v>0</v>
      </c>
      <c r="L1388" s="6"/>
      <c r="M1388" s="6"/>
      <c r="N1388" s="6"/>
    </row>
    <row r="1389" spans="1:14">
      <c r="A1389" s="1" t="s">
        <v>1263</v>
      </c>
      <c r="B1389" s="1" t="s">
        <v>610</v>
      </c>
      <c r="C1389" s="1" t="s">
        <v>1702</v>
      </c>
      <c r="D1389" s="1">
        <v>0</v>
      </c>
      <c r="E1389" s="1" t="s">
        <v>1531</v>
      </c>
      <c r="F1389" s="1">
        <v>0</v>
      </c>
      <c r="G1389" s="1" t="s">
        <v>1531</v>
      </c>
      <c r="H1389" s="1">
        <v>0</v>
      </c>
      <c r="I1389" s="1" t="s">
        <v>1531</v>
      </c>
      <c r="J1389" s="1">
        <v>0</v>
      </c>
      <c r="K1389" s="1" t="s">
        <v>1531</v>
      </c>
      <c r="L1389" s="6"/>
      <c r="M1389" s="6"/>
      <c r="N1389" s="6"/>
    </row>
    <row r="1390" spans="1:14">
      <c r="A1390" s="1" t="s">
        <v>1264</v>
      </c>
      <c r="B1390" s="1" t="s">
        <v>610</v>
      </c>
      <c r="C1390" s="1" t="s">
        <v>944</v>
      </c>
      <c r="D1390" s="1">
        <v>1</v>
      </c>
      <c r="E1390" s="1" t="s">
        <v>1531</v>
      </c>
      <c r="F1390" s="1">
        <v>1</v>
      </c>
      <c r="G1390" s="1" t="s">
        <v>1531</v>
      </c>
      <c r="H1390" s="1">
        <v>1</v>
      </c>
      <c r="I1390" s="1" t="s">
        <v>1531</v>
      </c>
      <c r="J1390" s="1">
        <v>1</v>
      </c>
      <c r="K1390" s="1" t="s">
        <v>1531</v>
      </c>
      <c r="L1390" s="6"/>
      <c r="M1390" s="6"/>
      <c r="N1390" s="6"/>
    </row>
    <row r="1391" spans="1:14">
      <c r="A1391" s="1" t="s">
        <v>1265</v>
      </c>
      <c r="B1391" s="1" t="s">
        <v>610</v>
      </c>
      <c r="C1391" s="1" t="s">
        <v>945</v>
      </c>
      <c r="D1391" s="1">
        <v>1</v>
      </c>
      <c r="E1391" s="1" t="s">
        <v>1531</v>
      </c>
      <c r="F1391" s="1">
        <v>1</v>
      </c>
      <c r="G1391" s="1" t="s">
        <v>1531</v>
      </c>
      <c r="H1391" s="1">
        <v>1</v>
      </c>
      <c r="I1391" s="1" t="s">
        <v>1531</v>
      </c>
      <c r="J1391" s="1">
        <v>1</v>
      </c>
      <c r="K1391" s="1" t="s">
        <v>1531</v>
      </c>
      <c r="L1391" s="6"/>
      <c r="M1391" s="6"/>
      <c r="N1391" s="6"/>
    </row>
    <row r="1392" spans="1:14">
      <c r="A1392" s="1" t="s">
        <v>1266</v>
      </c>
      <c r="B1392" s="1" t="s">
        <v>610</v>
      </c>
      <c r="C1392" s="1" t="s">
        <v>1704</v>
      </c>
      <c r="D1392" s="1">
        <v>0</v>
      </c>
      <c r="E1392" s="1">
        <v>0</v>
      </c>
      <c r="F1392" s="1">
        <v>0</v>
      </c>
      <c r="G1392" s="1">
        <v>0</v>
      </c>
      <c r="H1392" s="1">
        <v>0</v>
      </c>
      <c r="I1392" s="1">
        <v>0</v>
      </c>
      <c r="J1392" s="1">
        <v>0</v>
      </c>
      <c r="K1392" s="1">
        <v>0</v>
      </c>
      <c r="L1392" s="6"/>
      <c r="M1392" s="6"/>
      <c r="N1392" s="6"/>
    </row>
    <row r="1393" spans="1:14">
      <c r="A1393" s="1" t="s">
        <v>1267</v>
      </c>
      <c r="B1393" s="1" t="s">
        <v>610</v>
      </c>
      <c r="C1393" s="1" t="s">
        <v>943</v>
      </c>
      <c r="D1393" s="1">
        <v>1</v>
      </c>
      <c r="E1393" s="1">
        <v>11</v>
      </c>
      <c r="F1393" s="1">
        <v>1</v>
      </c>
      <c r="G1393" s="1">
        <v>11</v>
      </c>
      <c r="H1393" s="1">
        <v>1</v>
      </c>
      <c r="I1393" s="1">
        <v>11</v>
      </c>
      <c r="J1393" s="1">
        <v>1</v>
      </c>
      <c r="K1393" s="1">
        <v>11</v>
      </c>
      <c r="L1393" s="6"/>
      <c r="M1393" s="6"/>
      <c r="N1393" s="6"/>
    </row>
    <row r="1394" spans="1:14">
      <c r="A1394" s="1" t="s">
        <v>1268</v>
      </c>
      <c r="B1394" s="1" t="s">
        <v>610</v>
      </c>
      <c r="C1394" s="1" t="s">
        <v>1701</v>
      </c>
      <c r="D1394" s="1">
        <v>0</v>
      </c>
      <c r="E1394" s="1" t="s">
        <v>1531</v>
      </c>
      <c r="F1394" s="1">
        <v>0</v>
      </c>
      <c r="G1394" s="1" t="s">
        <v>1531</v>
      </c>
      <c r="H1394" s="1">
        <v>0</v>
      </c>
      <c r="I1394" s="1" t="s">
        <v>1531</v>
      </c>
      <c r="J1394" s="1">
        <v>0</v>
      </c>
      <c r="K1394" s="1" t="s">
        <v>1531</v>
      </c>
      <c r="L1394" s="6"/>
      <c r="M1394" s="6"/>
      <c r="N1394" s="6"/>
    </row>
    <row r="1395" spans="1:14">
      <c r="A1395" s="1" t="s">
        <v>1269</v>
      </c>
      <c r="B1395" s="1" t="s">
        <v>610</v>
      </c>
      <c r="C1395" s="1" t="s">
        <v>709</v>
      </c>
      <c r="D1395" s="1"/>
      <c r="E1395" s="1"/>
      <c r="F1395" s="1"/>
      <c r="G1395" s="1"/>
      <c r="H1395" s="1"/>
      <c r="I1395" s="1"/>
      <c r="J1395" s="1"/>
      <c r="K1395" s="1"/>
      <c r="L1395" s="6"/>
      <c r="M1395" s="6"/>
      <c r="N1395" s="6"/>
    </row>
    <row r="1396" spans="1:14">
      <c r="A1396" s="1" t="s">
        <v>1677</v>
      </c>
      <c r="B1396" s="1" t="s">
        <v>954</v>
      </c>
      <c r="C1396" s="1" t="s">
        <v>1690</v>
      </c>
      <c r="D1396" s="1">
        <v>11</v>
      </c>
      <c r="E1396" s="1" t="s">
        <v>1531</v>
      </c>
      <c r="F1396" s="1">
        <v>11</v>
      </c>
      <c r="G1396" s="1" t="s">
        <v>1531</v>
      </c>
      <c r="H1396" s="1">
        <v>11</v>
      </c>
      <c r="I1396" s="1" t="s">
        <v>1531</v>
      </c>
      <c r="J1396" s="1">
        <v>11</v>
      </c>
      <c r="K1396" s="1" t="s">
        <v>1531</v>
      </c>
      <c r="L1396" s="6"/>
      <c r="M1396" s="6"/>
      <c r="N1396" s="6"/>
    </row>
    <row r="1397" spans="1:14">
      <c r="A1397" s="1" t="s">
        <v>1678</v>
      </c>
      <c r="B1397" s="1" t="s">
        <v>954</v>
      </c>
      <c r="C1397" s="1" t="s">
        <v>1703</v>
      </c>
      <c r="D1397" s="1">
        <v>0</v>
      </c>
      <c r="E1397" s="1" t="s">
        <v>1531</v>
      </c>
      <c r="F1397" s="1">
        <v>0</v>
      </c>
      <c r="G1397" s="1" t="s">
        <v>1531</v>
      </c>
      <c r="H1397" s="1">
        <v>0</v>
      </c>
      <c r="I1397" s="1" t="s">
        <v>1531</v>
      </c>
      <c r="J1397" s="1">
        <v>0</v>
      </c>
      <c r="K1397" s="1" t="s">
        <v>1531</v>
      </c>
      <c r="L1397" s="6"/>
      <c r="M1397" s="6"/>
      <c r="N1397" s="6"/>
    </row>
    <row r="1398" spans="1:14">
      <c r="A1398" s="1" t="s">
        <v>1679</v>
      </c>
      <c r="B1398" s="1" t="s">
        <v>954</v>
      </c>
      <c r="C1398" s="1" t="s">
        <v>941</v>
      </c>
      <c r="D1398" s="1">
        <v>2</v>
      </c>
      <c r="E1398" s="1">
        <v>69</v>
      </c>
      <c r="F1398" s="1">
        <v>2</v>
      </c>
      <c r="G1398" s="1">
        <v>69</v>
      </c>
      <c r="H1398" s="1">
        <v>2</v>
      </c>
      <c r="I1398" s="1">
        <v>69</v>
      </c>
      <c r="J1398" s="1">
        <v>2</v>
      </c>
      <c r="K1398" s="1">
        <v>69</v>
      </c>
      <c r="L1398" s="6"/>
      <c r="M1398" s="6"/>
      <c r="N1398" s="6"/>
    </row>
    <row r="1399" spans="1:14">
      <c r="A1399" s="1" t="s">
        <v>1680</v>
      </c>
      <c r="B1399" s="1" t="s">
        <v>954</v>
      </c>
      <c r="C1399" s="1" t="s">
        <v>1700</v>
      </c>
      <c r="D1399" s="1">
        <v>7</v>
      </c>
      <c r="E1399" s="1">
        <v>26</v>
      </c>
      <c r="F1399" s="1">
        <v>7</v>
      </c>
      <c r="G1399" s="1">
        <v>26</v>
      </c>
      <c r="H1399" s="1">
        <v>7</v>
      </c>
      <c r="I1399" s="1">
        <v>26</v>
      </c>
      <c r="J1399" s="1">
        <v>7</v>
      </c>
      <c r="K1399" s="1">
        <v>26</v>
      </c>
      <c r="L1399" s="6"/>
      <c r="M1399" s="6"/>
      <c r="N1399" s="6"/>
    </row>
    <row r="1400" spans="1:14">
      <c r="A1400" s="1" t="s">
        <v>1681</v>
      </c>
      <c r="B1400" s="1" t="s">
        <v>954</v>
      </c>
      <c r="C1400" s="1" t="s">
        <v>942</v>
      </c>
      <c r="D1400" s="1">
        <v>0</v>
      </c>
      <c r="E1400" s="1">
        <v>0</v>
      </c>
      <c r="F1400" s="1">
        <v>0</v>
      </c>
      <c r="G1400" s="1">
        <v>0</v>
      </c>
      <c r="H1400" s="1">
        <v>0</v>
      </c>
      <c r="I1400" s="1">
        <v>0</v>
      </c>
      <c r="J1400" s="1">
        <v>0</v>
      </c>
      <c r="K1400" s="1">
        <v>0</v>
      </c>
      <c r="L1400" s="6"/>
      <c r="M1400" s="6"/>
      <c r="N1400" s="6"/>
    </row>
    <row r="1401" spans="1:14">
      <c r="A1401" s="1" t="s">
        <v>1682</v>
      </c>
      <c r="B1401" s="1" t="s">
        <v>954</v>
      </c>
      <c r="C1401" s="1" t="s">
        <v>1702</v>
      </c>
      <c r="D1401" s="1">
        <v>0</v>
      </c>
      <c r="E1401" s="1" t="s">
        <v>1531</v>
      </c>
      <c r="F1401" s="1">
        <v>0</v>
      </c>
      <c r="G1401" s="1" t="s">
        <v>1531</v>
      </c>
      <c r="H1401" s="1">
        <v>0</v>
      </c>
      <c r="I1401" s="1" t="s">
        <v>1531</v>
      </c>
      <c r="J1401" s="1">
        <v>0</v>
      </c>
      <c r="K1401" s="1" t="s">
        <v>1531</v>
      </c>
      <c r="L1401" s="6"/>
      <c r="M1401" s="6"/>
      <c r="N1401" s="6"/>
    </row>
    <row r="1402" spans="1:14">
      <c r="A1402" s="1" t="s">
        <v>1683</v>
      </c>
      <c r="B1402" s="1" t="s">
        <v>954</v>
      </c>
      <c r="C1402" s="1" t="s">
        <v>944</v>
      </c>
      <c r="D1402" s="1">
        <v>1</v>
      </c>
      <c r="E1402" s="1" t="s">
        <v>1531</v>
      </c>
      <c r="F1402" s="1">
        <v>1</v>
      </c>
      <c r="G1402" s="1" t="s">
        <v>1531</v>
      </c>
      <c r="H1402" s="1">
        <v>1</v>
      </c>
      <c r="I1402" s="1" t="s">
        <v>1531</v>
      </c>
      <c r="J1402" s="1">
        <v>1</v>
      </c>
      <c r="K1402" s="1" t="s">
        <v>1531</v>
      </c>
      <c r="L1402" s="6"/>
      <c r="M1402" s="6"/>
      <c r="N1402" s="6"/>
    </row>
    <row r="1403" spans="1:14">
      <c r="A1403" s="1" t="s">
        <v>1684</v>
      </c>
      <c r="B1403" s="1" t="s">
        <v>954</v>
      </c>
      <c r="C1403" s="1" t="s">
        <v>945</v>
      </c>
      <c r="D1403" s="1">
        <v>1</v>
      </c>
      <c r="E1403" s="1" t="s">
        <v>1531</v>
      </c>
      <c r="F1403" s="1">
        <v>1</v>
      </c>
      <c r="G1403" s="1" t="s">
        <v>1531</v>
      </c>
      <c r="H1403" s="1">
        <v>1</v>
      </c>
      <c r="I1403" s="1" t="s">
        <v>1531</v>
      </c>
      <c r="J1403" s="1">
        <v>1</v>
      </c>
      <c r="K1403" s="1" t="s">
        <v>1531</v>
      </c>
      <c r="L1403" s="6"/>
      <c r="M1403" s="6"/>
      <c r="N1403" s="6"/>
    </row>
    <row r="1404" spans="1:14">
      <c r="A1404" s="1" t="s">
        <v>1685</v>
      </c>
      <c r="B1404" s="1" t="s">
        <v>954</v>
      </c>
      <c r="C1404" s="1" t="s">
        <v>1704</v>
      </c>
      <c r="D1404" s="1">
        <v>0</v>
      </c>
      <c r="E1404" s="1">
        <v>0</v>
      </c>
      <c r="F1404" s="1">
        <v>0</v>
      </c>
      <c r="G1404" s="1">
        <v>0</v>
      </c>
      <c r="H1404" s="1">
        <v>0</v>
      </c>
      <c r="I1404" s="1">
        <v>0</v>
      </c>
      <c r="J1404" s="1">
        <v>0</v>
      </c>
      <c r="K1404" s="1">
        <v>0</v>
      </c>
      <c r="L1404" s="6"/>
      <c r="M1404" s="6"/>
      <c r="N1404" s="6"/>
    </row>
    <row r="1405" spans="1:14">
      <c r="A1405" s="1" t="s">
        <v>1686</v>
      </c>
      <c r="B1405" s="1" t="s">
        <v>954</v>
      </c>
      <c r="C1405" s="1" t="s">
        <v>943</v>
      </c>
      <c r="D1405" s="1">
        <v>0</v>
      </c>
      <c r="E1405" s="1">
        <v>0</v>
      </c>
      <c r="F1405" s="1">
        <v>0</v>
      </c>
      <c r="G1405" s="1">
        <v>0</v>
      </c>
      <c r="H1405" s="1">
        <v>0</v>
      </c>
      <c r="I1405" s="1">
        <v>0</v>
      </c>
      <c r="J1405" s="1">
        <v>0</v>
      </c>
      <c r="K1405" s="1">
        <v>0</v>
      </c>
      <c r="L1405" s="6"/>
      <c r="M1405" s="6"/>
      <c r="N1405" s="6"/>
    </row>
    <row r="1406" spans="1:14">
      <c r="A1406" s="1" t="s">
        <v>1687</v>
      </c>
      <c r="B1406" s="1" t="s">
        <v>954</v>
      </c>
      <c r="C1406" s="1" t="s">
        <v>1701</v>
      </c>
      <c r="D1406" s="1">
        <v>0</v>
      </c>
      <c r="E1406" s="1" t="s">
        <v>1531</v>
      </c>
      <c r="F1406" s="1">
        <v>0</v>
      </c>
      <c r="G1406" s="1" t="s">
        <v>1531</v>
      </c>
      <c r="H1406" s="1">
        <v>0</v>
      </c>
      <c r="I1406" s="1" t="s">
        <v>1531</v>
      </c>
      <c r="J1406" s="1">
        <v>0</v>
      </c>
      <c r="K1406" s="1" t="s">
        <v>1531</v>
      </c>
      <c r="L1406" s="6"/>
      <c r="M1406" s="6"/>
      <c r="N1406" s="6"/>
    </row>
    <row r="1407" spans="1:14">
      <c r="A1407" s="1" t="s">
        <v>1688</v>
      </c>
      <c r="B1407" s="1" t="s">
        <v>954</v>
      </c>
      <c r="C1407" s="1" t="s">
        <v>709</v>
      </c>
      <c r="D1407" s="1"/>
      <c r="E1407" s="1"/>
      <c r="F1407" s="1"/>
      <c r="G1407" s="1"/>
      <c r="H1407" s="1"/>
      <c r="I1407" s="1"/>
      <c r="J1407" s="1"/>
      <c r="K1407" s="1"/>
      <c r="L1407" s="6"/>
      <c r="M1407" s="6"/>
      <c r="N1407" s="6"/>
    </row>
    <row r="1408" spans="1:14">
      <c r="A1408" s="1" t="s">
        <v>979</v>
      </c>
      <c r="B1408" s="1" t="s">
        <v>1689</v>
      </c>
      <c r="C1408" s="1" t="s">
        <v>1690</v>
      </c>
      <c r="D1408" s="1">
        <v>35</v>
      </c>
      <c r="E1408" s="1" t="s">
        <v>1531</v>
      </c>
      <c r="F1408" s="1">
        <v>35</v>
      </c>
      <c r="G1408" s="1" t="s">
        <v>1531</v>
      </c>
      <c r="H1408" s="1">
        <v>35</v>
      </c>
      <c r="I1408" s="1" t="s">
        <v>1531</v>
      </c>
      <c r="J1408" s="1">
        <v>35</v>
      </c>
      <c r="K1408" s="1" t="s">
        <v>1531</v>
      </c>
      <c r="L1408" s="6"/>
      <c r="M1408" s="6"/>
      <c r="N1408" s="6"/>
    </row>
    <row r="1409" spans="1:14">
      <c r="A1409" s="1" t="s">
        <v>980</v>
      </c>
      <c r="B1409" s="1" t="s">
        <v>1689</v>
      </c>
      <c r="C1409" s="1" t="s">
        <v>1703</v>
      </c>
      <c r="D1409" s="1">
        <v>4</v>
      </c>
      <c r="E1409" s="1" t="s">
        <v>1531</v>
      </c>
      <c r="F1409" s="1">
        <v>4</v>
      </c>
      <c r="G1409" s="1" t="s">
        <v>1531</v>
      </c>
      <c r="H1409" s="1">
        <v>4</v>
      </c>
      <c r="I1409" s="1" t="s">
        <v>1531</v>
      </c>
      <c r="J1409" s="1">
        <v>4</v>
      </c>
      <c r="K1409" s="1" t="s">
        <v>1531</v>
      </c>
      <c r="L1409" s="6"/>
      <c r="M1409" s="6"/>
      <c r="N1409" s="6"/>
    </row>
    <row r="1410" spans="1:14">
      <c r="A1410" s="1" t="s">
        <v>981</v>
      </c>
      <c r="B1410" s="1" t="s">
        <v>1689</v>
      </c>
      <c r="C1410" s="1" t="s">
        <v>941</v>
      </c>
      <c r="D1410" s="1">
        <v>5</v>
      </c>
      <c r="E1410" s="1">
        <v>672.22610699999996</v>
      </c>
      <c r="F1410" s="1">
        <v>5</v>
      </c>
      <c r="G1410" s="1">
        <v>671.95116199999995</v>
      </c>
      <c r="H1410" s="1">
        <v>5</v>
      </c>
      <c r="I1410" s="1">
        <v>671.95116199999995</v>
      </c>
      <c r="J1410" s="1">
        <v>5</v>
      </c>
      <c r="K1410" s="1">
        <v>673.62936999999999</v>
      </c>
      <c r="L1410" s="6"/>
      <c r="M1410" s="6"/>
      <c r="N1410" s="6"/>
    </row>
    <row r="1411" spans="1:14">
      <c r="A1411" s="1" t="s">
        <v>982</v>
      </c>
      <c r="B1411" s="1" t="s">
        <v>1689</v>
      </c>
      <c r="C1411" s="1" t="s">
        <v>1700</v>
      </c>
      <c r="D1411" s="1">
        <v>16</v>
      </c>
      <c r="E1411" s="1">
        <v>126</v>
      </c>
      <c r="F1411" s="1">
        <v>16</v>
      </c>
      <c r="G1411" s="1">
        <v>126</v>
      </c>
      <c r="H1411" s="1">
        <v>16</v>
      </c>
      <c r="I1411" s="1">
        <v>126</v>
      </c>
      <c r="J1411" s="1">
        <v>16</v>
      </c>
      <c r="K1411" s="1">
        <v>126</v>
      </c>
      <c r="L1411" s="6"/>
      <c r="M1411" s="6"/>
      <c r="N1411" s="6"/>
    </row>
    <row r="1412" spans="1:14">
      <c r="A1412" s="1" t="s">
        <v>983</v>
      </c>
      <c r="B1412" s="1" t="s">
        <v>1689</v>
      </c>
      <c r="C1412" s="1" t="s">
        <v>942</v>
      </c>
      <c r="D1412" s="1">
        <v>0</v>
      </c>
      <c r="E1412" s="1">
        <v>0</v>
      </c>
      <c r="F1412" s="1">
        <v>0</v>
      </c>
      <c r="G1412" s="1">
        <v>0</v>
      </c>
      <c r="H1412" s="1">
        <v>0</v>
      </c>
      <c r="I1412" s="1">
        <v>0</v>
      </c>
      <c r="J1412" s="1">
        <v>0</v>
      </c>
      <c r="K1412" s="1">
        <v>0</v>
      </c>
      <c r="L1412" s="6"/>
      <c r="M1412" s="6"/>
      <c r="N1412" s="6"/>
    </row>
    <row r="1413" spans="1:14">
      <c r="A1413" s="1" t="s">
        <v>984</v>
      </c>
      <c r="B1413" s="1" t="s">
        <v>1689</v>
      </c>
      <c r="C1413" s="1" t="s">
        <v>1702</v>
      </c>
      <c r="D1413" s="1">
        <v>5</v>
      </c>
      <c r="E1413" s="1" t="s">
        <v>1531</v>
      </c>
      <c r="F1413" s="1">
        <v>5</v>
      </c>
      <c r="G1413" s="1" t="s">
        <v>1531</v>
      </c>
      <c r="H1413" s="1">
        <v>5</v>
      </c>
      <c r="I1413" s="1" t="s">
        <v>1531</v>
      </c>
      <c r="J1413" s="1">
        <v>5</v>
      </c>
      <c r="K1413" s="1" t="s">
        <v>1531</v>
      </c>
      <c r="L1413" s="6"/>
      <c r="M1413" s="6"/>
      <c r="N1413" s="6"/>
    </row>
    <row r="1414" spans="1:14">
      <c r="A1414" s="1" t="s">
        <v>985</v>
      </c>
      <c r="B1414" s="1" t="s">
        <v>1689</v>
      </c>
      <c r="C1414" s="1" t="s">
        <v>944</v>
      </c>
      <c r="D1414" s="1">
        <v>1</v>
      </c>
      <c r="E1414" s="1" t="s">
        <v>1531</v>
      </c>
      <c r="F1414" s="1">
        <v>1</v>
      </c>
      <c r="G1414" s="1" t="s">
        <v>1531</v>
      </c>
      <c r="H1414" s="1">
        <v>1</v>
      </c>
      <c r="I1414" s="1" t="s">
        <v>1531</v>
      </c>
      <c r="J1414" s="1">
        <v>1</v>
      </c>
      <c r="K1414" s="1" t="s">
        <v>1531</v>
      </c>
      <c r="L1414" s="6"/>
      <c r="M1414" s="6"/>
      <c r="N1414" s="6"/>
    </row>
    <row r="1415" spans="1:14">
      <c r="A1415" s="1" t="s">
        <v>986</v>
      </c>
      <c r="B1415" s="1" t="s">
        <v>1689</v>
      </c>
      <c r="C1415" s="1" t="s">
        <v>945</v>
      </c>
      <c r="D1415" s="1">
        <v>1</v>
      </c>
      <c r="E1415" s="1" t="s">
        <v>1531</v>
      </c>
      <c r="F1415" s="1">
        <v>1</v>
      </c>
      <c r="G1415" s="1" t="s">
        <v>1531</v>
      </c>
      <c r="H1415" s="1">
        <v>1</v>
      </c>
      <c r="I1415" s="1" t="s">
        <v>1531</v>
      </c>
      <c r="J1415" s="1">
        <v>1</v>
      </c>
      <c r="K1415" s="1" t="s">
        <v>1531</v>
      </c>
      <c r="L1415" s="6"/>
      <c r="M1415" s="6"/>
      <c r="N1415" s="6"/>
    </row>
    <row r="1416" spans="1:14">
      <c r="A1416" s="1" t="s">
        <v>1119</v>
      </c>
      <c r="B1416" s="1" t="s">
        <v>1689</v>
      </c>
      <c r="C1416" s="1" t="s">
        <v>1704</v>
      </c>
      <c r="D1416" s="1">
        <v>1</v>
      </c>
      <c r="E1416" s="1">
        <v>6.625</v>
      </c>
      <c r="F1416" s="1">
        <v>1</v>
      </c>
      <c r="G1416" s="1">
        <v>6.625</v>
      </c>
      <c r="H1416" s="1">
        <v>1</v>
      </c>
      <c r="I1416" s="1">
        <v>6.5333329999999998</v>
      </c>
      <c r="J1416" s="1">
        <v>1</v>
      </c>
      <c r="K1416" s="1">
        <v>6.733333</v>
      </c>
      <c r="L1416" s="6"/>
      <c r="M1416" s="6"/>
      <c r="N1416" s="6"/>
    </row>
    <row r="1417" spans="1:14">
      <c r="A1417" s="1" t="s">
        <v>1120</v>
      </c>
      <c r="B1417" s="1" t="s">
        <v>1689</v>
      </c>
      <c r="C1417" s="1" t="s">
        <v>943</v>
      </c>
      <c r="D1417" s="1">
        <v>0</v>
      </c>
      <c r="E1417" s="1">
        <v>0</v>
      </c>
      <c r="F1417" s="1">
        <v>0</v>
      </c>
      <c r="G1417" s="1">
        <v>0</v>
      </c>
      <c r="H1417" s="1">
        <v>0</v>
      </c>
      <c r="I1417" s="1">
        <v>0</v>
      </c>
      <c r="J1417" s="1">
        <v>0</v>
      </c>
      <c r="K1417" s="1">
        <v>0</v>
      </c>
      <c r="L1417" s="6"/>
      <c r="M1417" s="6"/>
      <c r="N1417" s="6"/>
    </row>
    <row r="1418" spans="1:14">
      <c r="A1418" s="1" t="s">
        <v>1121</v>
      </c>
      <c r="B1418" s="1" t="s">
        <v>1689</v>
      </c>
      <c r="C1418" s="1" t="s">
        <v>1701</v>
      </c>
      <c r="D1418" s="1">
        <v>2</v>
      </c>
      <c r="E1418" s="1" t="s">
        <v>1531</v>
      </c>
      <c r="F1418" s="1">
        <v>2</v>
      </c>
      <c r="G1418" s="1" t="s">
        <v>1531</v>
      </c>
      <c r="H1418" s="1">
        <v>2</v>
      </c>
      <c r="I1418" s="1" t="s">
        <v>1531</v>
      </c>
      <c r="J1418" s="1">
        <v>2</v>
      </c>
      <c r="K1418" s="1" t="s">
        <v>1531</v>
      </c>
      <c r="L1418" s="6"/>
      <c r="M1418" s="6"/>
      <c r="N1418" s="6"/>
    </row>
    <row r="1419" spans="1:14">
      <c r="A1419" s="1" t="s">
        <v>1122</v>
      </c>
      <c r="B1419" s="1" t="s">
        <v>1689</v>
      </c>
      <c r="C1419" s="1" t="s">
        <v>709</v>
      </c>
      <c r="D1419" s="1"/>
      <c r="E1419" s="1"/>
      <c r="F1419" s="1"/>
      <c r="G1419" s="1"/>
      <c r="H1419" s="1"/>
      <c r="I1419" s="1"/>
      <c r="J1419" s="1"/>
      <c r="K1419" s="1"/>
      <c r="L1419" s="6"/>
      <c r="M1419" s="6"/>
      <c r="N1419" s="6"/>
    </row>
    <row r="1420" spans="1:14">
      <c r="A1420" s="1" t="s">
        <v>1513</v>
      </c>
      <c r="B1420" s="1" t="s">
        <v>962</v>
      </c>
      <c r="C1420" s="1" t="s">
        <v>1690</v>
      </c>
      <c r="D1420" s="1">
        <v>28</v>
      </c>
      <c r="E1420" s="1" t="s">
        <v>1531</v>
      </c>
      <c r="F1420" s="1">
        <v>28</v>
      </c>
      <c r="G1420" s="1" t="s">
        <v>1531</v>
      </c>
      <c r="H1420" s="1">
        <v>30</v>
      </c>
      <c r="I1420" s="1" t="s">
        <v>1531</v>
      </c>
      <c r="J1420" s="1">
        <v>31</v>
      </c>
      <c r="K1420" s="1" t="s">
        <v>1531</v>
      </c>
      <c r="L1420" s="6"/>
      <c r="M1420" s="6"/>
      <c r="N1420" s="6"/>
    </row>
    <row r="1421" spans="1:14">
      <c r="A1421" s="1" t="s">
        <v>1514</v>
      </c>
      <c r="B1421" s="1" t="s">
        <v>962</v>
      </c>
      <c r="C1421" s="1" t="s">
        <v>1703</v>
      </c>
      <c r="D1421" s="1">
        <v>0</v>
      </c>
      <c r="E1421" s="1" t="s">
        <v>1531</v>
      </c>
      <c r="F1421" s="1">
        <v>0</v>
      </c>
      <c r="G1421" s="1" t="s">
        <v>1531</v>
      </c>
      <c r="H1421" s="1">
        <v>0</v>
      </c>
      <c r="I1421" s="1" t="s">
        <v>1531</v>
      </c>
      <c r="J1421" s="1">
        <v>0</v>
      </c>
      <c r="K1421" s="1" t="s">
        <v>1531</v>
      </c>
      <c r="L1421" s="6"/>
      <c r="M1421" s="6"/>
      <c r="N1421" s="6"/>
    </row>
    <row r="1422" spans="1:14">
      <c r="A1422" s="1" t="s">
        <v>1515</v>
      </c>
      <c r="B1422" s="1" t="s">
        <v>962</v>
      </c>
      <c r="C1422" s="1" t="s">
        <v>941</v>
      </c>
      <c r="D1422" s="1">
        <v>4</v>
      </c>
      <c r="E1422" s="1">
        <v>173</v>
      </c>
      <c r="F1422" s="1">
        <v>4</v>
      </c>
      <c r="G1422" s="1">
        <v>173</v>
      </c>
      <c r="H1422" s="1">
        <v>4</v>
      </c>
      <c r="I1422" s="1">
        <v>173</v>
      </c>
      <c r="J1422" s="1">
        <v>4</v>
      </c>
      <c r="K1422" s="1">
        <v>173</v>
      </c>
      <c r="L1422" s="6"/>
      <c r="M1422" s="6"/>
      <c r="N1422" s="6"/>
    </row>
    <row r="1423" spans="1:14">
      <c r="A1423" s="1" t="s">
        <v>1516</v>
      </c>
      <c r="B1423" s="1" t="s">
        <v>962</v>
      </c>
      <c r="C1423" s="1" t="s">
        <v>1700</v>
      </c>
      <c r="D1423" s="1">
        <v>17</v>
      </c>
      <c r="E1423" s="1">
        <v>95</v>
      </c>
      <c r="F1423" s="1">
        <v>17</v>
      </c>
      <c r="G1423" s="1">
        <v>95</v>
      </c>
      <c r="H1423" s="1">
        <v>19</v>
      </c>
      <c r="I1423" s="1">
        <v>99</v>
      </c>
      <c r="J1423" s="1">
        <v>20</v>
      </c>
      <c r="K1423" s="1">
        <v>101</v>
      </c>
      <c r="L1423" s="6"/>
      <c r="M1423" s="6"/>
      <c r="N1423" s="6"/>
    </row>
    <row r="1424" spans="1:14">
      <c r="A1424" s="1" t="s">
        <v>1517</v>
      </c>
      <c r="B1424" s="1" t="s">
        <v>962</v>
      </c>
      <c r="C1424" s="1" t="s">
        <v>942</v>
      </c>
      <c r="D1424" s="1">
        <v>2</v>
      </c>
      <c r="E1424" s="1">
        <v>90</v>
      </c>
      <c r="F1424" s="1">
        <v>2</v>
      </c>
      <c r="G1424" s="1">
        <v>90</v>
      </c>
      <c r="H1424" s="1">
        <v>2</v>
      </c>
      <c r="I1424" s="1">
        <v>90</v>
      </c>
      <c r="J1424" s="1">
        <v>2</v>
      </c>
      <c r="K1424" s="1">
        <v>90</v>
      </c>
      <c r="L1424" s="6"/>
      <c r="M1424" s="6"/>
      <c r="N1424" s="6"/>
    </row>
    <row r="1425" spans="1:14">
      <c r="A1425" s="1" t="s">
        <v>1518</v>
      </c>
      <c r="B1425" s="1" t="s">
        <v>962</v>
      </c>
      <c r="C1425" s="1" t="s">
        <v>1702</v>
      </c>
      <c r="D1425" s="1">
        <v>0</v>
      </c>
      <c r="E1425" s="1" t="s">
        <v>1531</v>
      </c>
      <c r="F1425" s="1">
        <v>0</v>
      </c>
      <c r="G1425" s="1" t="s">
        <v>1531</v>
      </c>
      <c r="H1425" s="1">
        <v>0</v>
      </c>
      <c r="I1425" s="1" t="s">
        <v>1531</v>
      </c>
      <c r="J1425" s="1">
        <v>0</v>
      </c>
      <c r="K1425" s="1" t="s">
        <v>1531</v>
      </c>
      <c r="L1425" s="6"/>
      <c r="M1425" s="6"/>
      <c r="N1425" s="6"/>
    </row>
    <row r="1426" spans="1:14">
      <c r="A1426" s="1" t="s">
        <v>1519</v>
      </c>
      <c r="B1426" s="1" t="s">
        <v>962</v>
      </c>
      <c r="C1426" s="1" t="s">
        <v>944</v>
      </c>
      <c r="D1426" s="1">
        <v>1</v>
      </c>
      <c r="E1426" s="1" t="s">
        <v>1531</v>
      </c>
      <c r="F1426" s="1">
        <v>1</v>
      </c>
      <c r="G1426" s="1" t="s">
        <v>1531</v>
      </c>
      <c r="H1426" s="1">
        <v>1</v>
      </c>
      <c r="I1426" s="1" t="s">
        <v>1531</v>
      </c>
      <c r="J1426" s="1">
        <v>1</v>
      </c>
      <c r="K1426" s="1" t="s">
        <v>1531</v>
      </c>
      <c r="L1426" s="6"/>
      <c r="M1426" s="6"/>
      <c r="N1426" s="6"/>
    </row>
    <row r="1427" spans="1:14">
      <c r="A1427" s="1" t="s">
        <v>1520</v>
      </c>
      <c r="B1427" s="1" t="s">
        <v>962</v>
      </c>
      <c r="C1427" s="1" t="s">
        <v>945</v>
      </c>
      <c r="D1427" s="1">
        <v>1</v>
      </c>
      <c r="E1427" s="1" t="s">
        <v>1531</v>
      </c>
      <c r="F1427" s="1">
        <v>1</v>
      </c>
      <c r="G1427" s="1" t="s">
        <v>1531</v>
      </c>
      <c r="H1427" s="1">
        <v>1</v>
      </c>
      <c r="I1427" s="1" t="s">
        <v>1531</v>
      </c>
      <c r="J1427" s="1">
        <v>1</v>
      </c>
      <c r="K1427" s="1" t="s">
        <v>1531</v>
      </c>
      <c r="L1427" s="6"/>
      <c r="M1427" s="6"/>
      <c r="N1427" s="6"/>
    </row>
    <row r="1428" spans="1:14">
      <c r="A1428" s="1" t="s">
        <v>1521</v>
      </c>
      <c r="B1428" s="1" t="s">
        <v>962</v>
      </c>
      <c r="C1428" s="1" t="s">
        <v>1704</v>
      </c>
      <c r="D1428" s="1">
        <v>1</v>
      </c>
      <c r="E1428" s="1">
        <v>6.8</v>
      </c>
      <c r="F1428" s="1">
        <v>1</v>
      </c>
      <c r="G1428" s="1">
        <v>6.8</v>
      </c>
      <c r="H1428" s="1">
        <v>1</v>
      </c>
      <c r="I1428" s="1">
        <v>6.75</v>
      </c>
      <c r="J1428" s="1">
        <v>1</v>
      </c>
      <c r="K1428" s="1">
        <v>6.875</v>
      </c>
      <c r="L1428" s="6"/>
      <c r="M1428" s="6"/>
      <c r="N1428" s="6"/>
    </row>
    <row r="1429" spans="1:14">
      <c r="A1429" s="1" t="s">
        <v>1522</v>
      </c>
      <c r="B1429" s="1" t="s">
        <v>962</v>
      </c>
      <c r="C1429" s="1" t="s">
        <v>943</v>
      </c>
      <c r="D1429" s="1">
        <v>2</v>
      </c>
      <c r="E1429" s="1">
        <v>37</v>
      </c>
      <c r="F1429" s="1">
        <v>2</v>
      </c>
      <c r="G1429" s="1">
        <v>37</v>
      </c>
      <c r="H1429" s="1">
        <v>2</v>
      </c>
      <c r="I1429" s="1">
        <v>37</v>
      </c>
      <c r="J1429" s="1">
        <v>2</v>
      </c>
      <c r="K1429" s="1">
        <v>37</v>
      </c>
      <c r="L1429" s="6"/>
      <c r="M1429" s="6"/>
      <c r="N1429" s="6"/>
    </row>
    <row r="1430" spans="1:14">
      <c r="A1430" s="1" t="s">
        <v>1523</v>
      </c>
      <c r="B1430" s="1" t="s">
        <v>962</v>
      </c>
      <c r="C1430" s="1" t="s">
        <v>1701</v>
      </c>
      <c r="D1430" s="1">
        <v>0</v>
      </c>
      <c r="E1430" s="1" t="s">
        <v>1531</v>
      </c>
      <c r="F1430" s="1">
        <v>0</v>
      </c>
      <c r="G1430" s="1" t="s">
        <v>1531</v>
      </c>
      <c r="H1430" s="1">
        <v>0</v>
      </c>
      <c r="I1430" s="1" t="s">
        <v>1531</v>
      </c>
      <c r="J1430" s="1">
        <v>0</v>
      </c>
      <c r="K1430" s="1" t="s">
        <v>1531</v>
      </c>
      <c r="L1430" s="6"/>
      <c r="M1430" s="6"/>
      <c r="N1430" s="6"/>
    </row>
    <row r="1431" spans="1:14">
      <c r="A1431" s="1" t="s">
        <v>724</v>
      </c>
      <c r="B1431" s="1" t="s">
        <v>962</v>
      </c>
      <c r="C1431" s="1" t="s">
        <v>709</v>
      </c>
      <c r="D1431" s="1"/>
      <c r="E1431" s="1"/>
      <c r="F1431" s="1"/>
      <c r="G1431" s="1"/>
      <c r="H1431" s="1"/>
      <c r="I1431" s="1"/>
      <c r="J1431" s="1"/>
      <c r="K1431" s="1"/>
      <c r="L1431" s="6"/>
      <c r="M1431" s="6"/>
      <c r="N1431" s="6"/>
    </row>
    <row r="1432" spans="1:14">
      <c r="A1432" s="1" t="s">
        <v>461</v>
      </c>
      <c r="B1432" s="1" t="s">
        <v>968</v>
      </c>
      <c r="C1432" s="1" t="s">
        <v>1690</v>
      </c>
      <c r="D1432" s="1">
        <v>83</v>
      </c>
      <c r="E1432" s="1" t="s">
        <v>1531</v>
      </c>
      <c r="F1432" s="1">
        <v>84</v>
      </c>
      <c r="G1432" s="1" t="s">
        <v>1531</v>
      </c>
      <c r="H1432" s="1">
        <v>84</v>
      </c>
      <c r="I1432" s="1" t="s">
        <v>1531</v>
      </c>
      <c r="J1432" s="1">
        <v>83</v>
      </c>
      <c r="K1432" s="1" t="s">
        <v>1531</v>
      </c>
      <c r="L1432" s="6"/>
      <c r="M1432" s="6"/>
      <c r="N1432" s="6"/>
    </row>
    <row r="1433" spans="1:14">
      <c r="A1433" s="1" t="s">
        <v>462</v>
      </c>
      <c r="B1433" s="1" t="s">
        <v>968</v>
      </c>
      <c r="C1433" s="1" t="s">
        <v>1703</v>
      </c>
      <c r="D1433" s="1">
        <v>2</v>
      </c>
      <c r="E1433" s="1" t="s">
        <v>1531</v>
      </c>
      <c r="F1433" s="1">
        <v>2</v>
      </c>
      <c r="G1433" s="1" t="s">
        <v>1531</v>
      </c>
      <c r="H1433" s="1">
        <v>2</v>
      </c>
      <c r="I1433" s="1" t="s">
        <v>1531</v>
      </c>
      <c r="J1433" s="1">
        <v>2</v>
      </c>
      <c r="K1433" s="1" t="s">
        <v>1531</v>
      </c>
      <c r="L1433" s="6"/>
      <c r="M1433" s="6"/>
      <c r="N1433" s="6"/>
    </row>
    <row r="1434" spans="1:14">
      <c r="A1434" s="1" t="s">
        <v>463</v>
      </c>
      <c r="B1434" s="1" t="s">
        <v>968</v>
      </c>
      <c r="C1434" s="1" t="s">
        <v>941</v>
      </c>
      <c r="D1434" s="1">
        <v>12</v>
      </c>
      <c r="E1434" s="1">
        <v>919</v>
      </c>
      <c r="F1434" s="1">
        <v>12</v>
      </c>
      <c r="G1434" s="1">
        <v>919</v>
      </c>
      <c r="H1434" s="1">
        <v>12</v>
      </c>
      <c r="I1434" s="1">
        <v>919</v>
      </c>
      <c r="J1434" s="1">
        <v>12</v>
      </c>
      <c r="K1434" s="1">
        <v>919</v>
      </c>
      <c r="L1434" s="6"/>
      <c r="M1434" s="6"/>
      <c r="N1434" s="6"/>
    </row>
    <row r="1435" spans="1:14">
      <c r="A1435" s="1" t="s">
        <v>464</v>
      </c>
      <c r="B1435" s="1" t="s">
        <v>968</v>
      </c>
      <c r="C1435" s="1" t="s">
        <v>1700</v>
      </c>
      <c r="D1435" s="1">
        <v>52</v>
      </c>
      <c r="E1435" s="1">
        <v>331</v>
      </c>
      <c r="F1435" s="1">
        <v>53</v>
      </c>
      <c r="G1435" s="1">
        <v>356</v>
      </c>
      <c r="H1435" s="1">
        <v>54</v>
      </c>
      <c r="I1435" s="1">
        <v>359</v>
      </c>
      <c r="J1435" s="1">
        <v>53</v>
      </c>
      <c r="K1435" s="1">
        <v>355</v>
      </c>
      <c r="L1435" s="6"/>
      <c r="M1435" s="6"/>
      <c r="N1435" s="6"/>
    </row>
    <row r="1436" spans="1:14">
      <c r="A1436" s="1" t="s">
        <v>465</v>
      </c>
      <c r="B1436" s="1" t="s">
        <v>968</v>
      </c>
      <c r="C1436" s="1" t="s">
        <v>942</v>
      </c>
      <c r="D1436" s="1">
        <v>1</v>
      </c>
      <c r="E1436" s="1">
        <v>201</v>
      </c>
      <c r="F1436" s="1">
        <v>1</v>
      </c>
      <c r="G1436" s="1">
        <v>201</v>
      </c>
      <c r="H1436" s="1">
        <v>1</v>
      </c>
      <c r="I1436" s="1">
        <v>201</v>
      </c>
      <c r="J1436" s="1">
        <v>1</v>
      </c>
      <c r="K1436" s="1">
        <v>210</v>
      </c>
      <c r="L1436" s="6"/>
      <c r="M1436" s="6"/>
      <c r="N1436" s="6"/>
    </row>
    <row r="1437" spans="1:14">
      <c r="A1437" s="1" t="s">
        <v>466</v>
      </c>
      <c r="B1437" s="1" t="s">
        <v>968</v>
      </c>
      <c r="C1437" s="1" t="s">
        <v>1702</v>
      </c>
      <c r="D1437" s="1">
        <v>5</v>
      </c>
      <c r="E1437" s="1" t="s">
        <v>1531</v>
      </c>
      <c r="F1437" s="1">
        <v>5</v>
      </c>
      <c r="G1437" s="1" t="s">
        <v>1531</v>
      </c>
      <c r="H1437" s="1">
        <v>5</v>
      </c>
      <c r="I1437" s="1" t="s">
        <v>1531</v>
      </c>
      <c r="J1437" s="1">
        <v>5</v>
      </c>
      <c r="K1437" s="1" t="s">
        <v>1531</v>
      </c>
      <c r="L1437" s="6"/>
      <c r="M1437" s="6"/>
      <c r="N1437" s="6"/>
    </row>
    <row r="1438" spans="1:14">
      <c r="A1438" s="1" t="s">
        <v>467</v>
      </c>
      <c r="B1438" s="1" t="s">
        <v>968</v>
      </c>
      <c r="C1438" s="1" t="s">
        <v>944</v>
      </c>
      <c r="D1438" s="1">
        <v>1</v>
      </c>
      <c r="E1438" s="1" t="s">
        <v>1531</v>
      </c>
      <c r="F1438" s="1">
        <v>1</v>
      </c>
      <c r="G1438" s="1" t="s">
        <v>1531</v>
      </c>
      <c r="H1438" s="1">
        <v>1</v>
      </c>
      <c r="I1438" s="1" t="s">
        <v>1531</v>
      </c>
      <c r="J1438" s="1">
        <v>1</v>
      </c>
      <c r="K1438" s="1" t="s">
        <v>1531</v>
      </c>
      <c r="L1438" s="6"/>
      <c r="M1438" s="6"/>
      <c r="N1438" s="6"/>
    </row>
    <row r="1439" spans="1:14">
      <c r="A1439" s="1" t="s">
        <v>468</v>
      </c>
      <c r="B1439" s="1" t="s">
        <v>968</v>
      </c>
      <c r="C1439" s="1" t="s">
        <v>945</v>
      </c>
      <c r="D1439" s="1">
        <v>1</v>
      </c>
      <c r="E1439" s="1" t="s">
        <v>1531</v>
      </c>
      <c r="F1439" s="1">
        <v>1</v>
      </c>
      <c r="G1439" s="1" t="s">
        <v>1531</v>
      </c>
      <c r="H1439" s="1">
        <v>1</v>
      </c>
      <c r="I1439" s="1" t="s">
        <v>1531</v>
      </c>
      <c r="J1439" s="1">
        <v>1</v>
      </c>
      <c r="K1439" s="1" t="s">
        <v>1531</v>
      </c>
      <c r="L1439" s="6"/>
      <c r="M1439" s="6"/>
      <c r="N1439" s="6"/>
    </row>
    <row r="1440" spans="1:14">
      <c r="A1440" s="1" t="s">
        <v>469</v>
      </c>
      <c r="B1440" s="1" t="s">
        <v>968</v>
      </c>
      <c r="C1440" s="1" t="s">
        <v>1704</v>
      </c>
      <c r="D1440" s="1">
        <v>1</v>
      </c>
      <c r="E1440" s="1">
        <v>3</v>
      </c>
      <c r="F1440" s="1">
        <v>1</v>
      </c>
      <c r="G1440" s="1">
        <v>3</v>
      </c>
      <c r="H1440" s="1">
        <v>1</v>
      </c>
      <c r="I1440" s="1">
        <v>3</v>
      </c>
      <c r="J1440" s="1">
        <v>1</v>
      </c>
      <c r="K1440" s="1">
        <v>3</v>
      </c>
      <c r="L1440" s="6"/>
      <c r="M1440" s="6"/>
      <c r="N1440" s="6"/>
    </row>
    <row r="1441" spans="1:14">
      <c r="A1441" s="1" t="s">
        <v>470</v>
      </c>
      <c r="B1441" s="1" t="s">
        <v>968</v>
      </c>
      <c r="C1441" s="1" t="s">
        <v>943</v>
      </c>
      <c r="D1441" s="1">
        <v>6</v>
      </c>
      <c r="E1441" s="1">
        <v>192</v>
      </c>
      <c r="F1441" s="1">
        <v>6</v>
      </c>
      <c r="G1441" s="1">
        <v>192</v>
      </c>
      <c r="H1441" s="1">
        <v>5</v>
      </c>
      <c r="I1441" s="1">
        <v>167</v>
      </c>
      <c r="J1441" s="1">
        <v>5</v>
      </c>
      <c r="K1441" s="1">
        <v>167</v>
      </c>
      <c r="L1441" s="6"/>
      <c r="M1441" s="6"/>
      <c r="N1441" s="6"/>
    </row>
    <row r="1442" spans="1:14">
      <c r="A1442" s="1" t="s">
        <v>471</v>
      </c>
      <c r="B1442" s="1" t="s">
        <v>968</v>
      </c>
      <c r="C1442" s="1" t="s">
        <v>1701</v>
      </c>
      <c r="D1442" s="1">
        <v>1</v>
      </c>
      <c r="E1442" s="1" t="s">
        <v>1531</v>
      </c>
      <c r="F1442" s="1">
        <v>1</v>
      </c>
      <c r="G1442" s="1" t="s">
        <v>1531</v>
      </c>
      <c r="H1442" s="1">
        <v>1</v>
      </c>
      <c r="I1442" s="1" t="s">
        <v>1531</v>
      </c>
      <c r="J1442" s="1">
        <v>1</v>
      </c>
      <c r="K1442" s="1" t="s">
        <v>1531</v>
      </c>
      <c r="L1442" s="6"/>
      <c r="M1442" s="6"/>
      <c r="N1442" s="6"/>
    </row>
    <row r="1443" spans="1:14">
      <c r="A1443" s="1" t="s">
        <v>472</v>
      </c>
      <c r="B1443" s="1" t="s">
        <v>968</v>
      </c>
      <c r="C1443" s="1" t="s">
        <v>709</v>
      </c>
      <c r="D1443" s="1">
        <v>1</v>
      </c>
      <c r="E1443" s="1">
        <v>16</v>
      </c>
      <c r="F1443" s="1">
        <v>1</v>
      </c>
      <c r="G1443" s="1">
        <v>16</v>
      </c>
      <c r="H1443" s="1">
        <v>1</v>
      </c>
      <c r="I1443" s="1">
        <v>16</v>
      </c>
      <c r="J1443" s="1">
        <v>1</v>
      </c>
      <c r="K1443" s="1">
        <v>16</v>
      </c>
      <c r="L1443" s="6"/>
      <c r="M1443" s="6"/>
      <c r="N1443" s="6"/>
    </row>
    <row r="1444" spans="1:14">
      <c r="A1444" s="1" t="s">
        <v>473</v>
      </c>
      <c r="B1444" s="1" t="s">
        <v>970</v>
      </c>
      <c r="C1444" s="1" t="s">
        <v>1690</v>
      </c>
      <c r="D1444" s="1">
        <v>28</v>
      </c>
      <c r="E1444" s="1" t="s">
        <v>1531</v>
      </c>
      <c r="F1444" s="1">
        <v>28</v>
      </c>
      <c r="G1444" s="1" t="s">
        <v>1531</v>
      </c>
      <c r="H1444" s="1">
        <v>28</v>
      </c>
      <c r="I1444" s="1" t="s">
        <v>1531</v>
      </c>
      <c r="J1444" s="1">
        <v>28</v>
      </c>
      <c r="K1444" s="1" t="s">
        <v>1531</v>
      </c>
      <c r="L1444" s="6"/>
      <c r="M1444" s="6"/>
      <c r="N1444" s="6"/>
    </row>
    <row r="1445" spans="1:14">
      <c r="A1445" s="1" t="s">
        <v>474</v>
      </c>
      <c r="B1445" s="1" t="s">
        <v>970</v>
      </c>
      <c r="C1445" s="1" t="s">
        <v>1703</v>
      </c>
      <c r="D1445" s="1">
        <v>0</v>
      </c>
      <c r="E1445" s="1" t="s">
        <v>1531</v>
      </c>
      <c r="F1445" s="1">
        <v>0</v>
      </c>
      <c r="G1445" s="1" t="s">
        <v>1531</v>
      </c>
      <c r="H1445" s="1">
        <v>0</v>
      </c>
      <c r="I1445" s="1" t="s">
        <v>1531</v>
      </c>
      <c r="J1445" s="1">
        <v>0</v>
      </c>
      <c r="K1445" s="1" t="s">
        <v>1531</v>
      </c>
      <c r="L1445" s="6"/>
      <c r="M1445" s="6"/>
      <c r="N1445" s="6"/>
    </row>
    <row r="1446" spans="1:14">
      <c r="A1446" s="1" t="s">
        <v>475</v>
      </c>
      <c r="B1446" s="1" t="s">
        <v>970</v>
      </c>
      <c r="C1446" s="1" t="s">
        <v>941</v>
      </c>
      <c r="D1446" s="1">
        <v>13</v>
      </c>
      <c r="E1446" s="1">
        <v>2593</v>
      </c>
      <c r="F1446" s="1">
        <v>13</v>
      </c>
      <c r="G1446" s="1">
        <v>2593</v>
      </c>
      <c r="H1446" s="1">
        <v>13</v>
      </c>
      <c r="I1446" s="1">
        <v>2593</v>
      </c>
      <c r="J1446" s="1">
        <v>13</v>
      </c>
      <c r="K1446" s="1">
        <v>2593</v>
      </c>
      <c r="L1446" s="6"/>
      <c r="M1446" s="6"/>
      <c r="N1446" s="6"/>
    </row>
    <row r="1447" spans="1:14">
      <c r="A1447" s="1" t="s">
        <v>476</v>
      </c>
      <c r="B1447" s="1" t="s">
        <v>970</v>
      </c>
      <c r="C1447" s="1" t="s">
        <v>1700</v>
      </c>
      <c r="D1447" s="1">
        <v>11</v>
      </c>
      <c r="E1447" s="1">
        <v>253</v>
      </c>
      <c r="F1447" s="1">
        <v>11</v>
      </c>
      <c r="G1447" s="1">
        <v>253</v>
      </c>
      <c r="H1447" s="1">
        <v>11</v>
      </c>
      <c r="I1447" s="1">
        <v>253</v>
      </c>
      <c r="J1447" s="1">
        <v>11</v>
      </c>
      <c r="K1447" s="1">
        <v>253</v>
      </c>
      <c r="L1447" s="6"/>
      <c r="M1447" s="6"/>
      <c r="N1447" s="6"/>
    </row>
    <row r="1448" spans="1:14">
      <c r="A1448" s="1" t="s">
        <v>477</v>
      </c>
      <c r="B1448" s="1" t="s">
        <v>970</v>
      </c>
      <c r="C1448" s="1" t="s">
        <v>942</v>
      </c>
      <c r="D1448" s="1">
        <v>1</v>
      </c>
      <c r="E1448" s="1">
        <v>10</v>
      </c>
      <c r="F1448" s="1">
        <v>1</v>
      </c>
      <c r="G1448" s="1">
        <v>10</v>
      </c>
      <c r="H1448" s="1">
        <v>1</v>
      </c>
      <c r="I1448" s="1">
        <v>10</v>
      </c>
      <c r="J1448" s="1">
        <v>1</v>
      </c>
      <c r="K1448" s="1">
        <v>10</v>
      </c>
      <c r="L1448" s="6"/>
      <c r="M1448" s="6"/>
      <c r="N1448" s="6"/>
    </row>
    <row r="1449" spans="1:14">
      <c r="A1449" s="1" t="s">
        <v>478</v>
      </c>
      <c r="B1449" s="1" t="s">
        <v>970</v>
      </c>
      <c r="C1449" s="1" t="s">
        <v>1702</v>
      </c>
      <c r="D1449" s="1">
        <v>0</v>
      </c>
      <c r="E1449" s="1" t="s">
        <v>1531</v>
      </c>
      <c r="F1449" s="1">
        <v>0</v>
      </c>
      <c r="G1449" s="1" t="s">
        <v>1531</v>
      </c>
      <c r="H1449" s="1">
        <v>0</v>
      </c>
      <c r="I1449" s="1" t="s">
        <v>1531</v>
      </c>
      <c r="J1449" s="1">
        <v>0</v>
      </c>
      <c r="K1449" s="1" t="s">
        <v>1531</v>
      </c>
      <c r="L1449" s="6"/>
      <c r="M1449" s="6"/>
      <c r="N1449" s="6"/>
    </row>
    <row r="1450" spans="1:14">
      <c r="A1450" s="1" t="s">
        <v>479</v>
      </c>
      <c r="B1450" s="1" t="s">
        <v>970</v>
      </c>
      <c r="C1450" s="1" t="s">
        <v>944</v>
      </c>
      <c r="D1450" s="1">
        <v>1</v>
      </c>
      <c r="E1450" s="1" t="s">
        <v>1531</v>
      </c>
      <c r="F1450" s="1">
        <v>1</v>
      </c>
      <c r="G1450" s="1" t="s">
        <v>1531</v>
      </c>
      <c r="H1450" s="1">
        <v>1</v>
      </c>
      <c r="I1450" s="1" t="s">
        <v>1531</v>
      </c>
      <c r="J1450" s="1">
        <v>1</v>
      </c>
      <c r="K1450" s="1" t="s">
        <v>1531</v>
      </c>
      <c r="L1450" s="6"/>
      <c r="M1450" s="6"/>
      <c r="N1450" s="6"/>
    </row>
    <row r="1451" spans="1:14">
      <c r="A1451" s="1" t="s">
        <v>480</v>
      </c>
      <c r="B1451" s="1" t="s">
        <v>970</v>
      </c>
      <c r="C1451" s="1" t="s">
        <v>945</v>
      </c>
      <c r="D1451" s="1">
        <v>1</v>
      </c>
      <c r="E1451" s="1" t="s">
        <v>1531</v>
      </c>
      <c r="F1451" s="1">
        <v>1</v>
      </c>
      <c r="G1451" s="1" t="s">
        <v>1531</v>
      </c>
      <c r="H1451" s="1">
        <v>1</v>
      </c>
      <c r="I1451" s="1" t="s">
        <v>1531</v>
      </c>
      <c r="J1451" s="1">
        <v>1</v>
      </c>
      <c r="K1451" s="1" t="s">
        <v>1531</v>
      </c>
      <c r="L1451" s="6"/>
      <c r="M1451" s="6"/>
      <c r="N1451" s="6"/>
    </row>
    <row r="1452" spans="1:14">
      <c r="A1452" s="1" t="s">
        <v>481</v>
      </c>
      <c r="B1452" s="1" t="s">
        <v>970</v>
      </c>
      <c r="C1452" s="1" t="s">
        <v>1704</v>
      </c>
      <c r="D1452" s="1">
        <v>0</v>
      </c>
      <c r="E1452" s="1">
        <v>0</v>
      </c>
      <c r="F1452" s="1">
        <v>0</v>
      </c>
      <c r="G1452" s="1">
        <v>0</v>
      </c>
      <c r="H1452" s="1">
        <v>0</v>
      </c>
      <c r="I1452" s="1">
        <v>0</v>
      </c>
      <c r="J1452" s="1">
        <v>0</v>
      </c>
      <c r="K1452" s="1">
        <v>0</v>
      </c>
      <c r="L1452" s="6"/>
      <c r="M1452" s="6"/>
      <c r="N1452" s="6"/>
    </row>
    <row r="1453" spans="1:14">
      <c r="A1453" s="1" t="s">
        <v>482</v>
      </c>
      <c r="B1453" s="1" t="s">
        <v>970</v>
      </c>
      <c r="C1453" s="1" t="s">
        <v>943</v>
      </c>
      <c r="D1453" s="1">
        <v>1</v>
      </c>
      <c r="E1453" s="1">
        <v>35</v>
      </c>
      <c r="F1453" s="1">
        <v>1</v>
      </c>
      <c r="G1453" s="1">
        <v>35</v>
      </c>
      <c r="H1453" s="1">
        <v>1</v>
      </c>
      <c r="I1453" s="1">
        <v>35</v>
      </c>
      <c r="J1453" s="1">
        <v>1</v>
      </c>
      <c r="K1453" s="1">
        <v>35</v>
      </c>
      <c r="L1453" s="6"/>
      <c r="M1453" s="6"/>
      <c r="N1453" s="6"/>
    </row>
    <row r="1454" spans="1:14">
      <c r="A1454" s="1" t="s">
        <v>483</v>
      </c>
      <c r="B1454" s="1" t="s">
        <v>970</v>
      </c>
      <c r="C1454" s="1" t="s">
        <v>1701</v>
      </c>
      <c r="D1454" s="1">
        <v>0</v>
      </c>
      <c r="E1454" s="1" t="s">
        <v>1531</v>
      </c>
      <c r="F1454" s="1">
        <v>0</v>
      </c>
      <c r="G1454" s="1" t="s">
        <v>1531</v>
      </c>
      <c r="H1454" s="1">
        <v>0</v>
      </c>
      <c r="I1454" s="1" t="s">
        <v>1531</v>
      </c>
      <c r="J1454" s="1">
        <v>0</v>
      </c>
      <c r="K1454" s="1" t="s">
        <v>1531</v>
      </c>
      <c r="L1454" s="6"/>
      <c r="M1454" s="6"/>
      <c r="N1454" s="6"/>
    </row>
    <row r="1455" spans="1:14">
      <c r="A1455" s="1" t="s">
        <v>484</v>
      </c>
      <c r="B1455" s="1" t="s">
        <v>970</v>
      </c>
      <c r="C1455" s="1" t="s">
        <v>709</v>
      </c>
      <c r="D1455" s="1"/>
      <c r="E1455" s="1"/>
      <c r="F1455" s="1"/>
      <c r="G1455" s="1"/>
      <c r="H1455" s="1"/>
      <c r="I1455" s="1"/>
      <c r="J1455" s="1"/>
      <c r="K1455" s="1"/>
      <c r="L1455" s="6"/>
      <c r="M1455" s="6"/>
      <c r="N1455" s="6"/>
    </row>
    <row r="1456" spans="1:14">
      <c r="A1456" s="1" t="s">
        <v>2414</v>
      </c>
      <c r="B1456" s="1" t="s">
        <v>700</v>
      </c>
      <c r="C1456" s="1" t="s">
        <v>1690</v>
      </c>
      <c r="D1456" s="1">
        <v>44</v>
      </c>
      <c r="E1456" s="1" t="s">
        <v>1531</v>
      </c>
      <c r="F1456" s="1">
        <v>44</v>
      </c>
      <c r="G1456" s="1" t="s">
        <v>1531</v>
      </c>
      <c r="H1456" s="1">
        <v>44</v>
      </c>
      <c r="I1456" s="1" t="s">
        <v>1531</v>
      </c>
      <c r="J1456" s="1">
        <v>45</v>
      </c>
      <c r="K1456" s="1" t="s">
        <v>1531</v>
      </c>
      <c r="L1456" s="6"/>
      <c r="M1456" s="6"/>
      <c r="N1456" s="6"/>
    </row>
    <row r="1457" spans="1:14">
      <c r="A1457" s="1" t="s">
        <v>2415</v>
      </c>
      <c r="B1457" s="1" t="s">
        <v>700</v>
      </c>
      <c r="C1457" s="1" t="s">
        <v>1703</v>
      </c>
      <c r="D1457" s="1">
        <v>0</v>
      </c>
      <c r="E1457" s="1" t="s">
        <v>1531</v>
      </c>
      <c r="F1457" s="1">
        <v>0</v>
      </c>
      <c r="G1457" s="1" t="s">
        <v>1531</v>
      </c>
      <c r="H1457" s="1">
        <v>0</v>
      </c>
      <c r="I1457" s="1" t="s">
        <v>1531</v>
      </c>
      <c r="J1457" s="1">
        <v>0</v>
      </c>
      <c r="K1457" s="1" t="s">
        <v>1531</v>
      </c>
      <c r="L1457" s="6"/>
      <c r="M1457" s="6"/>
      <c r="N1457" s="6"/>
    </row>
    <row r="1458" spans="1:14">
      <c r="A1458" s="1" t="s">
        <v>2416</v>
      </c>
      <c r="B1458" s="1" t="s">
        <v>700</v>
      </c>
      <c r="C1458" s="1" t="s">
        <v>941</v>
      </c>
      <c r="D1458" s="1">
        <v>13</v>
      </c>
      <c r="E1458" s="1">
        <v>2188</v>
      </c>
      <c r="F1458" s="1">
        <v>13</v>
      </c>
      <c r="G1458" s="1">
        <v>2188</v>
      </c>
      <c r="H1458" s="1">
        <v>13</v>
      </c>
      <c r="I1458" s="1">
        <v>2188</v>
      </c>
      <c r="J1458" s="1">
        <v>13</v>
      </c>
      <c r="K1458" s="1">
        <v>2188</v>
      </c>
      <c r="L1458" s="6"/>
      <c r="M1458" s="6"/>
      <c r="N1458" s="6"/>
    </row>
    <row r="1459" spans="1:14">
      <c r="A1459" s="1" t="s">
        <v>2417</v>
      </c>
      <c r="B1459" s="1" t="s">
        <v>700</v>
      </c>
      <c r="C1459" s="1" t="s">
        <v>1700</v>
      </c>
      <c r="D1459" s="1">
        <v>18</v>
      </c>
      <c r="E1459" s="1">
        <v>114</v>
      </c>
      <c r="F1459" s="1">
        <v>18</v>
      </c>
      <c r="G1459" s="1">
        <v>114</v>
      </c>
      <c r="H1459" s="1">
        <v>18</v>
      </c>
      <c r="I1459" s="1">
        <v>114</v>
      </c>
      <c r="J1459" s="1">
        <v>19</v>
      </c>
      <c r="K1459" s="1">
        <v>117</v>
      </c>
      <c r="L1459" s="6"/>
      <c r="M1459" s="6"/>
      <c r="N1459" s="6"/>
    </row>
    <row r="1460" spans="1:14">
      <c r="A1460" s="1" t="s">
        <v>2418</v>
      </c>
      <c r="B1460" s="1" t="s">
        <v>700</v>
      </c>
      <c r="C1460" s="1" t="s">
        <v>942</v>
      </c>
      <c r="D1460" s="1">
        <v>1</v>
      </c>
      <c r="E1460" s="1">
        <v>514</v>
      </c>
      <c r="F1460" s="1">
        <v>1</v>
      </c>
      <c r="G1460" s="1">
        <v>514</v>
      </c>
      <c r="H1460" s="1">
        <v>1</v>
      </c>
      <c r="I1460" s="1">
        <v>514</v>
      </c>
      <c r="J1460" s="1">
        <v>1</v>
      </c>
      <c r="K1460" s="1">
        <v>610</v>
      </c>
      <c r="L1460" s="6"/>
      <c r="M1460" s="6"/>
      <c r="N1460" s="6"/>
    </row>
    <row r="1461" spans="1:14">
      <c r="A1461" s="1" t="s">
        <v>2419</v>
      </c>
      <c r="B1461" s="1" t="s">
        <v>700</v>
      </c>
      <c r="C1461" s="1" t="s">
        <v>1702</v>
      </c>
      <c r="D1461" s="1">
        <v>6</v>
      </c>
      <c r="E1461" s="1" t="s">
        <v>1531</v>
      </c>
      <c r="F1461" s="1">
        <v>6</v>
      </c>
      <c r="G1461" s="1" t="s">
        <v>1531</v>
      </c>
      <c r="H1461" s="1">
        <v>6</v>
      </c>
      <c r="I1461" s="1" t="s">
        <v>1531</v>
      </c>
      <c r="J1461" s="1">
        <v>6</v>
      </c>
      <c r="K1461" s="1" t="s">
        <v>1531</v>
      </c>
      <c r="L1461" s="6"/>
      <c r="M1461" s="6"/>
      <c r="N1461" s="6"/>
    </row>
    <row r="1462" spans="1:14">
      <c r="A1462" s="1" t="s">
        <v>2420</v>
      </c>
      <c r="B1462" s="1" t="s">
        <v>700</v>
      </c>
      <c r="C1462" s="1" t="s">
        <v>944</v>
      </c>
      <c r="D1462" s="1">
        <v>1</v>
      </c>
      <c r="E1462" s="1" t="s">
        <v>1531</v>
      </c>
      <c r="F1462" s="1">
        <v>1</v>
      </c>
      <c r="G1462" s="1" t="s">
        <v>1531</v>
      </c>
      <c r="H1462" s="1">
        <v>1</v>
      </c>
      <c r="I1462" s="1" t="s">
        <v>1531</v>
      </c>
      <c r="J1462" s="1">
        <v>1</v>
      </c>
      <c r="K1462" s="1" t="s">
        <v>1531</v>
      </c>
      <c r="L1462" s="6"/>
      <c r="M1462" s="6"/>
      <c r="N1462" s="6"/>
    </row>
    <row r="1463" spans="1:14">
      <c r="A1463" s="1" t="s">
        <v>2421</v>
      </c>
      <c r="B1463" s="1" t="s">
        <v>700</v>
      </c>
      <c r="C1463" s="1" t="s">
        <v>945</v>
      </c>
      <c r="D1463" s="1">
        <v>1</v>
      </c>
      <c r="E1463" s="1" t="s">
        <v>1531</v>
      </c>
      <c r="F1463" s="1">
        <v>1</v>
      </c>
      <c r="G1463" s="1" t="s">
        <v>1531</v>
      </c>
      <c r="H1463" s="1">
        <v>1</v>
      </c>
      <c r="I1463" s="1" t="s">
        <v>1531</v>
      </c>
      <c r="J1463" s="1">
        <v>1</v>
      </c>
      <c r="K1463" s="1" t="s">
        <v>1531</v>
      </c>
      <c r="L1463" s="6"/>
      <c r="M1463" s="6"/>
      <c r="N1463" s="6"/>
    </row>
    <row r="1464" spans="1:14">
      <c r="A1464" s="1" t="s">
        <v>2422</v>
      </c>
      <c r="B1464" s="1" t="s">
        <v>700</v>
      </c>
      <c r="C1464" s="1" t="s">
        <v>1704</v>
      </c>
      <c r="D1464" s="1">
        <v>0</v>
      </c>
      <c r="E1464" s="1">
        <v>0</v>
      </c>
      <c r="F1464" s="1">
        <v>0</v>
      </c>
      <c r="G1464" s="1">
        <v>0</v>
      </c>
      <c r="H1464" s="1">
        <v>0</v>
      </c>
      <c r="I1464" s="1">
        <v>0</v>
      </c>
      <c r="J1464" s="1">
        <v>0</v>
      </c>
      <c r="K1464" s="1">
        <v>0</v>
      </c>
      <c r="L1464" s="6"/>
      <c r="M1464" s="6"/>
      <c r="N1464" s="6"/>
    </row>
    <row r="1465" spans="1:14">
      <c r="A1465" s="1" t="s">
        <v>2423</v>
      </c>
      <c r="B1465" s="1" t="s">
        <v>700</v>
      </c>
      <c r="C1465" s="1" t="s">
        <v>943</v>
      </c>
      <c r="D1465" s="1">
        <v>4</v>
      </c>
      <c r="E1465" s="1">
        <v>106.277777</v>
      </c>
      <c r="F1465" s="1">
        <v>4</v>
      </c>
      <c r="G1465" s="1">
        <v>106.277777</v>
      </c>
      <c r="H1465" s="1">
        <v>4</v>
      </c>
      <c r="I1465" s="1">
        <v>106.277777</v>
      </c>
      <c r="J1465" s="1">
        <v>4</v>
      </c>
      <c r="K1465" s="1">
        <v>99.187316999999993</v>
      </c>
      <c r="L1465" s="6"/>
      <c r="M1465" s="6"/>
      <c r="N1465" s="6"/>
    </row>
    <row r="1466" spans="1:14">
      <c r="A1466" s="1" t="s">
        <v>2424</v>
      </c>
      <c r="B1466" s="1" t="s">
        <v>700</v>
      </c>
      <c r="C1466" s="1" t="s">
        <v>1701</v>
      </c>
      <c r="D1466" s="1">
        <v>0</v>
      </c>
      <c r="E1466" s="1" t="s">
        <v>1531</v>
      </c>
      <c r="F1466" s="1">
        <v>0</v>
      </c>
      <c r="G1466" s="1" t="s">
        <v>1531</v>
      </c>
      <c r="H1466" s="1">
        <v>0</v>
      </c>
      <c r="I1466" s="1" t="s">
        <v>1531</v>
      </c>
      <c r="J1466" s="1">
        <v>0</v>
      </c>
      <c r="K1466" s="1" t="s">
        <v>1531</v>
      </c>
      <c r="L1466" s="6"/>
      <c r="M1466" s="6"/>
      <c r="N1466" s="6"/>
    </row>
    <row r="1467" spans="1:14">
      <c r="A1467" s="1" t="s">
        <v>1759</v>
      </c>
      <c r="B1467" s="1" t="s">
        <v>700</v>
      </c>
      <c r="C1467" s="1" t="s">
        <v>709</v>
      </c>
      <c r="D1467" s="1"/>
      <c r="E1467" s="1"/>
      <c r="F1467" s="1"/>
      <c r="G1467" s="1"/>
      <c r="H1467" s="1"/>
      <c r="I1467" s="1"/>
      <c r="J1467" s="1"/>
      <c r="K1467" s="1"/>
      <c r="L1467" s="6"/>
      <c r="M1467" s="6"/>
      <c r="N1467" s="6"/>
    </row>
    <row r="1468" spans="1:14">
      <c r="A1468" s="1" t="s">
        <v>1760</v>
      </c>
      <c r="B1468" s="1" t="s">
        <v>1761</v>
      </c>
      <c r="C1468" s="1" t="s">
        <v>1690</v>
      </c>
      <c r="D1468" s="1">
        <v>1</v>
      </c>
      <c r="E1468" s="1" t="s">
        <v>1531</v>
      </c>
      <c r="F1468" s="1">
        <v>1</v>
      </c>
      <c r="G1468" s="1" t="s">
        <v>1531</v>
      </c>
      <c r="H1468" s="1">
        <v>2</v>
      </c>
      <c r="I1468" s="1" t="s">
        <v>1531</v>
      </c>
      <c r="J1468" s="1">
        <v>2</v>
      </c>
      <c r="K1468" s="1" t="s">
        <v>1531</v>
      </c>
      <c r="L1468" s="6"/>
      <c r="M1468" s="6"/>
      <c r="N1468" s="6"/>
    </row>
    <row r="1469" spans="1:14">
      <c r="A1469" s="1" t="s">
        <v>175</v>
      </c>
      <c r="B1469" s="1" t="s">
        <v>1761</v>
      </c>
      <c r="C1469" s="1" t="s">
        <v>1703</v>
      </c>
      <c r="D1469" s="1">
        <v>0</v>
      </c>
      <c r="E1469" s="1" t="s">
        <v>1531</v>
      </c>
      <c r="F1469" s="1">
        <v>0</v>
      </c>
      <c r="G1469" s="1" t="s">
        <v>1531</v>
      </c>
      <c r="H1469" s="1">
        <v>0</v>
      </c>
      <c r="I1469" s="1" t="s">
        <v>1531</v>
      </c>
      <c r="J1469" s="1">
        <v>0</v>
      </c>
      <c r="K1469" s="1" t="s">
        <v>1531</v>
      </c>
      <c r="L1469" s="6"/>
      <c r="M1469" s="6"/>
      <c r="N1469" s="6"/>
    </row>
    <row r="1470" spans="1:14">
      <c r="A1470" s="1" t="s">
        <v>176</v>
      </c>
      <c r="B1470" s="1" t="s">
        <v>1761</v>
      </c>
      <c r="C1470" s="1" t="s">
        <v>941</v>
      </c>
      <c r="D1470" s="1">
        <v>1</v>
      </c>
      <c r="E1470" s="1">
        <v>20</v>
      </c>
      <c r="F1470" s="1">
        <v>1</v>
      </c>
      <c r="G1470" s="1">
        <v>20</v>
      </c>
      <c r="H1470" s="1">
        <v>1</v>
      </c>
      <c r="I1470" s="1">
        <v>20</v>
      </c>
      <c r="J1470" s="1">
        <v>1</v>
      </c>
      <c r="K1470" s="1">
        <v>18</v>
      </c>
      <c r="L1470" s="6"/>
      <c r="M1470" s="6"/>
      <c r="N1470" s="6"/>
    </row>
    <row r="1471" spans="1:14">
      <c r="A1471" s="1" t="s">
        <v>177</v>
      </c>
      <c r="B1471" s="1" t="s">
        <v>1761</v>
      </c>
      <c r="C1471" s="1" t="s">
        <v>1700</v>
      </c>
      <c r="D1471" s="1">
        <v>0</v>
      </c>
      <c r="E1471" s="1">
        <v>0</v>
      </c>
      <c r="F1471" s="1">
        <v>0</v>
      </c>
      <c r="G1471" s="1">
        <v>0</v>
      </c>
      <c r="H1471" s="1">
        <v>0</v>
      </c>
      <c r="I1471" s="1">
        <v>0</v>
      </c>
      <c r="J1471" s="1">
        <v>0</v>
      </c>
      <c r="K1471" s="1">
        <v>0</v>
      </c>
      <c r="L1471" s="6"/>
      <c r="M1471" s="6"/>
      <c r="N1471" s="6"/>
    </row>
    <row r="1472" spans="1:14">
      <c r="A1472" s="1" t="s">
        <v>178</v>
      </c>
      <c r="B1472" s="1" t="s">
        <v>1761</v>
      </c>
      <c r="C1472" s="1" t="s">
        <v>942</v>
      </c>
      <c r="D1472" s="1">
        <v>0</v>
      </c>
      <c r="E1472" s="1">
        <v>0</v>
      </c>
      <c r="F1472" s="1">
        <v>0</v>
      </c>
      <c r="G1472" s="1">
        <v>0</v>
      </c>
      <c r="H1472" s="1">
        <v>0</v>
      </c>
      <c r="I1472" s="1">
        <v>0</v>
      </c>
      <c r="J1472" s="1">
        <v>0</v>
      </c>
      <c r="K1472" s="1">
        <v>0</v>
      </c>
      <c r="L1472" s="6"/>
      <c r="M1472" s="6"/>
      <c r="N1472" s="6"/>
    </row>
    <row r="1473" spans="1:14">
      <c r="A1473" s="1" t="s">
        <v>179</v>
      </c>
      <c r="B1473" s="1" t="s">
        <v>1761</v>
      </c>
      <c r="C1473" s="1" t="s">
        <v>1702</v>
      </c>
      <c r="D1473" s="1">
        <v>0</v>
      </c>
      <c r="E1473" s="1" t="s">
        <v>1531</v>
      </c>
      <c r="F1473" s="1">
        <v>0</v>
      </c>
      <c r="G1473" s="1" t="s">
        <v>1531</v>
      </c>
      <c r="H1473" s="1">
        <v>0</v>
      </c>
      <c r="I1473" s="1" t="s">
        <v>1531</v>
      </c>
      <c r="J1473" s="1">
        <v>0</v>
      </c>
      <c r="K1473" s="1" t="s">
        <v>1531</v>
      </c>
      <c r="L1473" s="6"/>
      <c r="M1473" s="6"/>
      <c r="N1473" s="6"/>
    </row>
    <row r="1474" spans="1:14">
      <c r="A1474" s="1" t="s">
        <v>180</v>
      </c>
      <c r="B1474" s="1" t="s">
        <v>1761</v>
      </c>
      <c r="C1474" s="1" t="s">
        <v>944</v>
      </c>
      <c r="D1474" s="1" t="s">
        <v>1709</v>
      </c>
      <c r="E1474" s="1" t="s">
        <v>1531</v>
      </c>
      <c r="F1474" s="1" t="s">
        <v>1709</v>
      </c>
      <c r="G1474" s="1" t="s">
        <v>1531</v>
      </c>
      <c r="H1474" s="1">
        <v>1</v>
      </c>
      <c r="I1474" s="1" t="s">
        <v>1531</v>
      </c>
      <c r="J1474" s="1">
        <v>1</v>
      </c>
      <c r="K1474" s="1" t="s">
        <v>1531</v>
      </c>
      <c r="L1474" s="6"/>
      <c r="M1474" s="6"/>
      <c r="N1474" s="6"/>
    </row>
    <row r="1475" spans="1:14">
      <c r="A1475" s="1" t="s">
        <v>181</v>
      </c>
      <c r="B1475" s="1" t="s">
        <v>1761</v>
      </c>
      <c r="C1475" s="1" t="s">
        <v>945</v>
      </c>
      <c r="D1475" s="1" t="s">
        <v>1709</v>
      </c>
      <c r="E1475" s="1" t="s">
        <v>1531</v>
      </c>
      <c r="F1475" s="1" t="s">
        <v>1709</v>
      </c>
      <c r="G1475" s="1" t="s">
        <v>1531</v>
      </c>
      <c r="H1475" s="1" t="s">
        <v>1709</v>
      </c>
      <c r="I1475" s="1" t="s">
        <v>1531</v>
      </c>
      <c r="J1475" s="1" t="s">
        <v>1709</v>
      </c>
      <c r="K1475" s="1" t="s">
        <v>1531</v>
      </c>
      <c r="L1475" s="6"/>
      <c r="M1475" s="6"/>
      <c r="N1475" s="6"/>
    </row>
    <row r="1476" spans="1:14">
      <c r="A1476" s="1" t="s">
        <v>182</v>
      </c>
      <c r="B1476" s="1" t="s">
        <v>1761</v>
      </c>
      <c r="C1476" s="1" t="s">
        <v>1704</v>
      </c>
      <c r="D1476" s="1">
        <v>0</v>
      </c>
      <c r="E1476" s="1">
        <v>0</v>
      </c>
      <c r="F1476" s="1">
        <v>0</v>
      </c>
      <c r="G1476" s="1">
        <v>0</v>
      </c>
      <c r="H1476" s="1">
        <v>0</v>
      </c>
      <c r="I1476" s="1">
        <v>0</v>
      </c>
      <c r="J1476" s="1">
        <v>0</v>
      </c>
      <c r="K1476" s="1">
        <v>0</v>
      </c>
      <c r="L1476" s="6"/>
      <c r="M1476" s="6"/>
      <c r="N1476" s="6"/>
    </row>
    <row r="1477" spans="1:14">
      <c r="A1477" s="1" t="s">
        <v>183</v>
      </c>
      <c r="B1477" s="1" t="s">
        <v>1761</v>
      </c>
      <c r="C1477" s="1" t="s">
        <v>943</v>
      </c>
      <c r="D1477" s="1">
        <v>0</v>
      </c>
      <c r="E1477" s="1">
        <v>0</v>
      </c>
      <c r="F1477" s="1">
        <v>0</v>
      </c>
      <c r="G1477" s="1">
        <v>0</v>
      </c>
      <c r="H1477" s="1">
        <v>0</v>
      </c>
      <c r="I1477" s="1">
        <v>0</v>
      </c>
      <c r="J1477" s="1">
        <v>0</v>
      </c>
      <c r="K1477" s="1">
        <v>0</v>
      </c>
      <c r="L1477" s="6"/>
      <c r="M1477" s="6"/>
      <c r="N1477" s="6"/>
    </row>
    <row r="1478" spans="1:14">
      <c r="A1478" s="1" t="s">
        <v>184</v>
      </c>
      <c r="B1478" s="1" t="s">
        <v>1761</v>
      </c>
      <c r="C1478" s="1" t="s">
        <v>1701</v>
      </c>
      <c r="D1478" s="1">
        <v>0</v>
      </c>
      <c r="E1478" s="1" t="s">
        <v>1531</v>
      </c>
      <c r="F1478" s="1">
        <v>0</v>
      </c>
      <c r="G1478" s="1" t="s">
        <v>1531</v>
      </c>
      <c r="H1478" s="1">
        <v>0</v>
      </c>
      <c r="I1478" s="1" t="s">
        <v>1531</v>
      </c>
      <c r="J1478" s="1">
        <v>0</v>
      </c>
      <c r="K1478" s="1" t="s">
        <v>1531</v>
      </c>
      <c r="L1478" s="6"/>
      <c r="M1478" s="6"/>
      <c r="N1478" s="6"/>
    </row>
    <row r="1479" spans="1:14">
      <c r="A1479" s="1" t="s">
        <v>185</v>
      </c>
      <c r="B1479" s="1" t="s">
        <v>1761</v>
      </c>
      <c r="C1479" s="1" t="s">
        <v>709</v>
      </c>
      <c r="D1479" s="1"/>
      <c r="E1479" s="1"/>
      <c r="F1479" s="1"/>
      <c r="G1479" s="1"/>
      <c r="H1479" s="1"/>
      <c r="I1479" s="1"/>
      <c r="J1479" s="1"/>
      <c r="K1479" s="1"/>
      <c r="L1479" s="6"/>
      <c r="M1479" s="6"/>
      <c r="N1479" s="6"/>
    </row>
    <row r="1480" spans="1:14">
      <c r="A1480" s="1" t="s">
        <v>186</v>
      </c>
      <c r="B1480" s="1" t="s">
        <v>1576</v>
      </c>
      <c r="C1480" s="1" t="s">
        <v>1690</v>
      </c>
      <c r="D1480" s="1">
        <v>5</v>
      </c>
      <c r="E1480" s="1" t="s">
        <v>1531</v>
      </c>
      <c r="F1480" s="1">
        <v>5</v>
      </c>
      <c r="G1480" s="1" t="s">
        <v>1531</v>
      </c>
      <c r="H1480" s="1">
        <v>5</v>
      </c>
      <c r="I1480" s="1" t="s">
        <v>1531</v>
      </c>
      <c r="J1480" s="1">
        <v>5</v>
      </c>
      <c r="K1480" s="1" t="s">
        <v>1531</v>
      </c>
      <c r="L1480" s="6"/>
      <c r="M1480" s="6"/>
      <c r="N1480" s="6"/>
    </row>
    <row r="1481" spans="1:14">
      <c r="A1481" s="1" t="s">
        <v>187</v>
      </c>
      <c r="B1481" s="1" t="s">
        <v>1576</v>
      </c>
      <c r="C1481" s="1" t="s">
        <v>1703</v>
      </c>
      <c r="D1481" s="1">
        <v>0</v>
      </c>
      <c r="E1481" s="1" t="s">
        <v>1531</v>
      </c>
      <c r="F1481" s="1">
        <v>0</v>
      </c>
      <c r="G1481" s="1" t="s">
        <v>1531</v>
      </c>
      <c r="H1481" s="1">
        <v>0</v>
      </c>
      <c r="I1481" s="1" t="s">
        <v>1531</v>
      </c>
      <c r="J1481" s="1">
        <v>0</v>
      </c>
      <c r="K1481" s="1" t="s">
        <v>1531</v>
      </c>
      <c r="L1481" s="6"/>
      <c r="M1481" s="6"/>
      <c r="N1481" s="6"/>
    </row>
    <row r="1482" spans="1:14">
      <c r="A1482" s="1" t="s">
        <v>188</v>
      </c>
      <c r="B1482" s="1" t="s">
        <v>1576</v>
      </c>
      <c r="C1482" s="1" t="s">
        <v>941</v>
      </c>
      <c r="D1482" s="1">
        <v>1</v>
      </c>
      <c r="E1482" s="1">
        <v>161</v>
      </c>
      <c r="F1482" s="1">
        <v>1</v>
      </c>
      <c r="G1482" s="1">
        <v>161</v>
      </c>
      <c r="H1482" s="1">
        <v>1</v>
      </c>
      <c r="I1482" s="1">
        <v>161</v>
      </c>
      <c r="J1482" s="1">
        <v>1</v>
      </c>
      <c r="K1482" s="1">
        <v>161</v>
      </c>
      <c r="L1482" s="6"/>
      <c r="M1482" s="6"/>
      <c r="N1482" s="6"/>
    </row>
    <row r="1483" spans="1:14">
      <c r="A1483" s="1" t="s">
        <v>189</v>
      </c>
      <c r="B1483" s="1" t="s">
        <v>1576</v>
      </c>
      <c r="C1483" s="1" t="s">
        <v>1700</v>
      </c>
      <c r="D1483" s="1">
        <v>2</v>
      </c>
      <c r="E1483" s="1">
        <v>10</v>
      </c>
      <c r="F1483" s="1">
        <v>2</v>
      </c>
      <c r="G1483" s="1">
        <v>10</v>
      </c>
      <c r="H1483" s="1">
        <v>2</v>
      </c>
      <c r="I1483" s="1">
        <v>10</v>
      </c>
      <c r="J1483" s="1">
        <v>2</v>
      </c>
      <c r="K1483" s="1">
        <v>10</v>
      </c>
      <c r="L1483" s="6"/>
      <c r="M1483" s="6"/>
      <c r="N1483" s="6"/>
    </row>
    <row r="1484" spans="1:14">
      <c r="A1484" s="1" t="s">
        <v>190</v>
      </c>
      <c r="B1484" s="1" t="s">
        <v>1576</v>
      </c>
      <c r="C1484" s="1" t="s">
        <v>942</v>
      </c>
      <c r="D1484" s="1">
        <v>0</v>
      </c>
      <c r="E1484" s="1">
        <v>0</v>
      </c>
      <c r="F1484" s="1">
        <v>0</v>
      </c>
      <c r="G1484" s="1">
        <v>0</v>
      </c>
      <c r="H1484" s="1">
        <v>0</v>
      </c>
      <c r="I1484" s="1">
        <v>0</v>
      </c>
      <c r="J1484" s="1">
        <v>0</v>
      </c>
      <c r="K1484" s="1">
        <v>0</v>
      </c>
      <c r="L1484" s="6"/>
      <c r="M1484" s="6"/>
      <c r="N1484" s="6"/>
    </row>
    <row r="1485" spans="1:14">
      <c r="A1485" s="1" t="s">
        <v>191</v>
      </c>
      <c r="B1485" s="1" t="s">
        <v>1576</v>
      </c>
      <c r="C1485" s="1" t="s">
        <v>1702</v>
      </c>
      <c r="D1485" s="1">
        <v>0</v>
      </c>
      <c r="E1485" s="1" t="s">
        <v>1531</v>
      </c>
      <c r="F1485" s="1">
        <v>0</v>
      </c>
      <c r="G1485" s="1" t="s">
        <v>1531</v>
      </c>
      <c r="H1485" s="1">
        <v>0</v>
      </c>
      <c r="I1485" s="1" t="s">
        <v>1531</v>
      </c>
      <c r="J1485" s="1">
        <v>0</v>
      </c>
      <c r="K1485" s="1" t="s">
        <v>1531</v>
      </c>
      <c r="L1485" s="6"/>
      <c r="M1485" s="6"/>
      <c r="N1485" s="6"/>
    </row>
    <row r="1486" spans="1:14">
      <c r="A1486" s="1" t="s">
        <v>192</v>
      </c>
      <c r="B1486" s="1" t="s">
        <v>1576</v>
      </c>
      <c r="C1486" s="1" t="s">
        <v>944</v>
      </c>
      <c r="D1486" s="1">
        <v>1</v>
      </c>
      <c r="E1486" s="1" t="s">
        <v>1531</v>
      </c>
      <c r="F1486" s="1">
        <v>1</v>
      </c>
      <c r="G1486" s="1" t="s">
        <v>1531</v>
      </c>
      <c r="H1486" s="1">
        <v>1</v>
      </c>
      <c r="I1486" s="1" t="s">
        <v>1531</v>
      </c>
      <c r="J1486" s="1">
        <v>1</v>
      </c>
      <c r="K1486" s="1" t="s">
        <v>1531</v>
      </c>
      <c r="L1486" s="6"/>
      <c r="M1486" s="6"/>
      <c r="N1486" s="6"/>
    </row>
    <row r="1487" spans="1:14">
      <c r="A1487" s="1" t="s">
        <v>193</v>
      </c>
      <c r="B1487" s="1" t="s">
        <v>1576</v>
      </c>
      <c r="C1487" s="1" t="s">
        <v>945</v>
      </c>
      <c r="D1487" s="1">
        <v>1</v>
      </c>
      <c r="E1487" s="1" t="s">
        <v>1531</v>
      </c>
      <c r="F1487" s="1">
        <v>1</v>
      </c>
      <c r="G1487" s="1" t="s">
        <v>1531</v>
      </c>
      <c r="H1487" s="1">
        <v>1</v>
      </c>
      <c r="I1487" s="1" t="s">
        <v>1531</v>
      </c>
      <c r="J1487" s="1">
        <v>1</v>
      </c>
      <c r="K1487" s="1" t="s">
        <v>1531</v>
      </c>
      <c r="L1487" s="6"/>
      <c r="M1487" s="6"/>
      <c r="N1487" s="6"/>
    </row>
    <row r="1488" spans="1:14">
      <c r="A1488" s="1" t="s">
        <v>194</v>
      </c>
      <c r="B1488" s="1" t="s">
        <v>1576</v>
      </c>
      <c r="C1488" s="1" t="s">
        <v>1704</v>
      </c>
      <c r="D1488" s="1">
        <v>0</v>
      </c>
      <c r="E1488" s="1">
        <v>0</v>
      </c>
      <c r="F1488" s="1">
        <v>0</v>
      </c>
      <c r="G1488" s="1">
        <v>0</v>
      </c>
      <c r="H1488" s="1">
        <v>0</v>
      </c>
      <c r="I1488" s="1">
        <v>0</v>
      </c>
      <c r="J1488" s="1">
        <v>0</v>
      </c>
      <c r="K1488" s="1">
        <v>0</v>
      </c>
      <c r="L1488" s="6"/>
      <c r="M1488" s="6"/>
      <c r="N1488" s="6"/>
    </row>
    <row r="1489" spans="1:14">
      <c r="A1489" s="1" t="s">
        <v>195</v>
      </c>
      <c r="B1489" s="1" t="s">
        <v>1576</v>
      </c>
      <c r="C1489" s="1" t="s">
        <v>943</v>
      </c>
      <c r="D1489" s="1">
        <v>0</v>
      </c>
      <c r="E1489" s="1">
        <v>0</v>
      </c>
      <c r="F1489" s="1">
        <v>0</v>
      </c>
      <c r="G1489" s="1">
        <v>0</v>
      </c>
      <c r="H1489" s="1">
        <v>0</v>
      </c>
      <c r="I1489" s="1">
        <v>0</v>
      </c>
      <c r="J1489" s="1">
        <v>0</v>
      </c>
      <c r="K1489" s="1">
        <v>0</v>
      </c>
      <c r="L1489" s="6"/>
      <c r="M1489" s="6"/>
      <c r="N1489" s="6"/>
    </row>
    <row r="1490" spans="1:14">
      <c r="A1490" s="1" t="s">
        <v>196</v>
      </c>
      <c r="B1490" s="1" t="s">
        <v>1576</v>
      </c>
      <c r="C1490" s="1" t="s">
        <v>1701</v>
      </c>
      <c r="D1490" s="1">
        <v>0</v>
      </c>
      <c r="E1490" s="1" t="s">
        <v>1531</v>
      </c>
      <c r="F1490" s="1">
        <v>0</v>
      </c>
      <c r="G1490" s="1" t="s">
        <v>1531</v>
      </c>
      <c r="H1490" s="1">
        <v>0</v>
      </c>
      <c r="I1490" s="1" t="s">
        <v>1531</v>
      </c>
      <c r="J1490" s="1">
        <v>0</v>
      </c>
      <c r="K1490" s="1" t="s">
        <v>1531</v>
      </c>
      <c r="L1490" s="6"/>
      <c r="M1490" s="6"/>
      <c r="N1490" s="6"/>
    </row>
    <row r="1491" spans="1:14">
      <c r="A1491" s="1" t="s">
        <v>197</v>
      </c>
      <c r="B1491" s="1" t="s">
        <v>1576</v>
      </c>
      <c r="C1491" s="1" t="s">
        <v>709</v>
      </c>
      <c r="D1491" s="1"/>
      <c r="E1491" s="1"/>
      <c r="F1491" s="1"/>
      <c r="G1491" s="1"/>
      <c r="H1491" s="1"/>
      <c r="I1491" s="1"/>
      <c r="J1491" s="1"/>
      <c r="K1491" s="1"/>
      <c r="L1491" s="6"/>
      <c r="M1491" s="6"/>
      <c r="N1491" s="6"/>
    </row>
    <row r="1492" spans="1:14">
      <c r="A1492" s="1" t="s">
        <v>198</v>
      </c>
      <c r="B1492" s="1" t="s">
        <v>1581</v>
      </c>
      <c r="C1492" s="1" t="s">
        <v>1690</v>
      </c>
      <c r="D1492" s="1">
        <v>9</v>
      </c>
      <c r="E1492" s="1" t="s">
        <v>1531</v>
      </c>
      <c r="F1492" s="1">
        <v>9</v>
      </c>
      <c r="G1492" s="1" t="s">
        <v>1531</v>
      </c>
      <c r="H1492" s="1">
        <v>9</v>
      </c>
      <c r="I1492" s="1" t="s">
        <v>1531</v>
      </c>
      <c r="J1492" s="1">
        <v>9</v>
      </c>
      <c r="K1492" s="1" t="s">
        <v>1531</v>
      </c>
      <c r="L1492" s="6"/>
      <c r="M1492" s="6"/>
      <c r="N1492" s="6"/>
    </row>
    <row r="1493" spans="1:14">
      <c r="A1493" s="1" t="s">
        <v>199</v>
      </c>
      <c r="B1493" s="1" t="s">
        <v>1581</v>
      </c>
      <c r="C1493" s="1" t="s">
        <v>1703</v>
      </c>
      <c r="D1493" s="1">
        <v>0</v>
      </c>
      <c r="E1493" s="1" t="s">
        <v>1531</v>
      </c>
      <c r="F1493" s="1">
        <v>0</v>
      </c>
      <c r="G1493" s="1" t="s">
        <v>1531</v>
      </c>
      <c r="H1493" s="1">
        <v>0</v>
      </c>
      <c r="I1493" s="1" t="s">
        <v>1531</v>
      </c>
      <c r="J1493" s="1">
        <v>0</v>
      </c>
      <c r="K1493" s="1" t="s">
        <v>1531</v>
      </c>
      <c r="L1493" s="6"/>
      <c r="M1493" s="6"/>
      <c r="N1493" s="6"/>
    </row>
    <row r="1494" spans="1:14">
      <c r="A1494" s="1" t="s">
        <v>200</v>
      </c>
      <c r="B1494" s="1" t="s">
        <v>1581</v>
      </c>
      <c r="C1494" s="1" t="s">
        <v>941</v>
      </c>
      <c r="D1494" s="1">
        <v>1</v>
      </c>
      <c r="E1494" s="1">
        <v>130</v>
      </c>
      <c r="F1494" s="1">
        <v>1</v>
      </c>
      <c r="G1494" s="1">
        <v>130</v>
      </c>
      <c r="H1494" s="1">
        <v>1</v>
      </c>
      <c r="I1494" s="1">
        <v>130</v>
      </c>
      <c r="J1494" s="1">
        <v>1</v>
      </c>
      <c r="K1494" s="1">
        <v>130</v>
      </c>
      <c r="L1494" s="6"/>
      <c r="M1494" s="6"/>
      <c r="N1494" s="6"/>
    </row>
    <row r="1495" spans="1:14">
      <c r="A1495" s="1" t="s">
        <v>201</v>
      </c>
      <c r="B1495" s="1" t="s">
        <v>1581</v>
      </c>
      <c r="C1495" s="1" t="s">
        <v>1700</v>
      </c>
      <c r="D1495" s="1">
        <v>1</v>
      </c>
      <c r="E1495" s="1">
        <v>1</v>
      </c>
      <c r="F1495" s="1">
        <v>1</v>
      </c>
      <c r="G1495" s="1">
        <v>1</v>
      </c>
      <c r="H1495" s="1">
        <v>1</v>
      </c>
      <c r="I1495" s="1">
        <v>1</v>
      </c>
      <c r="J1495" s="1">
        <v>1</v>
      </c>
      <c r="K1495" s="1">
        <v>1</v>
      </c>
      <c r="L1495" s="6"/>
      <c r="M1495" s="6"/>
      <c r="N1495" s="6"/>
    </row>
    <row r="1496" spans="1:14">
      <c r="A1496" s="1" t="s">
        <v>202</v>
      </c>
      <c r="B1496" s="1" t="s">
        <v>1581</v>
      </c>
      <c r="C1496" s="1" t="s">
        <v>942</v>
      </c>
      <c r="D1496" s="1">
        <v>0</v>
      </c>
      <c r="E1496" s="1">
        <v>0</v>
      </c>
      <c r="F1496" s="1">
        <v>0</v>
      </c>
      <c r="G1496" s="1">
        <v>0</v>
      </c>
      <c r="H1496" s="1">
        <v>0</v>
      </c>
      <c r="I1496" s="1">
        <v>0</v>
      </c>
      <c r="J1496" s="1">
        <v>0</v>
      </c>
      <c r="K1496" s="1">
        <v>0</v>
      </c>
      <c r="L1496" s="6"/>
      <c r="M1496" s="6"/>
      <c r="N1496" s="6"/>
    </row>
    <row r="1497" spans="1:14">
      <c r="A1497" s="1" t="s">
        <v>203</v>
      </c>
      <c r="B1497" s="1" t="s">
        <v>1581</v>
      </c>
      <c r="C1497" s="1" t="s">
        <v>1702</v>
      </c>
      <c r="D1497" s="1">
        <v>2</v>
      </c>
      <c r="E1497" s="1" t="s">
        <v>1531</v>
      </c>
      <c r="F1497" s="1">
        <v>2</v>
      </c>
      <c r="G1497" s="1" t="s">
        <v>1531</v>
      </c>
      <c r="H1497" s="1">
        <v>2</v>
      </c>
      <c r="I1497" s="1" t="s">
        <v>1531</v>
      </c>
      <c r="J1497" s="1">
        <v>2</v>
      </c>
      <c r="K1497" s="1" t="s">
        <v>1531</v>
      </c>
      <c r="L1497" s="6"/>
      <c r="M1497" s="6"/>
      <c r="N1497" s="6"/>
    </row>
    <row r="1498" spans="1:14">
      <c r="A1498" s="1" t="s">
        <v>204</v>
      </c>
      <c r="B1498" s="1" t="s">
        <v>1581</v>
      </c>
      <c r="C1498" s="1" t="s">
        <v>944</v>
      </c>
      <c r="D1498" s="1">
        <v>1</v>
      </c>
      <c r="E1498" s="1" t="s">
        <v>1531</v>
      </c>
      <c r="F1498" s="1">
        <v>1</v>
      </c>
      <c r="G1498" s="1" t="s">
        <v>1531</v>
      </c>
      <c r="H1498" s="1">
        <v>1</v>
      </c>
      <c r="I1498" s="1" t="s">
        <v>1531</v>
      </c>
      <c r="J1498" s="1">
        <v>1</v>
      </c>
      <c r="K1498" s="1" t="s">
        <v>1531</v>
      </c>
      <c r="L1498" s="6"/>
      <c r="M1498" s="6"/>
      <c r="N1498" s="6"/>
    </row>
    <row r="1499" spans="1:14">
      <c r="A1499" s="1" t="s">
        <v>205</v>
      </c>
      <c r="B1499" s="1" t="s">
        <v>1581</v>
      </c>
      <c r="C1499" s="1" t="s">
        <v>945</v>
      </c>
      <c r="D1499" s="1">
        <v>1</v>
      </c>
      <c r="E1499" s="1" t="s">
        <v>1531</v>
      </c>
      <c r="F1499" s="1">
        <v>1</v>
      </c>
      <c r="G1499" s="1" t="s">
        <v>1531</v>
      </c>
      <c r="H1499" s="1">
        <v>1</v>
      </c>
      <c r="I1499" s="1" t="s">
        <v>1531</v>
      </c>
      <c r="J1499" s="1">
        <v>1</v>
      </c>
      <c r="K1499" s="1" t="s">
        <v>1531</v>
      </c>
      <c r="L1499" s="6"/>
      <c r="M1499" s="6"/>
      <c r="N1499" s="6"/>
    </row>
    <row r="1500" spans="1:14">
      <c r="A1500" s="1" t="s">
        <v>206</v>
      </c>
      <c r="B1500" s="1" t="s">
        <v>1581</v>
      </c>
      <c r="C1500" s="1" t="s">
        <v>1704</v>
      </c>
      <c r="D1500" s="1">
        <v>0</v>
      </c>
      <c r="E1500" s="1">
        <v>0</v>
      </c>
      <c r="F1500" s="1">
        <v>0</v>
      </c>
      <c r="G1500" s="1">
        <v>0</v>
      </c>
      <c r="H1500" s="1">
        <v>0</v>
      </c>
      <c r="I1500" s="1">
        <v>0</v>
      </c>
      <c r="J1500" s="1">
        <v>0</v>
      </c>
      <c r="K1500" s="1">
        <v>0</v>
      </c>
      <c r="L1500" s="6"/>
      <c r="M1500" s="6"/>
      <c r="N1500" s="6"/>
    </row>
    <row r="1501" spans="1:14">
      <c r="A1501" s="1" t="s">
        <v>207</v>
      </c>
      <c r="B1501" s="1" t="s">
        <v>1581</v>
      </c>
      <c r="C1501" s="1" t="s">
        <v>943</v>
      </c>
      <c r="D1501" s="1">
        <v>3</v>
      </c>
      <c r="E1501" s="1">
        <v>39.389471999999998</v>
      </c>
      <c r="F1501" s="1">
        <v>3</v>
      </c>
      <c r="G1501" s="1">
        <v>39.389471999999998</v>
      </c>
      <c r="H1501" s="1">
        <v>3</v>
      </c>
      <c r="I1501" s="1">
        <v>39.826085999999997</v>
      </c>
      <c r="J1501" s="1">
        <v>3</v>
      </c>
      <c r="K1501" s="1">
        <v>42.412370000000003</v>
      </c>
      <c r="L1501" s="6"/>
      <c r="M1501" s="6"/>
      <c r="N1501" s="6"/>
    </row>
    <row r="1502" spans="1:14">
      <c r="A1502" s="1" t="s">
        <v>208</v>
      </c>
      <c r="B1502" s="1" t="s">
        <v>1581</v>
      </c>
      <c r="C1502" s="1" t="s">
        <v>1701</v>
      </c>
      <c r="D1502" s="1">
        <v>0</v>
      </c>
      <c r="E1502" s="1" t="s">
        <v>1531</v>
      </c>
      <c r="F1502" s="1">
        <v>0</v>
      </c>
      <c r="G1502" s="1" t="s">
        <v>1531</v>
      </c>
      <c r="H1502" s="1">
        <v>0</v>
      </c>
      <c r="I1502" s="1" t="s">
        <v>1531</v>
      </c>
      <c r="J1502" s="1">
        <v>0</v>
      </c>
      <c r="K1502" s="1" t="s">
        <v>1531</v>
      </c>
      <c r="L1502" s="6"/>
      <c r="M1502" s="6"/>
      <c r="N1502" s="6"/>
    </row>
    <row r="1503" spans="1:14">
      <c r="A1503" s="1" t="s">
        <v>209</v>
      </c>
      <c r="B1503" s="1" t="s">
        <v>1581</v>
      </c>
      <c r="C1503" s="1" t="s">
        <v>709</v>
      </c>
      <c r="D1503" s="1"/>
      <c r="E1503" s="1"/>
      <c r="F1503" s="1"/>
      <c r="G1503" s="1"/>
      <c r="H1503" s="1"/>
      <c r="I1503" s="1"/>
      <c r="J1503" s="1"/>
      <c r="K1503" s="1"/>
      <c r="L1503" s="6"/>
      <c r="M1503" s="6"/>
      <c r="N1503" s="6"/>
    </row>
    <row r="1504" spans="1:14">
      <c r="A1504" s="1" t="s">
        <v>210</v>
      </c>
      <c r="B1504" s="1" t="s">
        <v>1582</v>
      </c>
      <c r="C1504" s="1" t="s">
        <v>1690</v>
      </c>
      <c r="D1504" s="1">
        <v>6</v>
      </c>
      <c r="E1504" s="1" t="s">
        <v>1531</v>
      </c>
      <c r="F1504" s="1">
        <v>6</v>
      </c>
      <c r="G1504" s="1" t="s">
        <v>1531</v>
      </c>
      <c r="H1504" s="1">
        <v>6</v>
      </c>
      <c r="I1504" s="1" t="s">
        <v>1531</v>
      </c>
      <c r="J1504" s="1">
        <v>6</v>
      </c>
      <c r="K1504" s="1" t="s">
        <v>1531</v>
      </c>
      <c r="L1504" s="6"/>
      <c r="M1504" s="6"/>
      <c r="N1504" s="6"/>
    </row>
    <row r="1505" spans="1:14">
      <c r="A1505" s="1" t="s">
        <v>211</v>
      </c>
      <c r="B1505" s="1" t="s">
        <v>1582</v>
      </c>
      <c r="C1505" s="1" t="s">
        <v>1703</v>
      </c>
      <c r="D1505" s="1">
        <v>0</v>
      </c>
      <c r="E1505" s="1" t="s">
        <v>1531</v>
      </c>
      <c r="F1505" s="1">
        <v>0</v>
      </c>
      <c r="G1505" s="1" t="s">
        <v>1531</v>
      </c>
      <c r="H1505" s="1">
        <v>0</v>
      </c>
      <c r="I1505" s="1" t="s">
        <v>1531</v>
      </c>
      <c r="J1505" s="1">
        <v>0</v>
      </c>
      <c r="K1505" s="1" t="s">
        <v>1531</v>
      </c>
      <c r="L1505" s="6"/>
      <c r="M1505" s="6"/>
      <c r="N1505" s="6"/>
    </row>
    <row r="1506" spans="1:14">
      <c r="A1506" s="1" t="s">
        <v>212</v>
      </c>
      <c r="B1506" s="1" t="s">
        <v>1582</v>
      </c>
      <c r="C1506" s="1" t="s">
        <v>941</v>
      </c>
      <c r="D1506" s="1">
        <v>1</v>
      </c>
      <c r="E1506" s="1">
        <v>423</v>
      </c>
      <c r="F1506" s="1">
        <v>1</v>
      </c>
      <c r="G1506" s="1">
        <v>423</v>
      </c>
      <c r="H1506" s="1">
        <v>1</v>
      </c>
      <c r="I1506" s="1">
        <v>423</v>
      </c>
      <c r="J1506" s="1">
        <v>1</v>
      </c>
      <c r="K1506" s="1">
        <v>423</v>
      </c>
      <c r="L1506" s="6"/>
      <c r="M1506" s="6"/>
      <c r="N1506" s="6"/>
    </row>
    <row r="1507" spans="1:14">
      <c r="A1507" s="1" t="s">
        <v>213</v>
      </c>
      <c r="B1507" s="1" t="s">
        <v>1582</v>
      </c>
      <c r="C1507" s="1" t="s">
        <v>1700</v>
      </c>
      <c r="D1507" s="1">
        <v>2</v>
      </c>
      <c r="E1507" s="1">
        <v>37</v>
      </c>
      <c r="F1507" s="1">
        <v>2</v>
      </c>
      <c r="G1507" s="1">
        <v>37</v>
      </c>
      <c r="H1507" s="1">
        <v>2</v>
      </c>
      <c r="I1507" s="1">
        <v>37</v>
      </c>
      <c r="J1507" s="1">
        <v>2</v>
      </c>
      <c r="K1507" s="1">
        <v>37</v>
      </c>
      <c r="L1507" s="6"/>
      <c r="M1507" s="6"/>
      <c r="N1507" s="6"/>
    </row>
    <row r="1508" spans="1:14">
      <c r="A1508" s="1" t="s">
        <v>214</v>
      </c>
      <c r="B1508" s="1" t="s">
        <v>1582</v>
      </c>
      <c r="C1508" s="1" t="s">
        <v>942</v>
      </c>
      <c r="D1508" s="1">
        <v>1</v>
      </c>
      <c r="E1508" s="1">
        <v>55</v>
      </c>
      <c r="F1508" s="1">
        <v>1</v>
      </c>
      <c r="G1508" s="1">
        <v>55</v>
      </c>
      <c r="H1508" s="1">
        <v>1</v>
      </c>
      <c r="I1508" s="1">
        <v>55</v>
      </c>
      <c r="J1508" s="1">
        <v>1</v>
      </c>
      <c r="K1508" s="1">
        <v>55</v>
      </c>
      <c r="L1508" s="6"/>
      <c r="M1508" s="6"/>
      <c r="N1508" s="6"/>
    </row>
    <row r="1509" spans="1:14">
      <c r="A1509" s="1" t="s">
        <v>215</v>
      </c>
      <c r="B1509" s="1" t="s">
        <v>1582</v>
      </c>
      <c r="C1509" s="1" t="s">
        <v>1702</v>
      </c>
      <c r="D1509" s="1">
        <v>0</v>
      </c>
      <c r="E1509" s="1" t="s">
        <v>1531</v>
      </c>
      <c r="F1509" s="1">
        <v>0</v>
      </c>
      <c r="G1509" s="1" t="s">
        <v>1531</v>
      </c>
      <c r="H1509" s="1">
        <v>0</v>
      </c>
      <c r="I1509" s="1" t="s">
        <v>1531</v>
      </c>
      <c r="J1509" s="1">
        <v>0</v>
      </c>
      <c r="K1509" s="1" t="s">
        <v>1531</v>
      </c>
      <c r="L1509" s="6"/>
      <c r="M1509" s="6"/>
      <c r="N1509" s="6"/>
    </row>
    <row r="1510" spans="1:14">
      <c r="A1510" s="1" t="s">
        <v>216</v>
      </c>
      <c r="B1510" s="1" t="s">
        <v>1582</v>
      </c>
      <c r="C1510" s="1" t="s">
        <v>944</v>
      </c>
      <c r="D1510" s="1">
        <v>1</v>
      </c>
      <c r="E1510" s="1" t="s">
        <v>1531</v>
      </c>
      <c r="F1510" s="1">
        <v>1</v>
      </c>
      <c r="G1510" s="1" t="s">
        <v>1531</v>
      </c>
      <c r="H1510" s="1">
        <v>1</v>
      </c>
      <c r="I1510" s="1" t="s">
        <v>1531</v>
      </c>
      <c r="J1510" s="1">
        <v>1</v>
      </c>
      <c r="K1510" s="1" t="s">
        <v>1531</v>
      </c>
      <c r="L1510" s="6"/>
      <c r="M1510" s="6"/>
      <c r="N1510" s="6"/>
    </row>
    <row r="1511" spans="1:14">
      <c r="A1511" s="1" t="s">
        <v>1862</v>
      </c>
      <c r="B1511" s="1" t="s">
        <v>1582</v>
      </c>
      <c r="C1511" s="1" t="s">
        <v>945</v>
      </c>
      <c r="D1511" s="1">
        <v>1</v>
      </c>
      <c r="E1511" s="1" t="s">
        <v>1531</v>
      </c>
      <c r="F1511" s="1">
        <v>1</v>
      </c>
      <c r="G1511" s="1" t="s">
        <v>1531</v>
      </c>
      <c r="H1511" s="1">
        <v>1</v>
      </c>
      <c r="I1511" s="1" t="s">
        <v>1531</v>
      </c>
      <c r="J1511" s="1">
        <v>1</v>
      </c>
      <c r="K1511" s="1" t="s">
        <v>1531</v>
      </c>
      <c r="L1511" s="6"/>
      <c r="M1511" s="6"/>
      <c r="N1511" s="6"/>
    </row>
    <row r="1512" spans="1:14">
      <c r="A1512" s="1" t="s">
        <v>1863</v>
      </c>
      <c r="B1512" s="1" t="s">
        <v>1582</v>
      </c>
      <c r="C1512" s="1" t="s">
        <v>1704</v>
      </c>
      <c r="D1512" s="1">
        <v>0</v>
      </c>
      <c r="E1512" s="1">
        <v>0</v>
      </c>
      <c r="F1512" s="1">
        <v>0</v>
      </c>
      <c r="G1512" s="1">
        <v>0</v>
      </c>
      <c r="H1512" s="1">
        <v>0</v>
      </c>
      <c r="I1512" s="1">
        <v>0</v>
      </c>
      <c r="J1512" s="1">
        <v>0</v>
      </c>
      <c r="K1512" s="1">
        <v>0</v>
      </c>
      <c r="L1512" s="6"/>
      <c r="M1512" s="6"/>
      <c r="N1512" s="6"/>
    </row>
    <row r="1513" spans="1:14">
      <c r="A1513" s="1" t="s">
        <v>1864</v>
      </c>
      <c r="B1513" s="1" t="s">
        <v>1582</v>
      </c>
      <c r="C1513" s="1" t="s">
        <v>943</v>
      </c>
      <c r="D1513" s="1">
        <v>0</v>
      </c>
      <c r="E1513" s="1">
        <v>0</v>
      </c>
      <c r="F1513" s="1">
        <v>0</v>
      </c>
      <c r="G1513" s="1">
        <v>0</v>
      </c>
      <c r="H1513" s="1">
        <v>0</v>
      </c>
      <c r="I1513" s="1">
        <v>0</v>
      </c>
      <c r="J1513" s="1">
        <v>0</v>
      </c>
      <c r="K1513" s="1">
        <v>0</v>
      </c>
      <c r="L1513" s="6"/>
      <c r="M1513" s="6"/>
      <c r="N1513" s="6"/>
    </row>
    <row r="1514" spans="1:14">
      <c r="A1514" s="1" t="s">
        <v>1865</v>
      </c>
      <c r="B1514" s="1" t="s">
        <v>1582</v>
      </c>
      <c r="C1514" s="1" t="s">
        <v>1701</v>
      </c>
      <c r="D1514" s="1">
        <v>0</v>
      </c>
      <c r="E1514" s="1" t="s">
        <v>1531</v>
      </c>
      <c r="F1514" s="1">
        <v>0</v>
      </c>
      <c r="G1514" s="1" t="s">
        <v>1531</v>
      </c>
      <c r="H1514" s="1">
        <v>0</v>
      </c>
      <c r="I1514" s="1" t="s">
        <v>1531</v>
      </c>
      <c r="J1514" s="1">
        <v>0</v>
      </c>
      <c r="K1514" s="1" t="s">
        <v>1531</v>
      </c>
      <c r="L1514" s="6"/>
      <c r="M1514" s="6"/>
      <c r="N1514" s="6"/>
    </row>
    <row r="1515" spans="1:14">
      <c r="A1515" s="1" t="s">
        <v>1866</v>
      </c>
      <c r="B1515" s="1" t="s">
        <v>1582</v>
      </c>
      <c r="C1515" s="1" t="s">
        <v>709</v>
      </c>
      <c r="D1515" s="1"/>
      <c r="E1515" s="1"/>
      <c r="F1515" s="1"/>
      <c r="G1515" s="1"/>
      <c r="H1515" s="1"/>
      <c r="I1515" s="1"/>
      <c r="J1515" s="1"/>
      <c r="K1515" s="1"/>
      <c r="L1515" s="6"/>
      <c r="M1515" s="6"/>
      <c r="N1515" s="6"/>
    </row>
    <row r="1516" spans="1:14">
      <c r="A1516" s="1" t="s">
        <v>1867</v>
      </c>
      <c r="B1516" s="1" t="s">
        <v>1597</v>
      </c>
      <c r="C1516" s="1" t="s">
        <v>1690</v>
      </c>
      <c r="D1516" s="1">
        <v>91</v>
      </c>
      <c r="E1516" s="1" t="s">
        <v>1531</v>
      </c>
      <c r="F1516" s="1">
        <v>91</v>
      </c>
      <c r="G1516" s="1" t="s">
        <v>1531</v>
      </c>
      <c r="H1516" s="1">
        <v>90</v>
      </c>
      <c r="I1516" s="1" t="s">
        <v>1531</v>
      </c>
      <c r="J1516" s="1">
        <v>90</v>
      </c>
      <c r="K1516" s="1" t="s">
        <v>1531</v>
      </c>
      <c r="L1516" s="6"/>
      <c r="M1516" s="6"/>
      <c r="N1516" s="6"/>
    </row>
    <row r="1517" spans="1:14">
      <c r="A1517" s="1" t="s">
        <v>1868</v>
      </c>
      <c r="B1517" s="1" t="s">
        <v>1597</v>
      </c>
      <c r="C1517" s="1" t="s">
        <v>1703</v>
      </c>
      <c r="D1517" s="1">
        <v>0</v>
      </c>
      <c r="E1517" s="1" t="s">
        <v>1531</v>
      </c>
      <c r="F1517" s="1">
        <v>0</v>
      </c>
      <c r="G1517" s="1" t="s">
        <v>1531</v>
      </c>
      <c r="H1517" s="1">
        <v>0</v>
      </c>
      <c r="I1517" s="1" t="s">
        <v>1531</v>
      </c>
      <c r="J1517" s="1">
        <v>0</v>
      </c>
      <c r="K1517" s="1" t="s">
        <v>1531</v>
      </c>
      <c r="L1517" s="6"/>
      <c r="M1517" s="6"/>
      <c r="N1517" s="6"/>
    </row>
    <row r="1518" spans="1:14">
      <c r="A1518" s="1" t="s">
        <v>1869</v>
      </c>
      <c r="B1518" s="1" t="s">
        <v>1597</v>
      </c>
      <c r="C1518" s="1" t="s">
        <v>941</v>
      </c>
      <c r="D1518" s="1">
        <v>19</v>
      </c>
      <c r="E1518" s="1">
        <v>3724</v>
      </c>
      <c r="F1518" s="1">
        <v>19</v>
      </c>
      <c r="G1518" s="1">
        <v>3724</v>
      </c>
      <c r="H1518" s="1">
        <v>19</v>
      </c>
      <c r="I1518" s="1">
        <v>3724</v>
      </c>
      <c r="J1518" s="1">
        <v>19</v>
      </c>
      <c r="K1518" s="1">
        <v>3724</v>
      </c>
      <c r="L1518" s="6"/>
      <c r="M1518" s="6"/>
      <c r="N1518" s="6"/>
    </row>
    <row r="1519" spans="1:14">
      <c r="A1519" s="1" t="s">
        <v>1870</v>
      </c>
      <c r="B1519" s="1" t="s">
        <v>1597</v>
      </c>
      <c r="C1519" s="1" t="s">
        <v>1700</v>
      </c>
      <c r="D1519" s="1">
        <v>54</v>
      </c>
      <c r="E1519" s="1">
        <v>194</v>
      </c>
      <c r="F1519" s="1">
        <v>54</v>
      </c>
      <c r="G1519" s="1">
        <v>192</v>
      </c>
      <c r="H1519" s="1">
        <v>53</v>
      </c>
      <c r="I1519" s="1">
        <v>190</v>
      </c>
      <c r="J1519" s="1">
        <v>53</v>
      </c>
      <c r="K1519" s="1">
        <v>190</v>
      </c>
      <c r="L1519" s="6"/>
      <c r="M1519" s="6"/>
      <c r="N1519" s="6"/>
    </row>
    <row r="1520" spans="1:14">
      <c r="A1520" s="1" t="s">
        <v>1871</v>
      </c>
      <c r="B1520" s="1" t="s">
        <v>1597</v>
      </c>
      <c r="C1520" s="1" t="s">
        <v>942</v>
      </c>
      <c r="D1520" s="1">
        <v>3</v>
      </c>
      <c r="E1520" s="1">
        <v>91</v>
      </c>
      <c r="F1520" s="1">
        <v>3</v>
      </c>
      <c r="G1520" s="1">
        <v>91</v>
      </c>
      <c r="H1520" s="1">
        <v>3</v>
      </c>
      <c r="I1520" s="1">
        <v>91</v>
      </c>
      <c r="J1520" s="1">
        <v>3</v>
      </c>
      <c r="K1520" s="1">
        <v>91</v>
      </c>
      <c r="L1520" s="6"/>
      <c r="M1520" s="6"/>
      <c r="N1520" s="6"/>
    </row>
    <row r="1521" spans="1:14">
      <c r="A1521" s="1" t="s">
        <v>1872</v>
      </c>
      <c r="B1521" s="1" t="s">
        <v>1597</v>
      </c>
      <c r="C1521" s="1" t="s">
        <v>1702</v>
      </c>
      <c r="D1521" s="1">
        <v>4</v>
      </c>
      <c r="E1521" s="1" t="s">
        <v>1531</v>
      </c>
      <c r="F1521" s="1">
        <v>4</v>
      </c>
      <c r="G1521" s="1" t="s">
        <v>1531</v>
      </c>
      <c r="H1521" s="1">
        <v>4</v>
      </c>
      <c r="I1521" s="1" t="s">
        <v>1531</v>
      </c>
      <c r="J1521" s="1">
        <v>4</v>
      </c>
      <c r="K1521" s="1" t="s">
        <v>1531</v>
      </c>
      <c r="L1521" s="6"/>
      <c r="M1521" s="6"/>
      <c r="N1521" s="6"/>
    </row>
    <row r="1522" spans="1:14">
      <c r="A1522" s="1" t="s">
        <v>274</v>
      </c>
      <c r="B1522" s="1" t="s">
        <v>1597</v>
      </c>
      <c r="C1522" s="1" t="s">
        <v>944</v>
      </c>
      <c r="D1522" s="1">
        <v>1</v>
      </c>
      <c r="E1522" s="1" t="s">
        <v>1531</v>
      </c>
      <c r="F1522" s="1">
        <v>1</v>
      </c>
      <c r="G1522" s="1" t="s">
        <v>1531</v>
      </c>
      <c r="H1522" s="1">
        <v>1</v>
      </c>
      <c r="I1522" s="1" t="s">
        <v>1531</v>
      </c>
      <c r="J1522" s="1">
        <v>1</v>
      </c>
      <c r="K1522" s="1" t="s">
        <v>1531</v>
      </c>
      <c r="L1522" s="6"/>
      <c r="M1522" s="6"/>
      <c r="N1522" s="6"/>
    </row>
    <row r="1523" spans="1:14">
      <c r="A1523" s="1" t="s">
        <v>275</v>
      </c>
      <c r="B1523" s="1" t="s">
        <v>1597</v>
      </c>
      <c r="C1523" s="1" t="s">
        <v>945</v>
      </c>
      <c r="D1523" s="1">
        <v>1</v>
      </c>
      <c r="E1523" s="1" t="s">
        <v>1531</v>
      </c>
      <c r="F1523" s="1">
        <v>1</v>
      </c>
      <c r="G1523" s="1" t="s">
        <v>1531</v>
      </c>
      <c r="H1523" s="1">
        <v>1</v>
      </c>
      <c r="I1523" s="1" t="s">
        <v>1531</v>
      </c>
      <c r="J1523" s="1">
        <v>1</v>
      </c>
      <c r="K1523" s="1" t="s">
        <v>1531</v>
      </c>
      <c r="L1523" s="6"/>
      <c r="M1523" s="6"/>
      <c r="N1523" s="6"/>
    </row>
    <row r="1524" spans="1:14">
      <c r="A1524" s="1" t="s">
        <v>276</v>
      </c>
      <c r="B1524" s="1" t="s">
        <v>1597</v>
      </c>
      <c r="C1524" s="1" t="s">
        <v>1704</v>
      </c>
      <c r="D1524" s="1">
        <v>3</v>
      </c>
      <c r="E1524" s="1">
        <v>19.600000000000001</v>
      </c>
      <c r="F1524" s="1">
        <v>3</v>
      </c>
      <c r="G1524" s="1">
        <v>19.600000000000001</v>
      </c>
      <c r="H1524" s="1">
        <v>3</v>
      </c>
      <c r="I1524" s="1">
        <v>19.5</v>
      </c>
      <c r="J1524" s="1">
        <v>3</v>
      </c>
      <c r="K1524" s="1">
        <v>19.75</v>
      </c>
      <c r="L1524" s="6"/>
      <c r="M1524" s="6"/>
      <c r="N1524" s="6"/>
    </row>
    <row r="1525" spans="1:14">
      <c r="A1525" s="1" t="s">
        <v>277</v>
      </c>
      <c r="B1525" s="1" t="s">
        <v>1597</v>
      </c>
      <c r="C1525" s="1" t="s">
        <v>943</v>
      </c>
      <c r="D1525" s="1">
        <v>6</v>
      </c>
      <c r="E1525" s="1">
        <v>219</v>
      </c>
      <c r="F1525" s="1">
        <v>6</v>
      </c>
      <c r="G1525" s="1">
        <v>219</v>
      </c>
      <c r="H1525" s="1">
        <v>6</v>
      </c>
      <c r="I1525" s="1">
        <v>219</v>
      </c>
      <c r="J1525" s="1">
        <v>6</v>
      </c>
      <c r="K1525" s="1">
        <v>246</v>
      </c>
      <c r="L1525" s="6"/>
      <c r="M1525" s="6"/>
      <c r="N1525" s="6"/>
    </row>
    <row r="1526" spans="1:14">
      <c r="A1526" s="1" t="s">
        <v>278</v>
      </c>
      <c r="B1526" s="1" t="s">
        <v>1597</v>
      </c>
      <c r="C1526" s="1" t="s">
        <v>1701</v>
      </c>
      <c r="D1526" s="1">
        <v>0</v>
      </c>
      <c r="E1526" s="1" t="s">
        <v>1531</v>
      </c>
      <c r="F1526" s="1">
        <v>0</v>
      </c>
      <c r="G1526" s="1" t="s">
        <v>1531</v>
      </c>
      <c r="H1526" s="1">
        <v>0</v>
      </c>
      <c r="I1526" s="1" t="s">
        <v>1531</v>
      </c>
      <c r="J1526" s="1">
        <v>0</v>
      </c>
      <c r="K1526" s="1" t="s">
        <v>1531</v>
      </c>
      <c r="L1526" s="6"/>
      <c r="M1526" s="6"/>
      <c r="N1526" s="6"/>
    </row>
    <row r="1527" spans="1:14">
      <c r="A1527" s="1" t="s">
        <v>279</v>
      </c>
      <c r="B1527" s="1" t="s">
        <v>1597</v>
      </c>
      <c r="C1527" s="1" t="s">
        <v>709</v>
      </c>
      <c r="D1527" s="1"/>
      <c r="E1527" s="1"/>
      <c r="F1527" s="1"/>
      <c r="G1527" s="1"/>
      <c r="H1527" s="1"/>
      <c r="I1527" s="1"/>
      <c r="J1527" s="1"/>
      <c r="K1527" s="1"/>
      <c r="L1527" s="6"/>
      <c r="M1527" s="6"/>
      <c r="N1527" s="6"/>
    </row>
    <row r="1528" spans="1:14">
      <c r="A1528" s="1" t="s">
        <v>280</v>
      </c>
      <c r="B1528" s="1" t="s">
        <v>701</v>
      </c>
      <c r="C1528" s="1" t="s">
        <v>1690</v>
      </c>
      <c r="D1528" s="1">
        <v>12</v>
      </c>
      <c r="E1528" s="1" t="s">
        <v>1531</v>
      </c>
      <c r="F1528" s="1">
        <v>12</v>
      </c>
      <c r="G1528" s="1" t="s">
        <v>1531</v>
      </c>
      <c r="H1528" s="1">
        <v>12</v>
      </c>
      <c r="I1528" s="1" t="s">
        <v>1531</v>
      </c>
      <c r="J1528" s="1">
        <v>12</v>
      </c>
      <c r="K1528" s="1" t="s">
        <v>1531</v>
      </c>
      <c r="L1528" s="6"/>
      <c r="M1528" s="6"/>
      <c r="N1528" s="6"/>
    </row>
    <row r="1529" spans="1:14">
      <c r="A1529" s="1" t="s">
        <v>281</v>
      </c>
      <c r="B1529" s="1" t="s">
        <v>701</v>
      </c>
      <c r="C1529" s="1" t="s">
        <v>1703</v>
      </c>
      <c r="D1529" s="1">
        <v>0</v>
      </c>
      <c r="E1529" s="1" t="s">
        <v>1531</v>
      </c>
      <c r="F1529" s="1">
        <v>0</v>
      </c>
      <c r="G1529" s="1" t="s">
        <v>1531</v>
      </c>
      <c r="H1529" s="1">
        <v>0</v>
      </c>
      <c r="I1529" s="1" t="s">
        <v>1531</v>
      </c>
      <c r="J1529" s="1">
        <v>0</v>
      </c>
      <c r="K1529" s="1" t="s">
        <v>1531</v>
      </c>
      <c r="L1529" s="6"/>
      <c r="M1529" s="6"/>
      <c r="N1529" s="6"/>
    </row>
    <row r="1530" spans="1:14">
      <c r="A1530" s="1" t="s">
        <v>282</v>
      </c>
      <c r="B1530" s="1" t="s">
        <v>701</v>
      </c>
      <c r="C1530" s="1" t="s">
        <v>941</v>
      </c>
      <c r="D1530" s="1">
        <v>1</v>
      </c>
      <c r="E1530" s="1">
        <v>9</v>
      </c>
      <c r="F1530" s="1">
        <v>1</v>
      </c>
      <c r="G1530" s="1">
        <v>9</v>
      </c>
      <c r="H1530" s="1">
        <v>1</v>
      </c>
      <c r="I1530" s="1">
        <v>9</v>
      </c>
      <c r="J1530" s="1">
        <v>1</v>
      </c>
      <c r="K1530" s="1">
        <v>9</v>
      </c>
      <c r="L1530" s="6"/>
      <c r="M1530" s="6"/>
      <c r="N1530" s="6"/>
    </row>
    <row r="1531" spans="1:14">
      <c r="A1531" s="1" t="s">
        <v>283</v>
      </c>
      <c r="B1531" s="1" t="s">
        <v>701</v>
      </c>
      <c r="C1531" s="1" t="s">
        <v>1700</v>
      </c>
      <c r="D1531" s="1">
        <v>5</v>
      </c>
      <c r="E1531" s="1">
        <v>41</v>
      </c>
      <c r="F1531" s="1">
        <v>5</v>
      </c>
      <c r="G1531" s="1">
        <v>41</v>
      </c>
      <c r="H1531" s="1">
        <v>5</v>
      </c>
      <c r="I1531" s="1">
        <v>41</v>
      </c>
      <c r="J1531" s="1">
        <v>5</v>
      </c>
      <c r="K1531" s="1">
        <v>41</v>
      </c>
      <c r="L1531" s="6"/>
      <c r="M1531" s="6"/>
      <c r="N1531" s="6"/>
    </row>
    <row r="1532" spans="1:14">
      <c r="A1532" s="1" t="s">
        <v>284</v>
      </c>
      <c r="B1532" s="1" t="s">
        <v>701</v>
      </c>
      <c r="C1532" s="1" t="s">
        <v>942</v>
      </c>
      <c r="D1532" s="1">
        <v>0</v>
      </c>
      <c r="E1532" s="1">
        <v>0</v>
      </c>
      <c r="F1532" s="1">
        <v>0</v>
      </c>
      <c r="G1532" s="1">
        <v>0</v>
      </c>
      <c r="H1532" s="1">
        <v>0</v>
      </c>
      <c r="I1532" s="1">
        <v>0</v>
      </c>
      <c r="J1532" s="1">
        <v>0</v>
      </c>
      <c r="K1532" s="1">
        <v>0</v>
      </c>
      <c r="L1532" s="6"/>
      <c r="M1532" s="6"/>
      <c r="N1532" s="6"/>
    </row>
    <row r="1533" spans="1:14">
      <c r="A1533" s="1" t="s">
        <v>285</v>
      </c>
      <c r="B1533" s="1" t="s">
        <v>701</v>
      </c>
      <c r="C1533" s="1" t="s">
        <v>1702</v>
      </c>
      <c r="D1533" s="1">
        <v>2</v>
      </c>
      <c r="E1533" s="1" t="s">
        <v>1531</v>
      </c>
      <c r="F1533" s="1">
        <v>2</v>
      </c>
      <c r="G1533" s="1" t="s">
        <v>1531</v>
      </c>
      <c r="H1533" s="1">
        <v>2</v>
      </c>
      <c r="I1533" s="1" t="s">
        <v>1531</v>
      </c>
      <c r="J1533" s="1">
        <v>2</v>
      </c>
      <c r="K1533" s="1" t="s">
        <v>1531</v>
      </c>
      <c r="L1533" s="6"/>
      <c r="M1533" s="6"/>
      <c r="N1533" s="6"/>
    </row>
    <row r="1534" spans="1:14">
      <c r="A1534" s="1" t="s">
        <v>286</v>
      </c>
      <c r="B1534" s="1" t="s">
        <v>701</v>
      </c>
      <c r="C1534" s="1" t="s">
        <v>944</v>
      </c>
      <c r="D1534" s="1">
        <v>1</v>
      </c>
      <c r="E1534" s="1" t="s">
        <v>1531</v>
      </c>
      <c r="F1534" s="1">
        <v>1</v>
      </c>
      <c r="G1534" s="1" t="s">
        <v>1531</v>
      </c>
      <c r="H1534" s="1">
        <v>1</v>
      </c>
      <c r="I1534" s="1" t="s">
        <v>1531</v>
      </c>
      <c r="J1534" s="1">
        <v>1</v>
      </c>
      <c r="K1534" s="1" t="s">
        <v>1531</v>
      </c>
      <c r="L1534" s="6"/>
      <c r="M1534" s="6"/>
      <c r="N1534" s="6"/>
    </row>
    <row r="1535" spans="1:14">
      <c r="A1535" s="1" t="s">
        <v>287</v>
      </c>
      <c r="B1535" s="1" t="s">
        <v>701</v>
      </c>
      <c r="C1535" s="1" t="s">
        <v>945</v>
      </c>
      <c r="D1535" s="1">
        <v>1</v>
      </c>
      <c r="E1535" s="1" t="s">
        <v>1531</v>
      </c>
      <c r="F1535" s="1">
        <v>1</v>
      </c>
      <c r="G1535" s="1" t="s">
        <v>1531</v>
      </c>
      <c r="H1535" s="1">
        <v>1</v>
      </c>
      <c r="I1535" s="1" t="s">
        <v>1531</v>
      </c>
      <c r="J1535" s="1">
        <v>1</v>
      </c>
      <c r="K1535" s="1" t="s">
        <v>1531</v>
      </c>
      <c r="L1535" s="6"/>
      <c r="M1535" s="6"/>
      <c r="N1535" s="6"/>
    </row>
    <row r="1536" spans="1:14">
      <c r="A1536" s="1" t="s">
        <v>288</v>
      </c>
      <c r="B1536" s="1" t="s">
        <v>701</v>
      </c>
      <c r="C1536" s="1" t="s">
        <v>1704</v>
      </c>
      <c r="D1536" s="1">
        <v>0</v>
      </c>
      <c r="E1536" s="1">
        <v>0</v>
      </c>
      <c r="F1536" s="1">
        <v>0</v>
      </c>
      <c r="G1536" s="1">
        <v>0</v>
      </c>
      <c r="H1536" s="1">
        <v>0</v>
      </c>
      <c r="I1536" s="1">
        <v>0</v>
      </c>
      <c r="J1536" s="1">
        <v>0</v>
      </c>
      <c r="K1536" s="1">
        <v>0</v>
      </c>
      <c r="L1536" s="6"/>
      <c r="M1536" s="6"/>
      <c r="N1536" s="6"/>
    </row>
    <row r="1537" spans="1:14">
      <c r="A1537" s="1" t="s">
        <v>289</v>
      </c>
      <c r="B1537" s="1" t="s">
        <v>701</v>
      </c>
      <c r="C1537" s="1" t="s">
        <v>943</v>
      </c>
      <c r="D1537" s="1">
        <v>1</v>
      </c>
      <c r="E1537" s="1">
        <v>11</v>
      </c>
      <c r="F1537" s="1">
        <v>1</v>
      </c>
      <c r="G1537" s="1">
        <v>11</v>
      </c>
      <c r="H1537" s="1">
        <v>1</v>
      </c>
      <c r="I1537" s="1">
        <v>11</v>
      </c>
      <c r="J1537" s="1">
        <v>1</v>
      </c>
      <c r="K1537" s="1">
        <v>17</v>
      </c>
      <c r="L1537" s="6"/>
      <c r="M1537" s="6"/>
      <c r="N1537" s="6"/>
    </row>
    <row r="1538" spans="1:14">
      <c r="A1538" s="1" t="s">
        <v>290</v>
      </c>
      <c r="B1538" s="1" t="s">
        <v>701</v>
      </c>
      <c r="C1538" s="1" t="s">
        <v>1701</v>
      </c>
      <c r="D1538" s="1">
        <v>0</v>
      </c>
      <c r="E1538" s="1" t="s">
        <v>1531</v>
      </c>
      <c r="F1538" s="1">
        <v>0</v>
      </c>
      <c r="G1538" s="1" t="s">
        <v>1531</v>
      </c>
      <c r="H1538" s="1">
        <v>0</v>
      </c>
      <c r="I1538" s="1" t="s">
        <v>1531</v>
      </c>
      <c r="J1538" s="1">
        <v>0</v>
      </c>
      <c r="K1538" s="1" t="s">
        <v>1531</v>
      </c>
      <c r="L1538" s="6"/>
      <c r="M1538" s="6"/>
      <c r="N1538" s="6"/>
    </row>
    <row r="1539" spans="1:14">
      <c r="A1539" s="1" t="s">
        <v>291</v>
      </c>
      <c r="B1539" s="1" t="s">
        <v>701</v>
      </c>
      <c r="C1539" s="1" t="s">
        <v>709</v>
      </c>
      <c r="D1539" s="1">
        <v>1</v>
      </c>
      <c r="E1539" s="1">
        <v>24</v>
      </c>
      <c r="F1539" s="1">
        <v>1</v>
      </c>
      <c r="G1539" s="1">
        <v>24</v>
      </c>
      <c r="H1539" s="1">
        <v>1</v>
      </c>
      <c r="I1539" s="1">
        <v>24</v>
      </c>
      <c r="J1539" s="1">
        <v>1</v>
      </c>
      <c r="K1539" s="1">
        <v>24</v>
      </c>
      <c r="L1539" s="6"/>
      <c r="M1539" s="6"/>
      <c r="N1539" s="6"/>
    </row>
    <row r="1540" spans="1:14">
      <c r="A1540" s="1" t="s">
        <v>682</v>
      </c>
      <c r="B1540" s="1" t="s">
        <v>292</v>
      </c>
      <c r="C1540" s="1" t="s">
        <v>1690</v>
      </c>
      <c r="D1540" s="1">
        <v>414</v>
      </c>
      <c r="E1540" s="1" t="s">
        <v>1531</v>
      </c>
      <c r="F1540" s="1">
        <v>414</v>
      </c>
      <c r="G1540" s="1" t="s">
        <v>1531</v>
      </c>
      <c r="H1540" s="1">
        <v>415</v>
      </c>
      <c r="I1540" s="1" t="s">
        <v>1531</v>
      </c>
      <c r="J1540" s="1">
        <v>417</v>
      </c>
      <c r="K1540" s="1" t="s">
        <v>1531</v>
      </c>
      <c r="L1540" s="6"/>
      <c r="M1540" s="6"/>
      <c r="N1540" s="6"/>
    </row>
    <row r="1541" spans="1:14">
      <c r="A1541" s="1" t="s">
        <v>683</v>
      </c>
      <c r="B1541" s="1" t="s">
        <v>292</v>
      </c>
      <c r="C1541" s="1" t="s">
        <v>1703</v>
      </c>
      <c r="D1541" s="1">
        <v>6</v>
      </c>
      <c r="E1541" s="1" t="s">
        <v>1531</v>
      </c>
      <c r="F1541" s="1">
        <v>6</v>
      </c>
      <c r="G1541" s="1" t="s">
        <v>1531</v>
      </c>
      <c r="H1541" s="1">
        <v>6</v>
      </c>
      <c r="I1541" s="1" t="s">
        <v>1531</v>
      </c>
      <c r="J1541" s="1">
        <v>6</v>
      </c>
      <c r="K1541" s="1" t="s">
        <v>1531</v>
      </c>
      <c r="L1541" s="6"/>
      <c r="M1541" s="6"/>
      <c r="N1541" s="6"/>
    </row>
    <row r="1542" spans="1:14">
      <c r="A1542" s="1" t="s">
        <v>684</v>
      </c>
      <c r="B1542" s="1" t="s">
        <v>292</v>
      </c>
      <c r="C1542" s="1" t="s">
        <v>941</v>
      </c>
      <c r="D1542" s="1">
        <v>91</v>
      </c>
      <c r="E1542" s="1">
        <v>14072.226107</v>
      </c>
      <c r="F1542" s="1">
        <v>91</v>
      </c>
      <c r="G1542" s="1">
        <v>14071.951161999999</v>
      </c>
      <c r="H1542" s="1">
        <v>91</v>
      </c>
      <c r="I1542" s="1">
        <v>14071.951161999999</v>
      </c>
      <c r="J1542" s="1">
        <v>91</v>
      </c>
      <c r="K1542" s="1">
        <v>14071.629370000001</v>
      </c>
      <c r="L1542" s="6"/>
      <c r="M1542" s="6"/>
      <c r="N1542" s="6"/>
    </row>
    <row r="1543" spans="1:14">
      <c r="A1543" s="1" t="s">
        <v>685</v>
      </c>
      <c r="B1543" s="1" t="s">
        <v>292</v>
      </c>
      <c r="C1543" s="1" t="s">
        <v>1700</v>
      </c>
      <c r="D1543" s="1">
        <v>210</v>
      </c>
      <c r="E1543" s="1">
        <v>1349</v>
      </c>
      <c r="F1543" s="1">
        <v>210</v>
      </c>
      <c r="G1543" s="1">
        <v>1366</v>
      </c>
      <c r="H1543" s="1">
        <v>211</v>
      </c>
      <c r="I1543" s="1">
        <v>1346</v>
      </c>
      <c r="J1543" s="1">
        <v>213</v>
      </c>
      <c r="K1543" s="1">
        <v>1372</v>
      </c>
      <c r="L1543" s="6"/>
      <c r="M1543" s="6"/>
      <c r="N1543" s="6"/>
    </row>
    <row r="1544" spans="1:14">
      <c r="A1544" s="1" t="s">
        <v>686</v>
      </c>
      <c r="B1544" s="1" t="s">
        <v>292</v>
      </c>
      <c r="C1544" s="1" t="s">
        <v>942</v>
      </c>
      <c r="D1544" s="1">
        <v>11</v>
      </c>
      <c r="E1544" s="1">
        <v>1036</v>
      </c>
      <c r="F1544" s="1">
        <v>11</v>
      </c>
      <c r="G1544" s="1">
        <v>1036</v>
      </c>
      <c r="H1544" s="1">
        <v>11</v>
      </c>
      <c r="I1544" s="1">
        <v>1036</v>
      </c>
      <c r="J1544" s="1">
        <v>11</v>
      </c>
      <c r="K1544" s="1">
        <v>1141</v>
      </c>
      <c r="L1544" s="6"/>
      <c r="M1544" s="6"/>
      <c r="N1544" s="6"/>
    </row>
    <row r="1545" spans="1:14">
      <c r="A1545" s="1" t="s">
        <v>687</v>
      </c>
      <c r="B1545" s="1" t="s">
        <v>292</v>
      </c>
      <c r="C1545" s="1" t="s">
        <v>1702</v>
      </c>
      <c r="D1545" s="1">
        <v>26</v>
      </c>
      <c r="E1545" s="1" t="s">
        <v>1531</v>
      </c>
      <c r="F1545" s="1">
        <v>26</v>
      </c>
      <c r="G1545" s="1" t="s">
        <v>1531</v>
      </c>
      <c r="H1545" s="1">
        <v>26</v>
      </c>
      <c r="I1545" s="1" t="s">
        <v>1531</v>
      </c>
      <c r="J1545" s="1">
        <v>26</v>
      </c>
      <c r="K1545" s="1" t="s">
        <v>1531</v>
      </c>
      <c r="L1545" s="6"/>
      <c r="M1545" s="6"/>
      <c r="N1545" s="6"/>
    </row>
    <row r="1546" spans="1:14">
      <c r="A1546" s="1" t="s">
        <v>688</v>
      </c>
      <c r="B1546" s="1" t="s">
        <v>292</v>
      </c>
      <c r="C1546" s="1" t="s">
        <v>944</v>
      </c>
      <c r="D1546" s="1">
        <v>15</v>
      </c>
      <c r="E1546" s="1" t="s">
        <v>1531</v>
      </c>
      <c r="F1546" s="1">
        <v>15</v>
      </c>
      <c r="G1546" s="1" t="s">
        <v>1531</v>
      </c>
      <c r="H1546" s="1">
        <v>16</v>
      </c>
      <c r="I1546" s="1" t="s">
        <v>1531</v>
      </c>
      <c r="J1546" s="1">
        <v>16</v>
      </c>
      <c r="K1546" s="1" t="s">
        <v>1531</v>
      </c>
      <c r="L1546" s="6"/>
      <c r="M1546" s="6"/>
      <c r="N1546" s="6"/>
    </row>
    <row r="1547" spans="1:14">
      <c r="A1547" s="1" t="s">
        <v>689</v>
      </c>
      <c r="B1547" s="1" t="s">
        <v>292</v>
      </c>
      <c r="C1547" s="1" t="s">
        <v>945</v>
      </c>
      <c r="D1547" s="1">
        <v>15</v>
      </c>
      <c r="E1547" s="1" t="s">
        <v>1531</v>
      </c>
      <c r="F1547" s="1">
        <v>15</v>
      </c>
      <c r="G1547" s="1" t="s">
        <v>1531</v>
      </c>
      <c r="H1547" s="1">
        <v>15</v>
      </c>
      <c r="I1547" s="1" t="s">
        <v>1531</v>
      </c>
      <c r="J1547" s="1">
        <v>15</v>
      </c>
      <c r="K1547" s="1" t="s">
        <v>1531</v>
      </c>
      <c r="L1547" s="6"/>
      <c r="M1547" s="6"/>
      <c r="N1547" s="6"/>
    </row>
    <row r="1548" spans="1:14">
      <c r="A1548" s="1" t="s">
        <v>690</v>
      </c>
      <c r="B1548" s="1" t="s">
        <v>292</v>
      </c>
      <c r="C1548" s="1" t="s">
        <v>1704</v>
      </c>
      <c r="D1548" s="1">
        <v>6</v>
      </c>
      <c r="E1548" s="1">
        <v>36.024999999999999</v>
      </c>
      <c r="F1548" s="1">
        <v>6</v>
      </c>
      <c r="G1548" s="1">
        <v>36.024999999999999</v>
      </c>
      <c r="H1548" s="1">
        <v>6</v>
      </c>
      <c r="I1548" s="1">
        <v>35.783332999999999</v>
      </c>
      <c r="J1548" s="1">
        <v>6</v>
      </c>
      <c r="K1548" s="1">
        <v>36.358333000000002</v>
      </c>
      <c r="L1548" s="6"/>
      <c r="M1548" s="6"/>
      <c r="N1548" s="6"/>
    </row>
    <row r="1549" spans="1:14">
      <c r="A1549" s="1" t="s">
        <v>691</v>
      </c>
      <c r="B1549" s="1" t="s">
        <v>292</v>
      </c>
      <c r="C1549" s="1" t="s">
        <v>943</v>
      </c>
      <c r="D1549" s="1">
        <v>29</v>
      </c>
      <c r="E1549" s="1">
        <v>811.361985</v>
      </c>
      <c r="F1549" s="1">
        <v>29</v>
      </c>
      <c r="G1549" s="1">
        <v>811.361985</v>
      </c>
      <c r="H1549" s="1">
        <v>28</v>
      </c>
      <c r="I1549" s="1">
        <v>787.01690599999995</v>
      </c>
      <c r="J1549" s="1">
        <v>28</v>
      </c>
      <c r="K1549" s="1">
        <v>816.80587200000002</v>
      </c>
      <c r="L1549" s="6"/>
      <c r="M1549" s="6"/>
      <c r="N1549" s="6"/>
    </row>
    <row r="1550" spans="1:14">
      <c r="A1550" s="1" t="s">
        <v>692</v>
      </c>
      <c r="B1550" s="1" t="s">
        <v>292</v>
      </c>
      <c r="C1550" s="1" t="s">
        <v>1701</v>
      </c>
      <c r="D1550" s="1">
        <v>3</v>
      </c>
      <c r="E1550" s="1" t="s">
        <v>1531</v>
      </c>
      <c r="F1550" s="1">
        <v>3</v>
      </c>
      <c r="G1550" s="1" t="s">
        <v>1531</v>
      </c>
      <c r="H1550" s="1">
        <v>3</v>
      </c>
      <c r="I1550" s="1" t="s">
        <v>1531</v>
      </c>
      <c r="J1550" s="1">
        <v>3</v>
      </c>
      <c r="K1550" s="1" t="s">
        <v>1531</v>
      </c>
      <c r="L1550" s="6"/>
      <c r="M1550" s="6"/>
      <c r="N1550" s="6"/>
    </row>
    <row r="1551" spans="1:14">
      <c r="A1551" s="1" t="s">
        <v>693</v>
      </c>
      <c r="B1551" s="1" t="s">
        <v>292</v>
      </c>
      <c r="C1551" s="1" t="s">
        <v>709</v>
      </c>
      <c r="D1551" s="1">
        <v>2</v>
      </c>
      <c r="E1551" s="1">
        <v>40</v>
      </c>
      <c r="F1551" s="1">
        <v>2</v>
      </c>
      <c r="G1551" s="1">
        <v>40</v>
      </c>
      <c r="H1551" s="1">
        <v>2</v>
      </c>
      <c r="I1551" s="1">
        <v>40</v>
      </c>
      <c r="J1551" s="1">
        <v>2</v>
      </c>
      <c r="K1551" s="1">
        <v>40</v>
      </c>
      <c r="L1551" s="6"/>
      <c r="M1551" s="6"/>
      <c r="N1551" s="6"/>
    </row>
    <row r="1552" spans="1:14">
      <c r="A1552" s="1" t="s">
        <v>293</v>
      </c>
      <c r="B1552" s="1" t="s">
        <v>1606</v>
      </c>
      <c r="C1552" s="1" t="s">
        <v>1690</v>
      </c>
      <c r="D1552" s="1">
        <v>4</v>
      </c>
      <c r="E1552" s="1" t="s">
        <v>1531</v>
      </c>
      <c r="F1552" s="1">
        <v>4</v>
      </c>
      <c r="G1552" s="1" t="s">
        <v>1531</v>
      </c>
      <c r="H1552" s="1">
        <v>4</v>
      </c>
      <c r="I1552" s="1" t="s">
        <v>1531</v>
      </c>
      <c r="J1552" s="1">
        <v>5</v>
      </c>
      <c r="K1552" s="1" t="s">
        <v>1531</v>
      </c>
      <c r="L1552" s="6"/>
      <c r="M1552" s="6"/>
      <c r="N1552" s="6"/>
    </row>
    <row r="1553" spans="1:14">
      <c r="A1553" s="1" t="s">
        <v>294</v>
      </c>
      <c r="B1553" s="1" t="s">
        <v>1606</v>
      </c>
      <c r="C1553" s="1" t="s">
        <v>1703</v>
      </c>
      <c r="D1553" s="1">
        <v>0</v>
      </c>
      <c r="E1553" s="1" t="s">
        <v>1531</v>
      </c>
      <c r="F1553" s="1">
        <v>0</v>
      </c>
      <c r="G1553" s="1" t="s">
        <v>1531</v>
      </c>
      <c r="H1553" s="1">
        <v>0</v>
      </c>
      <c r="I1553" s="1" t="s">
        <v>1531</v>
      </c>
      <c r="J1553" s="1">
        <v>0</v>
      </c>
      <c r="K1553" s="1" t="s">
        <v>1531</v>
      </c>
      <c r="L1553" s="6"/>
      <c r="M1553" s="6"/>
      <c r="N1553" s="6"/>
    </row>
    <row r="1554" spans="1:14">
      <c r="A1554" s="1" t="s">
        <v>295</v>
      </c>
      <c r="B1554" s="1" t="s">
        <v>1606</v>
      </c>
      <c r="C1554" s="1" t="s">
        <v>941</v>
      </c>
      <c r="D1554" s="1">
        <v>0</v>
      </c>
      <c r="E1554" s="1">
        <v>0</v>
      </c>
      <c r="F1554" s="1">
        <v>0</v>
      </c>
      <c r="G1554" s="1">
        <v>0</v>
      </c>
      <c r="H1554" s="1">
        <v>0</v>
      </c>
      <c r="I1554" s="1">
        <v>0</v>
      </c>
      <c r="J1554" s="1">
        <v>0</v>
      </c>
      <c r="K1554" s="1">
        <v>0</v>
      </c>
      <c r="L1554" s="6"/>
      <c r="M1554" s="6"/>
      <c r="N1554" s="6"/>
    </row>
    <row r="1555" spans="1:14">
      <c r="A1555" s="1" t="s">
        <v>296</v>
      </c>
      <c r="B1555" s="1" t="s">
        <v>1606</v>
      </c>
      <c r="C1555" s="1" t="s">
        <v>1700</v>
      </c>
      <c r="D1555" s="1">
        <v>1</v>
      </c>
      <c r="E1555" s="1">
        <v>2</v>
      </c>
      <c r="F1555" s="1">
        <v>1</v>
      </c>
      <c r="G1555" s="1">
        <v>2</v>
      </c>
      <c r="H1555" s="1">
        <v>1</v>
      </c>
      <c r="I1555" s="1">
        <v>2</v>
      </c>
      <c r="J1555" s="1">
        <v>2</v>
      </c>
      <c r="K1555" s="1">
        <v>27</v>
      </c>
      <c r="L1555" s="6"/>
      <c r="M1555" s="6"/>
      <c r="N1555" s="6"/>
    </row>
    <row r="1556" spans="1:14">
      <c r="A1556" s="1" t="s">
        <v>297</v>
      </c>
      <c r="B1556" s="1" t="s">
        <v>1606</v>
      </c>
      <c r="C1556" s="1" t="s">
        <v>942</v>
      </c>
      <c r="D1556" s="1">
        <v>1</v>
      </c>
      <c r="E1556" s="1">
        <v>11</v>
      </c>
      <c r="F1556" s="1">
        <v>1</v>
      </c>
      <c r="G1556" s="1">
        <v>11</v>
      </c>
      <c r="H1556" s="1">
        <v>1</v>
      </c>
      <c r="I1556" s="1">
        <v>11</v>
      </c>
      <c r="J1556" s="1">
        <v>1</v>
      </c>
      <c r="K1556" s="1">
        <v>11</v>
      </c>
      <c r="L1556" s="6"/>
      <c r="M1556" s="6"/>
      <c r="N1556" s="6"/>
    </row>
    <row r="1557" spans="1:14">
      <c r="A1557" s="1" t="s">
        <v>298</v>
      </c>
      <c r="B1557" s="1" t="s">
        <v>1606</v>
      </c>
      <c r="C1557" s="1" t="s">
        <v>1702</v>
      </c>
      <c r="D1557" s="1">
        <v>0</v>
      </c>
      <c r="E1557" s="1" t="s">
        <v>1531</v>
      </c>
      <c r="F1557" s="1">
        <v>0</v>
      </c>
      <c r="G1557" s="1" t="s">
        <v>1531</v>
      </c>
      <c r="H1557" s="1">
        <v>0</v>
      </c>
      <c r="I1557" s="1" t="s">
        <v>1531</v>
      </c>
      <c r="J1557" s="1">
        <v>0</v>
      </c>
      <c r="K1557" s="1" t="s">
        <v>1531</v>
      </c>
      <c r="L1557" s="6"/>
      <c r="M1557" s="6"/>
      <c r="N1557" s="6"/>
    </row>
    <row r="1558" spans="1:14">
      <c r="A1558" s="1" t="s">
        <v>299</v>
      </c>
      <c r="B1558" s="1" t="s">
        <v>1606</v>
      </c>
      <c r="C1558" s="1" t="s">
        <v>944</v>
      </c>
      <c r="D1558" s="1">
        <v>1</v>
      </c>
      <c r="E1558" s="1" t="s">
        <v>1531</v>
      </c>
      <c r="F1558" s="1">
        <v>1</v>
      </c>
      <c r="G1558" s="1" t="s">
        <v>1531</v>
      </c>
      <c r="H1558" s="1">
        <v>1</v>
      </c>
      <c r="I1558" s="1" t="s">
        <v>1531</v>
      </c>
      <c r="J1558" s="1">
        <v>1</v>
      </c>
      <c r="K1558" s="1" t="s">
        <v>1531</v>
      </c>
      <c r="L1558" s="6"/>
      <c r="M1558" s="6"/>
      <c r="N1558" s="6"/>
    </row>
    <row r="1559" spans="1:14">
      <c r="A1559" s="1" t="s">
        <v>300</v>
      </c>
      <c r="B1559" s="1" t="s">
        <v>1606</v>
      </c>
      <c r="C1559" s="1" t="s">
        <v>945</v>
      </c>
      <c r="D1559" s="1">
        <v>1</v>
      </c>
      <c r="E1559" s="1" t="s">
        <v>1531</v>
      </c>
      <c r="F1559" s="1">
        <v>1</v>
      </c>
      <c r="G1559" s="1" t="s">
        <v>1531</v>
      </c>
      <c r="H1559" s="1">
        <v>1</v>
      </c>
      <c r="I1559" s="1" t="s">
        <v>1531</v>
      </c>
      <c r="J1559" s="1">
        <v>1</v>
      </c>
      <c r="K1559" s="1" t="s">
        <v>1531</v>
      </c>
      <c r="L1559" s="6"/>
      <c r="M1559" s="6"/>
      <c r="N1559" s="6"/>
    </row>
    <row r="1560" spans="1:14">
      <c r="A1560" s="1" t="s">
        <v>301</v>
      </c>
      <c r="B1560" s="1" t="s">
        <v>1606</v>
      </c>
      <c r="C1560" s="1" t="s">
        <v>1704</v>
      </c>
      <c r="D1560" s="1">
        <v>0</v>
      </c>
      <c r="E1560" s="1">
        <v>0</v>
      </c>
      <c r="F1560" s="1">
        <v>0</v>
      </c>
      <c r="G1560" s="1">
        <v>0</v>
      </c>
      <c r="H1560" s="1">
        <v>0</v>
      </c>
      <c r="I1560" s="1">
        <v>0</v>
      </c>
      <c r="J1560" s="1">
        <v>0</v>
      </c>
      <c r="K1560" s="1">
        <v>0</v>
      </c>
      <c r="L1560" s="6"/>
      <c r="M1560" s="6"/>
      <c r="N1560" s="6"/>
    </row>
    <row r="1561" spans="1:14">
      <c r="A1561" s="1" t="s">
        <v>302</v>
      </c>
      <c r="B1561" s="1" t="s">
        <v>1606</v>
      </c>
      <c r="C1561" s="1" t="s">
        <v>943</v>
      </c>
      <c r="D1561" s="1">
        <v>0</v>
      </c>
      <c r="E1561" s="1">
        <v>0</v>
      </c>
      <c r="F1561" s="1">
        <v>0</v>
      </c>
      <c r="G1561" s="1">
        <v>0</v>
      </c>
      <c r="H1561" s="1">
        <v>0</v>
      </c>
      <c r="I1561" s="1">
        <v>0</v>
      </c>
      <c r="J1561" s="1">
        <v>0</v>
      </c>
      <c r="K1561" s="1">
        <v>0</v>
      </c>
      <c r="L1561" s="6"/>
      <c r="M1561" s="6"/>
      <c r="N1561" s="6"/>
    </row>
    <row r="1562" spans="1:14">
      <c r="A1562" s="1" t="s">
        <v>303</v>
      </c>
      <c r="B1562" s="1" t="s">
        <v>1606</v>
      </c>
      <c r="C1562" s="1" t="s">
        <v>1701</v>
      </c>
      <c r="D1562" s="1">
        <v>0</v>
      </c>
      <c r="E1562" s="1" t="s">
        <v>1531</v>
      </c>
      <c r="F1562" s="1">
        <v>0</v>
      </c>
      <c r="G1562" s="1" t="s">
        <v>1531</v>
      </c>
      <c r="H1562" s="1">
        <v>0</v>
      </c>
      <c r="I1562" s="1" t="s">
        <v>1531</v>
      </c>
      <c r="J1562" s="1">
        <v>0</v>
      </c>
      <c r="K1562" s="1" t="s">
        <v>1531</v>
      </c>
      <c r="L1562" s="6"/>
      <c r="M1562" s="6"/>
      <c r="N1562" s="6"/>
    </row>
    <row r="1563" spans="1:14">
      <c r="A1563" s="1" t="s">
        <v>304</v>
      </c>
      <c r="B1563" s="1" t="s">
        <v>1606</v>
      </c>
      <c r="C1563" s="1" t="s">
        <v>709</v>
      </c>
      <c r="D1563" s="1"/>
      <c r="E1563" s="1"/>
      <c r="F1563" s="1"/>
      <c r="G1563" s="1"/>
      <c r="H1563" s="1"/>
      <c r="I1563" s="1"/>
      <c r="J1563" s="1"/>
      <c r="K1563" s="1"/>
      <c r="L1563" s="6"/>
      <c r="M1563" s="6"/>
      <c r="N1563" s="6"/>
    </row>
    <row r="1564" spans="1:14">
      <c r="A1564" s="1" t="s">
        <v>305</v>
      </c>
      <c r="B1564" s="1" t="s">
        <v>1608</v>
      </c>
      <c r="C1564" s="1" t="s">
        <v>1690</v>
      </c>
      <c r="D1564" s="1">
        <v>6</v>
      </c>
      <c r="E1564" s="1" t="s">
        <v>1531</v>
      </c>
      <c r="F1564" s="1">
        <v>6</v>
      </c>
      <c r="G1564" s="1" t="s">
        <v>1531</v>
      </c>
      <c r="H1564" s="1">
        <v>6</v>
      </c>
      <c r="I1564" s="1" t="s">
        <v>1531</v>
      </c>
      <c r="J1564" s="1">
        <v>6</v>
      </c>
      <c r="K1564" s="1" t="s">
        <v>1531</v>
      </c>
      <c r="L1564" s="6"/>
      <c r="M1564" s="6"/>
      <c r="N1564" s="6"/>
    </row>
    <row r="1565" spans="1:14">
      <c r="A1565" s="1" t="s">
        <v>306</v>
      </c>
      <c r="B1565" s="1" t="s">
        <v>1608</v>
      </c>
      <c r="C1565" s="1" t="s">
        <v>1703</v>
      </c>
      <c r="D1565" s="1">
        <v>0</v>
      </c>
      <c r="E1565" s="1" t="s">
        <v>1531</v>
      </c>
      <c r="F1565" s="1">
        <v>0</v>
      </c>
      <c r="G1565" s="1" t="s">
        <v>1531</v>
      </c>
      <c r="H1565" s="1">
        <v>0</v>
      </c>
      <c r="I1565" s="1" t="s">
        <v>1531</v>
      </c>
      <c r="J1565" s="1">
        <v>0</v>
      </c>
      <c r="K1565" s="1" t="s">
        <v>1531</v>
      </c>
      <c r="L1565" s="6"/>
      <c r="M1565" s="6"/>
      <c r="N1565" s="6"/>
    </row>
    <row r="1566" spans="1:14">
      <c r="A1566" s="1" t="s">
        <v>307</v>
      </c>
      <c r="B1566" s="1" t="s">
        <v>1608</v>
      </c>
      <c r="C1566" s="1" t="s">
        <v>941</v>
      </c>
      <c r="D1566" s="1">
        <v>0</v>
      </c>
      <c r="E1566" s="1">
        <v>0</v>
      </c>
      <c r="F1566" s="1">
        <v>0</v>
      </c>
      <c r="G1566" s="1">
        <v>0</v>
      </c>
      <c r="H1566" s="1">
        <v>0</v>
      </c>
      <c r="I1566" s="1">
        <v>0</v>
      </c>
      <c r="J1566" s="1">
        <v>0</v>
      </c>
      <c r="K1566" s="1">
        <v>0</v>
      </c>
      <c r="L1566" s="6"/>
      <c r="M1566" s="6"/>
      <c r="N1566" s="6"/>
    </row>
    <row r="1567" spans="1:14">
      <c r="A1567" s="1" t="s">
        <v>1905</v>
      </c>
      <c r="B1567" s="1" t="s">
        <v>1608</v>
      </c>
      <c r="C1567" s="1" t="s">
        <v>1700</v>
      </c>
      <c r="D1567" s="1">
        <v>4</v>
      </c>
      <c r="E1567" s="1">
        <v>6</v>
      </c>
      <c r="F1567" s="1">
        <v>4</v>
      </c>
      <c r="G1567" s="1">
        <v>6</v>
      </c>
      <c r="H1567" s="1">
        <v>4</v>
      </c>
      <c r="I1567" s="1">
        <v>6</v>
      </c>
      <c r="J1567" s="1">
        <v>4</v>
      </c>
      <c r="K1567" s="1">
        <v>6</v>
      </c>
      <c r="L1567" s="6"/>
      <c r="M1567" s="6"/>
      <c r="N1567" s="6"/>
    </row>
    <row r="1568" spans="1:14">
      <c r="A1568" s="1" t="s">
        <v>1906</v>
      </c>
      <c r="B1568" s="1" t="s">
        <v>1608</v>
      </c>
      <c r="C1568" s="1" t="s">
        <v>942</v>
      </c>
      <c r="D1568" s="1">
        <v>0</v>
      </c>
      <c r="E1568" s="1">
        <v>0</v>
      </c>
      <c r="F1568" s="1">
        <v>0</v>
      </c>
      <c r="G1568" s="1">
        <v>0</v>
      </c>
      <c r="H1568" s="1">
        <v>0</v>
      </c>
      <c r="I1568" s="1">
        <v>0</v>
      </c>
      <c r="J1568" s="1">
        <v>0</v>
      </c>
      <c r="K1568" s="1">
        <v>0</v>
      </c>
      <c r="L1568" s="6"/>
      <c r="M1568" s="6"/>
      <c r="N1568" s="6"/>
    </row>
    <row r="1569" spans="1:14">
      <c r="A1569" s="1" t="s">
        <v>1907</v>
      </c>
      <c r="B1569" s="1" t="s">
        <v>1608</v>
      </c>
      <c r="C1569" s="1" t="s">
        <v>1702</v>
      </c>
      <c r="D1569" s="1">
        <v>0</v>
      </c>
      <c r="E1569" s="1" t="s">
        <v>1531</v>
      </c>
      <c r="F1569" s="1">
        <v>0</v>
      </c>
      <c r="G1569" s="1" t="s">
        <v>1531</v>
      </c>
      <c r="H1569" s="1">
        <v>0</v>
      </c>
      <c r="I1569" s="1" t="s">
        <v>1531</v>
      </c>
      <c r="J1569" s="1">
        <v>0</v>
      </c>
      <c r="K1569" s="1" t="s">
        <v>1531</v>
      </c>
      <c r="L1569" s="6"/>
      <c r="M1569" s="6"/>
      <c r="N1569" s="6"/>
    </row>
    <row r="1570" spans="1:14">
      <c r="A1570" s="1" t="s">
        <v>1908</v>
      </c>
      <c r="B1570" s="1" t="s">
        <v>1608</v>
      </c>
      <c r="C1570" s="1" t="s">
        <v>944</v>
      </c>
      <c r="D1570" s="1">
        <v>1</v>
      </c>
      <c r="E1570" s="1" t="s">
        <v>1531</v>
      </c>
      <c r="F1570" s="1">
        <v>1</v>
      </c>
      <c r="G1570" s="1" t="s">
        <v>1531</v>
      </c>
      <c r="H1570" s="1">
        <v>1</v>
      </c>
      <c r="I1570" s="1" t="s">
        <v>1531</v>
      </c>
      <c r="J1570" s="1">
        <v>1</v>
      </c>
      <c r="K1570" s="1" t="s">
        <v>1531</v>
      </c>
      <c r="L1570" s="6"/>
      <c r="M1570" s="6"/>
      <c r="N1570" s="6"/>
    </row>
    <row r="1571" spans="1:14">
      <c r="A1571" s="1" t="s">
        <v>1909</v>
      </c>
      <c r="B1571" s="1" t="s">
        <v>1608</v>
      </c>
      <c r="C1571" s="1" t="s">
        <v>945</v>
      </c>
      <c r="D1571" s="1">
        <v>1</v>
      </c>
      <c r="E1571" s="1" t="s">
        <v>1531</v>
      </c>
      <c r="F1571" s="1">
        <v>1</v>
      </c>
      <c r="G1571" s="1" t="s">
        <v>1531</v>
      </c>
      <c r="H1571" s="1">
        <v>1</v>
      </c>
      <c r="I1571" s="1" t="s">
        <v>1531</v>
      </c>
      <c r="J1571" s="1">
        <v>1</v>
      </c>
      <c r="K1571" s="1" t="s">
        <v>1531</v>
      </c>
      <c r="L1571" s="6"/>
      <c r="M1571" s="6"/>
      <c r="N1571" s="6"/>
    </row>
    <row r="1572" spans="1:14">
      <c r="A1572" s="1" t="s">
        <v>1910</v>
      </c>
      <c r="B1572" s="1" t="s">
        <v>1608</v>
      </c>
      <c r="C1572" s="1" t="s">
        <v>1704</v>
      </c>
      <c r="D1572" s="1">
        <v>0</v>
      </c>
      <c r="E1572" s="1">
        <v>0</v>
      </c>
      <c r="F1572" s="1">
        <v>0</v>
      </c>
      <c r="G1572" s="1">
        <v>0</v>
      </c>
      <c r="H1572" s="1">
        <v>0</v>
      </c>
      <c r="I1572" s="1">
        <v>0</v>
      </c>
      <c r="J1572" s="1">
        <v>0</v>
      </c>
      <c r="K1572" s="1">
        <v>0</v>
      </c>
      <c r="L1572" s="6"/>
      <c r="M1572" s="6"/>
      <c r="N1572" s="6"/>
    </row>
    <row r="1573" spans="1:14">
      <c r="A1573" s="1" t="s">
        <v>1911</v>
      </c>
      <c r="B1573" s="1" t="s">
        <v>1608</v>
      </c>
      <c r="C1573" s="1" t="s">
        <v>943</v>
      </c>
      <c r="D1573" s="1">
        <v>0</v>
      </c>
      <c r="E1573" s="1">
        <v>0</v>
      </c>
      <c r="F1573" s="1">
        <v>0</v>
      </c>
      <c r="G1573" s="1">
        <v>0</v>
      </c>
      <c r="H1573" s="1">
        <v>0</v>
      </c>
      <c r="I1573" s="1">
        <v>0</v>
      </c>
      <c r="J1573" s="1">
        <v>0</v>
      </c>
      <c r="K1573" s="1">
        <v>0</v>
      </c>
      <c r="L1573" s="6"/>
      <c r="M1573" s="6"/>
      <c r="N1573" s="6"/>
    </row>
    <row r="1574" spans="1:14">
      <c r="A1574" s="1" t="s">
        <v>1912</v>
      </c>
      <c r="B1574" s="1" t="s">
        <v>1608</v>
      </c>
      <c r="C1574" s="1" t="s">
        <v>1701</v>
      </c>
      <c r="D1574" s="1">
        <v>0</v>
      </c>
      <c r="E1574" s="1" t="s">
        <v>1531</v>
      </c>
      <c r="F1574" s="1">
        <v>0</v>
      </c>
      <c r="G1574" s="1" t="s">
        <v>1531</v>
      </c>
      <c r="H1574" s="1">
        <v>0</v>
      </c>
      <c r="I1574" s="1" t="s">
        <v>1531</v>
      </c>
      <c r="J1574" s="1">
        <v>0</v>
      </c>
      <c r="K1574" s="1" t="s">
        <v>1531</v>
      </c>
      <c r="L1574" s="6"/>
      <c r="M1574" s="6"/>
      <c r="N1574" s="6"/>
    </row>
    <row r="1575" spans="1:14">
      <c r="A1575" s="1" t="s">
        <v>1913</v>
      </c>
      <c r="B1575" s="1" t="s">
        <v>1608</v>
      </c>
      <c r="C1575" s="1" t="s">
        <v>709</v>
      </c>
      <c r="D1575" s="1"/>
      <c r="E1575" s="1"/>
      <c r="F1575" s="1"/>
      <c r="G1575" s="1"/>
      <c r="H1575" s="1"/>
      <c r="I1575" s="1"/>
      <c r="J1575" s="1"/>
      <c r="K1575" s="1"/>
      <c r="L1575" s="6"/>
      <c r="M1575" s="6"/>
      <c r="N1575" s="6"/>
    </row>
    <row r="1576" spans="1:14">
      <c r="A1576" s="1" t="s">
        <v>1914</v>
      </c>
      <c r="B1576" s="1" t="s">
        <v>100</v>
      </c>
      <c r="C1576" s="1" t="s">
        <v>1690</v>
      </c>
      <c r="D1576" s="1">
        <v>42</v>
      </c>
      <c r="E1576" s="1" t="s">
        <v>1531</v>
      </c>
      <c r="F1576" s="1">
        <v>41</v>
      </c>
      <c r="G1576" s="1" t="s">
        <v>1531</v>
      </c>
      <c r="H1576" s="1">
        <v>40</v>
      </c>
      <c r="I1576" s="1" t="s">
        <v>1531</v>
      </c>
      <c r="J1576" s="1">
        <v>40</v>
      </c>
      <c r="K1576" s="1" t="s">
        <v>1531</v>
      </c>
      <c r="L1576" s="6"/>
      <c r="M1576" s="6"/>
      <c r="N1576" s="6"/>
    </row>
    <row r="1577" spans="1:14">
      <c r="A1577" s="1" t="s">
        <v>1915</v>
      </c>
      <c r="B1577" s="1" t="s">
        <v>100</v>
      </c>
      <c r="C1577" s="1" t="s">
        <v>1703</v>
      </c>
      <c r="D1577" s="1">
        <v>0</v>
      </c>
      <c r="E1577" s="1" t="s">
        <v>1531</v>
      </c>
      <c r="F1577" s="1">
        <v>0</v>
      </c>
      <c r="G1577" s="1" t="s">
        <v>1531</v>
      </c>
      <c r="H1577" s="1">
        <v>0</v>
      </c>
      <c r="I1577" s="1" t="s">
        <v>1531</v>
      </c>
      <c r="J1577" s="1">
        <v>0</v>
      </c>
      <c r="K1577" s="1" t="s">
        <v>1531</v>
      </c>
      <c r="L1577" s="6"/>
      <c r="M1577" s="6"/>
      <c r="N1577" s="6"/>
    </row>
    <row r="1578" spans="1:14">
      <c r="A1578" s="1" t="s">
        <v>1916</v>
      </c>
      <c r="B1578" s="1" t="s">
        <v>100</v>
      </c>
      <c r="C1578" s="1" t="s">
        <v>941</v>
      </c>
      <c r="D1578" s="1">
        <v>13</v>
      </c>
      <c r="E1578" s="1">
        <v>2333</v>
      </c>
      <c r="F1578" s="1">
        <v>13</v>
      </c>
      <c r="G1578" s="1">
        <v>2333</v>
      </c>
      <c r="H1578" s="1">
        <v>13</v>
      </c>
      <c r="I1578" s="1">
        <v>2333</v>
      </c>
      <c r="J1578" s="1">
        <v>13</v>
      </c>
      <c r="K1578" s="1">
        <v>2333</v>
      </c>
      <c r="L1578" s="6"/>
      <c r="M1578" s="6"/>
      <c r="N1578" s="6"/>
    </row>
    <row r="1579" spans="1:14">
      <c r="A1579" s="1" t="s">
        <v>1917</v>
      </c>
      <c r="B1579" s="1" t="s">
        <v>100</v>
      </c>
      <c r="C1579" s="1" t="s">
        <v>1700</v>
      </c>
      <c r="D1579" s="1">
        <v>19</v>
      </c>
      <c r="E1579" s="1">
        <v>108</v>
      </c>
      <c r="F1579" s="1">
        <v>18</v>
      </c>
      <c r="G1579" s="1">
        <v>102</v>
      </c>
      <c r="H1579" s="1">
        <v>17</v>
      </c>
      <c r="I1579" s="1">
        <v>77</v>
      </c>
      <c r="J1579" s="1">
        <v>17</v>
      </c>
      <c r="K1579" s="1">
        <v>77</v>
      </c>
      <c r="L1579" s="6"/>
      <c r="M1579" s="6"/>
      <c r="N1579" s="6"/>
    </row>
    <row r="1580" spans="1:14">
      <c r="A1580" s="1" t="s">
        <v>1918</v>
      </c>
      <c r="B1580" s="1" t="s">
        <v>100</v>
      </c>
      <c r="C1580" s="1" t="s">
        <v>942</v>
      </c>
      <c r="D1580" s="1">
        <v>1</v>
      </c>
      <c r="E1580" s="1">
        <v>64</v>
      </c>
      <c r="F1580" s="1">
        <v>1</v>
      </c>
      <c r="G1580" s="1">
        <v>64</v>
      </c>
      <c r="H1580" s="1">
        <v>1</v>
      </c>
      <c r="I1580" s="1">
        <v>64</v>
      </c>
      <c r="J1580" s="1">
        <v>1</v>
      </c>
      <c r="K1580" s="1">
        <v>64</v>
      </c>
      <c r="L1580" s="6"/>
      <c r="M1580" s="6"/>
      <c r="N1580" s="6"/>
    </row>
    <row r="1581" spans="1:14">
      <c r="A1581" s="1" t="s">
        <v>1919</v>
      </c>
      <c r="B1581" s="1" t="s">
        <v>100</v>
      </c>
      <c r="C1581" s="1" t="s">
        <v>1702</v>
      </c>
      <c r="D1581" s="1">
        <v>2</v>
      </c>
      <c r="E1581" s="1" t="s">
        <v>1531</v>
      </c>
      <c r="F1581" s="1">
        <v>2</v>
      </c>
      <c r="G1581" s="1" t="s">
        <v>1531</v>
      </c>
      <c r="H1581" s="1">
        <v>2</v>
      </c>
      <c r="I1581" s="1" t="s">
        <v>1531</v>
      </c>
      <c r="J1581" s="1">
        <v>2</v>
      </c>
      <c r="K1581" s="1" t="s">
        <v>1531</v>
      </c>
      <c r="L1581" s="6"/>
      <c r="M1581" s="6"/>
      <c r="N1581" s="6"/>
    </row>
    <row r="1582" spans="1:14">
      <c r="A1582" s="1" t="s">
        <v>1920</v>
      </c>
      <c r="B1582" s="1" t="s">
        <v>100</v>
      </c>
      <c r="C1582" s="1" t="s">
        <v>944</v>
      </c>
      <c r="D1582" s="1">
        <v>1</v>
      </c>
      <c r="E1582" s="1" t="s">
        <v>1531</v>
      </c>
      <c r="F1582" s="1">
        <v>1</v>
      </c>
      <c r="G1582" s="1" t="s">
        <v>1531</v>
      </c>
      <c r="H1582" s="1">
        <v>1</v>
      </c>
      <c r="I1582" s="1" t="s">
        <v>1531</v>
      </c>
      <c r="J1582" s="1">
        <v>1</v>
      </c>
      <c r="K1582" s="1" t="s">
        <v>1531</v>
      </c>
      <c r="L1582" s="6"/>
      <c r="M1582" s="6"/>
      <c r="N1582" s="6"/>
    </row>
    <row r="1583" spans="1:14">
      <c r="A1583" s="1" t="s">
        <v>1921</v>
      </c>
      <c r="B1583" s="1" t="s">
        <v>100</v>
      </c>
      <c r="C1583" s="1" t="s">
        <v>945</v>
      </c>
      <c r="D1583" s="1">
        <v>1</v>
      </c>
      <c r="E1583" s="1" t="s">
        <v>1531</v>
      </c>
      <c r="F1583" s="1">
        <v>1</v>
      </c>
      <c r="G1583" s="1" t="s">
        <v>1531</v>
      </c>
      <c r="H1583" s="1">
        <v>1</v>
      </c>
      <c r="I1583" s="1" t="s">
        <v>1531</v>
      </c>
      <c r="J1583" s="1">
        <v>1</v>
      </c>
      <c r="K1583" s="1" t="s">
        <v>1531</v>
      </c>
      <c r="L1583" s="6"/>
      <c r="M1583" s="6"/>
      <c r="N1583" s="6"/>
    </row>
    <row r="1584" spans="1:14">
      <c r="A1584" s="1" t="s">
        <v>1922</v>
      </c>
      <c r="B1584" s="1" t="s">
        <v>100</v>
      </c>
      <c r="C1584" s="1" t="s">
        <v>1704</v>
      </c>
      <c r="D1584" s="1">
        <v>0</v>
      </c>
      <c r="E1584" s="1">
        <v>0</v>
      </c>
      <c r="F1584" s="1">
        <v>0</v>
      </c>
      <c r="G1584" s="1">
        <v>0</v>
      </c>
      <c r="H1584" s="1">
        <v>0</v>
      </c>
      <c r="I1584" s="1">
        <v>0</v>
      </c>
      <c r="J1584" s="1">
        <v>0</v>
      </c>
      <c r="K1584" s="1">
        <v>0</v>
      </c>
      <c r="L1584" s="6"/>
      <c r="M1584" s="6"/>
      <c r="N1584" s="6"/>
    </row>
    <row r="1585" spans="1:14">
      <c r="A1585" s="1" t="s">
        <v>1923</v>
      </c>
      <c r="B1585" s="1" t="s">
        <v>100</v>
      </c>
      <c r="C1585" s="1" t="s">
        <v>943</v>
      </c>
      <c r="D1585" s="1">
        <v>5</v>
      </c>
      <c r="E1585" s="1">
        <v>160.69473600000001</v>
      </c>
      <c r="F1585" s="1">
        <v>5</v>
      </c>
      <c r="G1585" s="1">
        <v>160.69473600000001</v>
      </c>
      <c r="H1585" s="1">
        <v>5</v>
      </c>
      <c r="I1585" s="1">
        <v>160.91304299999999</v>
      </c>
      <c r="J1585" s="1">
        <v>5</v>
      </c>
      <c r="K1585" s="1">
        <v>162.206185</v>
      </c>
      <c r="L1585" s="6"/>
      <c r="M1585" s="6"/>
      <c r="N1585" s="6"/>
    </row>
    <row r="1586" spans="1:14">
      <c r="A1586" s="1" t="s">
        <v>1924</v>
      </c>
      <c r="B1586" s="1" t="s">
        <v>100</v>
      </c>
      <c r="C1586" s="1" t="s">
        <v>1701</v>
      </c>
      <c r="D1586" s="1">
        <v>0</v>
      </c>
      <c r="E1586" s="1" t="s">
        <v>1531</v>
      </c>
      <c r="F1586" s="1">
        <v>0</v>
      </c>
      <c r="G1586" s="1" t="s">
        <v>1531</v>
      </c>
      <c r="H1586" s="1">
        <v>0</v>
      </c>
      <c r="I1586" s="1" t="s">
        <v>1531</v>
      </c>
      <c r="J1586" s="1">
        <v>0</v>
      </c>
      <c r="K1586" s="1" t="s">
        <v>1531</v>
      </c>
      <c r="L1586" s="6"/>
      <c r="M1586" s="6"/>
      <c r="N1586" s="6"/>
    </row>
    <row r="1587" spans="1:14">
      <c r="A1587" s="1" t="s">
        <v>1925</v>
      </c>
      <c r="B1587" s="1" t="s">
        <v>100</v>
      </c>
      <c r="C1587" s="1" t="s">
        <v>709</v>
      </c>
      <c r="D1587" s="1"/>
      <c r="E1587" s="1"/>
      <c r="F1587" s="1"/>
      <c r="G1587" s="1"/>
      <c r="H1587" s="1"/>
      <c r="I1587" s="1"/>
      <c r="J1587" s="1"/>
      <c r="K1587" s="1"/>
      <c r="L1587" s="6"/>
      <c r="M1587" s="6"/>
      <c r="N1587" s="6"/>
    </row>
    <row r="1588" spans="1:14">
      <c r="A1588" s="1" t="s">
        <v>1926</v>
      </c>
      <c r="B1588" s="1" t="s">
        <v>951</v>
      </c>
      <c r="C1588" s="1" t="s">
        <v>1690</v>
      </c>
      <c r="D1588" s="1">
        <v>71</v>
      </c>
      <c r="E1588" s="1" t="s">
        <v>1531</v>
      </c>
      <c r="F1588" s="1">
        <v>72</v>
      </c>
      <c r="G1588" s="1" t="s">
        <v>1531</v>
      </c>
      <c r="H1588" s="1">
        <v>71</v>
      </c>
      <c r="I1588" s="1" t="s">
        <v>1531</v>
      </c>
      <c r="J1588" s="1">
        <v>69</v>
      </c>
      <c r="K1588" s="1" t="s">
        <v>1531</v>
      </c>
      <c r="L1588" s="6"/>
      <c r="M1588" s="6"/>
      <c r="N1588" s="6"/>
    </row>
    <row r="1589" spans="1:14">
      <c r="A1589" s="1" t="s">
        <v>1927</v>
      </c>
      <c r="B1589" s="1" t="s">
        <v>951</v>
      </c>
      <c r="C1589" s="1" t="s">
        <v>1703</v>
      </c>
      <c r="D1589" s="1">
        <v>2</v>
      </c>
      <c r="E1589" s="1" t="s">
        <v>1531</v>
      </c>
      <c r="F1589" s="1">
        <v>2</v>
      </c>
      <c r="G1589" s="1" t="s">
        <v>1531</v>
      </c>
      <c r="H1589" s="1">
        <v>2</v>
      </c>
      <c r="I1589" s="1" t="s">
        <v>1531</v>
      </c>
      <c r="J1589" s="1">
        <v>2</v>
      </c>
      <c r="K1589" s="1" t="s">
        <v>1531</v>
      </c>
      <c r="L1589" s="6"/>
      <c r="M1589" s="6"/>
      <c r="N1589" s="6"/>
    </row>
    <row r="1590" spans="1:14">
      <c r="A1590" s="1" t="s">
        <v>1928</v>
      </c>
      <c r="B1590" s="1" t="s">
        <v>951</v>
      </c>
      <c r="C1590" s="1" t="s">
        <v>941</v>
      </c>
      <c r="D1590" s="1">
        <v>1</v>
      </c>
      <c r="E1590" s="1">
        <v>142</v>
      </c>
      <c r="F1590" s="1">
        <v>1</v>
      </c>
      <c r="G1590" s="1">
        <v>142</v>
      </c>
      <c r="H1590" s="1">
        <v>1</v>
      </c>
      <c r="I1590" s="1">
        <v>142</v>
      </c>
      <c r="J1590" s="1">
        <v>1</v>
      </c>
      <c r="K1590" s="1">
        <v>142</v>
      </c>
      <c r="L1590" s="6"/>
      <c r="M1590" s="6"/>
      <c r="N1590" s="6"/>
    </row>
    <row r="1591" spans="1:14">
      <c r="A1591" s="1" t="s">
        <v>1929</v>
      </c>
      <c r="B1591" s="1" t="s">
        <v>951</v>
      </c>
      <c r="C1591" s="1" t="s">
        <v>1700</v>
      </c>
      <c r="D1591" s="1">
        <v>54</v>
      </c>
      <c r="E1591" s="1">
        <v>286</v>
      </c>
      <c r="F1591" s="1">
        <v>55</v>
      </c>
      <c r="G1591" s="1">
        <v>286</v>
      </c>
      <c r="H1591" s="1">
        <v>55</v>
      </c>
      <c r="I1591" s="1">
        <v>286</v>
      </c>
      <c r="J1591" s="1">
        <v>53</v>
      </c>
      <c r="K1591" s="1">
        <v>276</v>
      </c>
      <c r="L1591" s="6"/>
      <c r="M1591" s="6"/>
      <c r="N1591" s="6"/>
    </row>
    <row r="1592" spans="1:14">
      <c r="A1592" s="1" t="s">
        <v>1930</v>
      </c>
      <c r="B1592" s="1" t="s">
        <v>951</v>
      </c>
      <c r="C1592" s="1" t="s">
        <v>942</v>
      </c>
      <c r="D1592" s="1">
        <v>0</v>
      </c>
      <c r="E1592" s="1">
        <v>0</v>
      </c>
      <c r="F1592" s="1">
        <v>0</v>
      </c>
      <c r="G1592" s="1">
        <v>0</v>
      </c>
      <c r="H1592" s="1">
        <v>0</v>
      </c>
      <c r="I1592" s="1">
        <v>0</v>
      </c>
      <c r="J1592" s="1">
        <v>0</v>
      </c>
      <c r="K1592" s="1">
        <v>0</v>
      </c>
      <c r="L1592" s="6"/>
      <c r="M1592" s="6"/>
      <c r="N1592" s="6"/>
    </row>
    <row r="1593" spans="1:14">
      <c r="A1593" s="1" t="s">
        <v>1931</v>
      </c>
      <c r="B1593" s="1" t="s">
        <v>951</v>
      </c>
      <c r="C1593" s="1" t="s">
        <v>1702</v>
      </c>
      <c r="D1593" s="1">
        <v>6</v>
      </c>
      <c r="E1593" s="1" t="s">
        <v>1531</v>
      </c>
      <c r="F1593" s="1">
        <v>6</v>
      </c>
      <c r="G1593" s="1" t="s">
        <v>1531</v>
      </c>
      <c r="H1593" s="1">
        <v>5</v>
      </c>
      <c r="I1593" s="1" t="s">
        <v>1531</v>
      </c>
      <c r="J1593" s="1">
        <v>4</v>
      </c>
      <c r="K1593" s="1" t="s">
        <v>1531</v>
      </c>
      <c r="L1593" s="6"/>
      <c r="M1593" s="6"/>
      <c r="N1593" s="6"/>
    </row>
    <row r="1594" spans="1:14">
      <c r="A1594" s="1" t="s">
        <v>1932</v>
      </c>
      <c r="B1594" s="1" t="s">
        <v>951</v>
      </c>
      <c r="C1594" s="1" t="s">
        <v>944</v>
      </c>
      <c r="D1594" s="1">
        <v>1</v>
      </c>
      <c r="E1594" s="1" t="s">
        <v>1531</v>
      </c>
      <c r="F1594" s="1">
        <v>1</v>
      </c>
      <c r="G1594" s="1" t="s">
        <v>1531</v>
      </c>
      <c r="H1594" s="1">
        <v>1</v>
      </c>
      <c r="I1594" s="1" t="s">
        <v>1531</v>
      </c>
      <c r="J1594" s="1">
        <v>1</v>
      </c>
      <c r="K1594" s="1" t="s">
        <v>1531</v>
      </c>
      <c r="L1594" s="6"/>
      <c r="M1594" s="6"/>
      <c r="N1594" s="6"/>
    </row>
    <row r="1595" spans="1:14">
      <c r="A1595" s="1" t="s">
        <v>1933</v>
      </c>
      <c r="B1595" s="1" t="s">
        <v>951</v>
      </c>
      <c r="C1595" s="1" t="s">
        <v>945</v>
      </c>
      <c r="D1595" s="1">
        <v>1</v>
      </c>
      <c r="E1595" s="1" t="s">
        <v>1531</v>
      </c>
      <c r="F1595" s="1">
        <v>1</v>
      </c>
      <c r="G1595" s="1" t="s">
        <v>1531</v>
      </c>
      <c r="H1595" s="1">
        <v>1</v>
      </c>
      <c r="I1595" s="1" t="s">
        <v>1531</v>
      </c>
      <c r="J1595" s="1">
        <v>1</v>
      </c>
      <c r="K1595" s="1" t="s">
        <v>1531</v>
      </c>
      <c r="L1595" s="6"/>
      <c r="M1595" s="6"/>
      <c r="N1595" s="6"/>
    </row>
    <row r="1596" spans="1:14">
      <c r="A1596" s="1" t="s">
        <v>1934</v>
      </c>
      <c r="B1596" s="1" t="s">
        <v>951</v>
      </c>
      <c r="C1596" s="1" t="s">
        <v>1704</v>
      </c>
      <c r="D1596" s="1">
        <v>2</v>
      </c>
      <c r="E1596" s="1">
        <v>17.8</v>
      </c>
      <c r="F1596" s="1">
        <v>2</v>
      </c>
      <c r="G1596" s="1">
        <v>17.8</v>
      </c>
      <c r="H1596" s="1">
        <v>2</v>
      </c>
      <c r="I1596" s="1">
        <v>17.75</v>
      </c>
      <c r="J1596" s="1">
        <v>3</v>
      </c>
      <c r="K1596" s="1">
        <v>24.75</v>
      </c>
      <c r="L1596" s="6"/>
      <c r="M1596" s="6"/>
      <c r="N1596" s="6"/>
    </row>
    <row r="1597" spans="1:14">
      <c r="A1597" s="1" t="s">
        <v>1935</v>
      </c>
      <c r="B1597" s="1" t="s">
        <v>951</v>
      </c>
      <c r="C1597" s="1" t="s">
        <v>943</v>
      </c>
      <c r="D1597" s="1">
        <v>3</v>
      </c>
      <c r="E1597" s="1">
        <v>39</v>
      </c>
      <c r="F1597" s="1">
        <v>3</v>
      </c>
      <c r="G1597" s="1">
        <v>39</v>
      </c>
      <c r="H1597" s="1">
        <v>3</v>
      </c>
      <c r="I1597" s="1">
        <v>39</v>
      </c>
      <c r="J1597" s="1">
        <v>3</v>
      </c>
      <c r="K1597" s="1">
        <v>39</v>
      </c>
      <c r="L1597" s="6"/>
      <c r="M1597" s="6"/>
      <c r="N1597" s="6"/>
    </row>
    <row r="1598" spans="1:14">
      <c r="A1598" s="1" t="s">
        <v>1936</v>
      </c>
      <c r="B1598" s="1" t="s">
        <v>951</v>
      </c>
      <c r="C1598" s="1" t="s">
        <v>1701</v>
      </c>
      <c r="D1598" s="1">
        <v>1</v>
      </c>
      <c r="E1598" s="1" t="s">
        <v>1531</v>
      </c>
      <c r="F1598" s="1">
        <v>1</v>
      </c>
      <c r="G1598" s="1" t="s">
        <v>1531</v>
      </c>
      <c r="H1598" s="1">
        <v>1</v>
      </c>
      <c r="I1598" s="1" t="s">
        <v>1531</v>
      </c>
      <c r="J1598" s="1">
        <v>1</v>
      </c>
      <c r="K1598" s="1" t="s">
        <v>1531</v>
      </c>
      <c r="L1598" s="6"/>
      <c r="M1598" s="6"/>
      <c r="N1598" s="6"/>
    </row>
    <row r="1599" spans="1:14">
      <c r="A1599" s="1" t="s">
        <v>1937</v>
      </c>
      <c r="B1599" s="1" t="s">
        <v>951</v>
      </c>
      <c r="C1599" s="1" t="s">
        <v>709</v>
      </c>
      <c r="D1599" s="1"/>
      <c r="E1599" s="1"/>
      <c r="F1599" s="1"/>
      <c r="G1599" s="1"/>
      <c r="H1599" s="1"/>
      <c r="I1599" s="1"/>
      <c r="J1599" s="1"/>
      <c r="K1599" s="1"/>
      <c r="L1599" s="6"/>
      <c r="M1599" s="6"/>
      <c r="N1599" s="6"/>
    </row>
    <row r="1600" spans="1:14">
      <c r="A1600" s="1" t="s">
        <v>1938</v>
      </c>
      <c r="B1600" s="1" t="s">
        <v>963</v>
      </c>
      <c r="C1600" s="1" t="s">
        <v>1690</v>
      </c>
      <c r="D1600" s="1">
        <v>16</v>
      </c>
      <c r="E1600" s="1" t="s">
        <v>1531</v>
      </c>
      <c r="F1600" s="1">
        <v>16</v>
      </c>
      <c r="G1600" s="1" t="s">
        <v>1531</v>
      </c>
      <c r="H1600" s="1">
        <v>16</v>
      </c>
      <c r="I1600" s="1" t="s">
        <v>1531</v>
      </c>
      <c r="J1600" s="1">
        <v>16</v>
      </c>
      <c r="K1600" s="1" t="s">
        <v>1531</v>
      </c>
      <c r="L1600" s="6"/>
      <c r="M1600" s="6"/>
      <c r="N1600" s="6"/>
    </row>
    <row r="1601" spans="1:14">
      <c r="A1601" s="1" t="s">
        <v>906</v>
      </c>
      <c r="B1601" s="1" t="s">
        <v>963</v>
      </c>
      <c r="C1601" s="1" t="s">
        <v>1703</v>
      </c>
      <c r="D1601" s="1">
        <v>0</v>
      </c>
      <c r="E1601" s="1" t="s">
        <v>1531</v>
      </c>
      <c r="F1601" s="1">
        <v>0</v>
      </c>
      <c r="G1601" s="1" t="s">
        <v>1531</v>
      </c>
      <c r="H1601" s="1">
        <v>0</v>
      </c>
      <c r="I1601" s="1" t="s">
        <v>1531</v>
      </c>
      <c r="J1601" s="1">
        <v>0</v>
      </c>
      <c r="K1601" s="1" t="s">
        <v>1531</v>
      </c>
      <c r="L1601" s="6"/>
      <c r="M1601" s="6"/>
      <c r="N1601" s="6"/>
    </row>
    <row r="1602" spans="1:14">
      <c r="A1602" s="1" t="s">
        <v>907</v>
      </c>
      <c r="B1602" s="1" t="s">
        <v>963</v>
      </c>
      <c r="C1602" s="1" t="s">
        <v>941</v>
      </c>
      <c r="D1602" s="1">
        <v>0</v>
      </c>
      <c r="E1602" s="1">
        <v>0</v>
      </c>
      <c r="F1602" s="1">
        <v>0</v>
      </c>
      <c r="G1602" s="1">
        <v>0</v>
      </c>
      <c r="H1602" s="1">
        <v>0</v>
      </c>
      <c r="I1602" s="1">
        <v>0</v>
      </c>
      <c r="J1602" s="1">
        <v>0</v>
      </c>
      <c r="K1602" s="1">
        <v>0</v>
      </c>
      <c r="L1602" s="6"/>
      <c r="M1602" s="6"/>
      <c r="N1602" s="6"/>
    </row>
    <row r="1603" spans="1:14">
      <c r="A1603" s="1" t="s">
        <v>908</v>
      </c>
      <c r="B1603" s="1" t="s">
        <v>963</v>
      </c>
      <c r="C1603" s="1" t="s">
        <v>1700</v>
      </c>
      <c r="D1603" s="1">
        <v>10</v>
      </c>
      <c r="E1603" s="1">
        <v>59</v>
      </c>
      <c r="F1603" s="1">
        <v>10</v>
      </c>
      <c r="G1603" s="1">
        <v>59</v>
      </c>
      <c r="H1603" s="1">
        <v>10</v>
      </c>
      <c r="I1603" s="1">
        <v>59</v>
      </c>
      <c r="J1603" s="1">
        <v>10</v>
      </c>
      <c r="K1603" s="1">
        <v>59</v>
      </c>
      <c r="L1603" s="6"/>
      <c r="M1603" s="6"/>
      <c r="N1603" s="6"/>
    </row>
    <row r="1604" spans="1:14">
      <c r="A1604" s="1" t="s">
        <v>909</v>
      </c>
      <c r="B1604" s="1" t="s">
        <v>963</v>
      </c>
      <c r="C1604" s="1" t="s">
        <v>942</v>
      </c>
      <c r="D1604" s="1">
        <v>1</v>
      </c>
      <c r="E1604" s="1">
        <v>35</v>
      </c>
      <c r="F1604" s="1">
        <v>1</v>
      </c>
      <c r="G1604" s="1">
        <v>35</v>
      </c>
      <c r="H1604" s="1">
        <v>1</v>
      </c>
      <c r="I1604" s="1">
        <v>35</v>
      </c>
      <c r="J1604" s="1">
        <v>1</v>
      </c>
      <c r="K1604" s="1">
        <v>35</v>
      </c>
      <c r="L1604" s="6"/>
      <c r="M1604" s="6"/>
      <c r="N1604" s="6"/>
    </row>
    <row r="1605" spans="1:14">
      <c r="A1605" s="1" t="s">
        <v>910</v>
      </c>
      <c r="B1605" s="1" t="s">
        <v>963</v>
      </c>
      <c r="C1605" s="1" t="s">
        <v>1702</v>
      </c>
      <c r="D1605" s="1">
        <v>2</v>
      </c>
      <c r="E1605" s="1" t="s">
        <v>1531</v>
      </c>
      <c r="F1605" s="1">
        <v>2</v>
      </c>
      <c r="G1605" s="1" t="s">
        <v>1531</v>
      </c>
      <c r="H1605" s="1">
        <v>2</v>
      </c>
      <c r="I1605" s="1" t="s">
        <v>1531</v>
      </c>
      <c r="J1605" s="1">
        <v>2</v>
      </c>
      <c r="K1605" s="1" t="s">
        <v>1531</v>
      </c>
      <c r="L1605" s="6"/>
      <c r="M1605" s="6"/>
      <c r="N1605" s="6"/>
    </row>
    <row r="1606" spans="1:14">
      <c r="A1606" s="1" t="s">
        <v>911</v>
      </c>
      <c r="B1606" s="1" t="s">
        <v>963</v>
      </c>
      <c r="C1606" s="1" t="s">
        <v>944</v>
      </c>
      <c r="D1606" s="1">
        <v>1</v>
      </c>
      <c r="E1606" s="1" t="s">
        <v>1531</v>
      </c>
      <c r="F1606" s="1">
        <v>1</v>
      </c>
      <c r="G1606" s="1" t="s">
        <v>1531</v>
      </c>
      <c r="H1606" s="1">
        <v>1</v>
      </c>
      <c r="I1606" s="1" t="s">
        <v>1531</v>
      </c>
      <c r="J1606" s="1">
        <v>1</v>
      </c>
      <c r="K1606" s="1" t="s">
        <v>1531</v>
      </c>
      <c r="L1606" s="6"/>
      <c r="M1606" s="6"/>
      <c r="N1606" s="6"/>
    </row>
    <row r="1607" spans="1:14">
      <c r="A1607" s="1" t="s">
        <v>912</v>
      </c>
      <c r="B1607" s="1" t="s">
        <v>963</v>
      </c>
      <c r="C1607" s="1" t="s">
        <v>945</v>
      </c>
      <c r="D1607" s="1">
        <v>1</v>
      </c>
      <c r="E1607" s="1" t="s">
        <v>1531</v>
      </c>
      <c r="F1607" s="1">
        <v>1</v>
      </c>
      <c r="G1607" s="1" t="s">
        <v>1531</v>
      </c>
      <c r="H1607" s="1">
        <v>1</v>
      </c>
      <c r="I1607" s="1" t="s">
        <v>1531</v>
      </c>
      <c r="J1607" s="1">
        <v>1</v>
      </c>
      <c r="K1607" s="1" t="s">
        <v>1531</v>
      </c>
      <c r="L1607" s="6"/>
      <c r="M1607" s="6"/>
      <c r="N1607" s="6"/>
    </row>
    <row r="1608" spans="1:14">
      <c r="A1608" s="1" t="s">
        <v>913</v>
      </c>
      <c r="B1608" s="1" t="s">
        <v>963</v>
      </c>
      <c r="C1608" s="1" t="s">
        <v>1704</v>
      </c>
      <c r="D1608" s="1">
        <v>1</v>
      </c>
      <c r="E1608" s="1">
        <v>12</v>
      </c>
      <c r="F1608" s="1">
        <v>1</v>
      </c>
      <c r="G1608" s="1">
        <v>12</v>
      </c>
      <c r="H1608" s="1">
        <v>1</v>
      </c>
      <c r="I1608" s="1">
        <v>12</v>
      </c>
      <c r="J1608" s="1">
        <v>1</v>
      </c>
      <c r="K1608" s="1">
        <v>12</v>
      </c>
      <c r="L1608" s="6"/>
      <c r="M1608" s="6"/>
      <c r="N1608" s="6"/>
    </row>
    <row r="1609" spans="1:14">
      <c r="A1609" s="1" t="s">
        <v>914</v>
      </c>
      <c r="B1609" s="1" t="s">
        <v>963</v>
      </c>
      <c r="C1609" s="1" t="s">
        <v>943</v>
      </c>
      <c r="D1609" s="1">
        <v>0</v>
      </c>
      <c r="E1609" s="1">
        <v>0</v>
      </c>
      <c r="F1609" s="1">
        <v>0</v>
      </c>
      <c r="G1609" s="1">
        <v>0</v>
      </c>
      <c r="H1609" s="1">
        <v>0</v>
      </c>
      <c r="I1609" s="1">
        <v>0</v>
      </c>
      <c r="J1609" s="1">
        <v>0</v>
      </c>
      <c r="K1609" s="1">
        <v>0</v>
      </c>
      <c r="L1609" s="6"/>
      <c r="M1609" s="6"/>
      <c r="N1609" s="6"/>
    </row>
    <row r="1610" spans="1:14">
      <c r="A1610" s="1" t="s">
        <v>915</v>
      </c>
      <c r="B1610" s="1" t="s">
        <v>963</v>
      </c>
      <c r="C1610" s="1" t="s">
        <v>1701</v>
      </c>
      <c r="D1610" s="1">
        <v>0</v>
      </c>
      <c r="E1610" s="1" t="s">
        <v>1531</v>
      </c>
      <c r="F1610" s="1">
        <v>0</v>
      </c>
      <c r="G1610" s="1" t="s">
        <v>1531</v>
      </c>
      <c r="H1610" s="1">
        <v>0</v>
      </c>
      <c r="I1610" s="1" t="s">
        <v>1531</v>
      </c>
      <c r="J1610" s="1">
        <v>0</v>
      </c>
      <c r="K1610" s="1" t="s">
        <v>1531</v>
      </c>
      <c r="L1610" s="6"/>
      <c r="M1610" s="6"/>
      <c r="N1610" s="6"/>
    </row>
    <row r="1611" spans="1:14">
      <c r="A1611" s="1" t="s">
        <v>916</v>
      </c>
      <c r="B1611" s="1" t="s">
        <v>963</v>
      </c>
      <c r="C1611" s="1" t="s">
        <v>709</v>
      </c>
      <c r="D1611" s="1"/>
      <c r="E1611" s="1"/>
      <c r="F1611" s="1"/>
      <c r="G1611" s="1"/>
      <c r="H1611" s="1"/>
      <c r="I1611" s="1"/>
      <c r="J1611" s="1"/>
      <c r="K1611" s="1"/>
      <c r="L1611" s="6"/>
      <c r="M1611" s="6"/>
      <c r="N1611" s="6"/>
    </row>
    <row r="1612" spans="1:14">
      <c r="A1612" s="1" t="s">
        <v>917</v>
      </c>
      <c r="B1612" s="1" t="s">
        <v>971</v>
      </c>
      <c r="C1612" s="1" t="s">
        <v>1690</v>
      </c>
      <c r="D1612" s="1">
        <v>20</v>
      </c>
      <c r="E1612" s="1" t="s">
        <v>1531</v>
      </c>
      <c r="F1612" s="1">
        <v>20</v>
      </c>
      <c r="G1612" s="1" t="s">
        <v>1531</v>
      </c>
      <c r="H1612" s="1">
        <v>20</v>
      </c>
      <c r="I1612" s="1" t="s">
        <v>1531</v>
      </c>
      <c r="J1612" s="1">
        <v>20</v>
      </c>
      <c r="K1612" s="1" t="s">
        <v>1531</v>
      </c>
      <c r="L1612" s="6"/>
      <c r="M1612" s="6"/>
      <c r="N1612" s="6"/>
    </row>
    <row r="1613" spans="1:14">
      <c r="A1613" s="1" t="s">
        <v>918</v>
      </c>
      <c r="B1613" s="1" t="s">
        <v>971</v>
      </c>
      <c r="C1613" s="1" t="s">
        <v>1703</v>
      </c>
      <c r="D1613" s="1">
        <v>0</v>
      </c>
      <c r="E1613" s="1" t="s">
        <v>1531</v>
      </c>
      <c r="F1613" s="1">
        <v>0</v>
      </c>
      <c r="G1613" s="1" t="s">
        <v>1531</v>
      </c>
      <c r="H1613" s="1">
        <v>0</v>
      </c>
      <c r="I1613" s="1" t="s">
        <v>1531</v>
      </c>
      <c r="J1613" s="1">
        <v>0</v>
      </c>
      <c r="K1613" s="1" t="s">
        <v>1531</v>
      </c>
      <c r="L1613" s="6"/>
      <c r="M1613" s="6"/>
      <c r="N1613" s="6"/>
    </row>
    <row r="1614" spans="1:14">
      <c r="A1614" s="1" t="s">
        <v>919</v>
      </c>
      <c r="B1614" s="1" t="s">
        <v>971</v>
      </c>
      <c r="C1614" s="1" t="s">
        <v>941</v>
      </c>
      <c r="D1614" s="1">
        <v>2</v>
      </c>
      <c r="E1614" s="1">
        <v>10</v>
      </c>
      <c r="F1614" s="1">
        <v>2</v>
      </c>
      <c r="G1614" s="1">
        <v>10</v>
      </c>
      <c r="H1614" s="1">
        <v>2</v>
      </c>
      <c r="I1614" s="1">
        <v>10</v>
      </c>
      <c r="J1614" s="1">
        <v>2</v>
      </c>
      <c r="K1614" s="1">
        <v>395</v>
      </c>
      <c r="L1614" s="6"/>
      <c r="M1614" s="6"/>
      <c r="N1614" s="6"/>
    </row>
    <row r="1615" spans="1:14">
      <c r="A1615" s="1" t="s">
        <v>920</v>
      </c>
      <c r="B1615" s="1" t="s">
        <v>971</v>
      </c>
      <c r="C1615" s="1" t="s">
        <v>1700</v>
      </c>
      <c r="D1615" s="1">
        <v>12</v>
      </c>
      <c r="E1615" s="1">
        <v>49</v>
      </c>
      <c r="F1615" s="1">
        <v>12</v>
      </c>
      <c r="G1615" s="1">
        <v>49</v>
      </c>
      <c r="H1615" s="1">
        <v>12</v>
      </c>
      <c r="I1615" s="1">
        <v>49</v>
      </c>
      <c r="J1615" s="1">
        <v>12</v>
      </c>
      <c r="K1615" s="1">
        <v>49</v>
      </c>
      <c r="L1615" s="6"/>
      <c r="M1615" s="6"/>
      <c r="N1615" s="6"/>
    </row>
    <row r="1616" spans="1:14">
      <c r="A1616" s="1" t="s">
        <v>921</v>
      </c>
      <c r="B1616" s="1" t="s">
        <v>971</v>
      </c>
      <c r="C1616" s="1" t="s">
        <v>942</v>
      </c>
      <c r="D1616" s="1">
        <v>1</v>
      </c>
      <c r="E1616" s="1">
        <v>1</v>
      </c>
      <c r="F1616" s="1">
        <v>1</v>
      </c>
      <c r="G1616" s="1">
        <v>1</v>
      </c>
      <c r="H1616" s="1">
        <v>1</v>
      </c>
      <c r="I1616" s="1">
        <v>1</v>
      </c>
      <c r="J1616" s="1">
        <v>1</v>
      </c>
      <c r="K1616" s="1">
        <v>1</v>
      </c>
      <c r="L1616" s="6"/>
      <c r="M1616" s="6"/>
      <c r="N1616" s="6"/>
    </row>
    <row r="1617" spans="1:14">
      <c r="A1617" s="1" t="s">
        <v>922</v>
      </c>
      <c r="B1617" s="1" t="s">
        <v>971</v>
      </c>
      <c r="C1617" s="1" t="s">
        <v>1702</v>
      </c>
      <c r="D1617" s="1">
        <v>1</v>
      </c>
      <c r="E1617" s="1" t="s">
        <v>1531</v>
      </c>
      <c r="F1617" s="1">
        <v>1</v>
      </c>
      <c r="G1617" s="1" t="s">
        <v>1531</v>
      </c>
      <c r="H1617" s="1">
        <v>1</v>
      </c>
      <c r="I1617" s="1" t="s">
        <v>1531</v>
      </c>
      <c r="J1617" s="1">
        <v>1</v>
      </c>
      <c r="K1617" s="1" t="s">
        <v>1531</v>
      </c>
      <c r="L1617" s="6"/>
      <c r="M1617" s="6"/>
      <c r="N1617" s="6"/>
    </row>
    <row r="1618" spans="1:14">
      <c r="A1618" s="1" t="s">
        <v>923</v>
      </c>
      <c r="B1618" s="1" t="s">
        <v>971</v>
      </c>
      <c r="C1618" s="1" t="s">
        <v>944</v>
      </c>
      <c r="D1618" s="1">
        <v>1</v>
      </c>
      <c r="E1618" s="1" t="s">
        <v>1531</v>
      </c>
      <c r="F1618" s="1">
        <v>1</v>
      </c>
      <c r="G1618" s="1" t="s">
        <v>1531</v>
      </c>
      <c r="H1618" s="1">
        <v>1</v>
      </c>
      <c r="I1618" s="1" t="s">
        <v>1531</v>
      </c>
      <c r="J1618" s="1">
        <v>1</v>
      </c>
      <c r="K1618" s="1" t="s">
        <v>1531</v>
      </c>
      <c r="L1618" s="6"/>
      <c r="M1618" s="6"/>
      <c r="N1618" s="6"/>
    </row>
    <row r="1619" spans="1:14">
      <c r="A1619" s="1" t="s">
        <v>924</v>
      </c>
      <c r="B1619" s="1" t="s">
        <v>971</v>
      </c>
      <c r="C1619" s="1" t="s">
        <v>945</v>
      </c>
      <c r="D1619" s="1">
        <v>1</v>
      </c>
      <c r="E1619" s="1" t="s">
        <v>1531</v>
      </c>
      <c r="F1619" s="1">
        <v>1</v>
      </c>
      <c r="G1619" s="1" t="s">
        <v>1531</v>
      </c>
      <c r="H1619" s="1">
        <v>1</v>
      </c>
      <c r="I1619" s="1" t="s">
        <v>1531</v>
      </c>
      <c r="J1619" s="1">
        <v>1</v>
      </c>
      <c r="K1619" s="1" t="s">
        <v>1531</v>
      </c>
      <c r="L1619" s="6"/>
      <c r="M1619" s="6"/>
      <c r="N1619" s="6"/>
    </row>
    <row r="1620" spans="1:14">
      <c r="A1620" s="1" t="s">
        <v>925</v>
      </c>
      <c r="B1620" s="1" t="s">
        <v>971</v>
      </c>
      <c r="C1620" s="1" t="s">
        <v>1704</v>
      </c>
      <c r="D1620" s="1">
        <v>1</v>
      </c>
      <c r="E1620" s="1">
        <v>6</v>
      </c>
      <c r="F1620" s="1">
        <v>1</v>
      </c>
      <c r="G1620" s="1">
        <v>6</v>
      </c>
      <c r="H1620" s="1">
        <v>1</v>
      </c>
      <c r="I1620" s="1">
        <v>6</v>
      </c>
      <c r="J1620" s="1">
        <v>1</v>
      </c>
      <c r="K1620" s="1">
        <v>6</v>
      </c>
      <c r="L1620" s="6"/>
      <c r="M1620" s="6"/>
      <c r="N1620" s="6"/>
    </row>
    <row r="1621" spans="1:14">
      <c r="A1621" s="1" t="s">
        <v>926</v>
      </c>
      <c r="B1621" s="1" t="s">
        <v>971</v>
      </c>
      <c r="C1621" s="1" t="s">
        <v>943</v>
      </c>
      <c r="D1621" s="1">
        <v>0</v>
      </c>
      <c r="E1621" s="1">
        <v>0</v>
      </c>
      <c r="F1621" s="1">
        <v>0</v>
      </c>
      <c r="G1621" s="1">
        <v>0</v>
      </c>
      <c r="H1621" s="1">
        <v>0</v>
      </c>
      <c r="I1621" s="1">
        <v>0</v>
      </c>
      <c r="J1621" s="1">
        <v>0</v>
      </c>
      <c r="K1621" s="1">
        <v>0</v>
      </c>
      <c r="L1621" s="6"/>
      <c r="M1621" s="6"/>
      <c r="N1621" s="6"/>
    </row>
    <row r="1622" spans="1:14">
      <c r="A1622" s="1" t="s">
        <v>927</v>
      </c>
      <c r="B1622" s="1" t="s">
        <v>971</v>
      </c>
      <c r="C1622" s="1" t="s">
        <v>1701</v>
      </c>
      <c r="D1622" s="1">
        <v>1</v>
      </c>
      <c r="E1622" s="1" t="s">
        <v>1531</v>
      </c>
      <c r="F1622" s="1">
        <v>1</v>
      </c>
      <c r="G1622" s="1" t="s">
        <v>1531</v>
      </c>
      <c r="H1622" s="1">
        <v>1</v>
      </c>
      <c r="I1622" s="1" t="s">
        <v>1531</v>
      </c>
      <c r="J1622" s="1">
        <v>1</v>
      </c>
      <c r="K1622" s="1" t="s">
        <v>1531</v>
      </c>
      <c r="L1622" s="6"/>
      <c r="M1622" s="6"/>
      <c r="N1622" s="6"/>
    </row>
    <row r="1623" spans="1:14">
      <c r="A1623" s="1" t="s">
        <v>928</v>
      </c>
      <c r="B1623" s="1" t="s">
        <v>971</v>
      </c>
      <c r="C1623" s="1" t="s">
        <v>709</v>
      </c>
      <c r="D1623" s="1"/>
      <c r="E1623" s="1"/>
      <c r="F1623" s="1"/>
      <c r="G1623" s="1"/>
      <c r="H1623" s="1"/>
      <c r="I1623" s="1"/>
      <c r="J1623" s="1"/>
      <c r="K1623" s="1"/>
      <c r="L1623" s="6"/>
      <c r="M1623" s="6"/>
      <c r="N1623" s="6"/>
    </row>
    <row r="1624" spans="1:14">
      <c r="A1624" s="1" t="s">
        <v>929</v>
      </c>
      <c r="B1624" s="1" t="s">
        <v>104</v>
      </c>
      <c r="C1624" s="1" t="s">
        <v>1690</v>
      </c>
      <c r="D1624" s="1">
        <v>27</v>
      </c>
      <c r="E1624" s="1" t="s">
        <v>1531</v>
      </c>
      <c r="F1624" s="1">
        <v>27</v>
      </c>
      <c r="G1624" s="1" t="s">
        <v>1531</v>
      </c>
      <c r="H1624" s="1">
        <v>28</v>
      </c>
      <c r="I1624" s="1" t="s">
        <v>1531</v>
      </c>
      <c r="J1624" s="1">
        <v>28</v>
      </c>
      <c r="K1624" s="1" t="s">
        <v>1531</v>
      </c>
      <c r="L1624" s="6"/>
      <c r="M1624" s="6"/>
      <c r="N1624" s="6"/>
    </row>
    <row r="1625" spans="1:14">
      <c r="A1625" s="1" t="s">
        <v>930</v>
      </c>
      <c r="B1625" s="1" t="s">
        <v>104</v>
      </c>
      <c r="C1625" s="1" t="s">
        <v>1703</v>
      </c>
      <c r="D1625" s="1">
        <v>0</v>
      </c>
      <c r="E1625" s="1" t="s">
        <v>1531</v>
      </c>
      <c r="F1625" s="1">
        <v>0</v>
      </c>
      <c r="G1625" s="1" t="s">
        <v>1531</v>
      </c>
      <c r="H1625" s="1">
        <v>0</v>
      </c>
      <c r="I1625" s="1" t="s">
        <v>1531</v>
      </c>
      <c r="J1625" s="1">
        <v>0</v>
      </c>
      <c r="K1625" s="1" t="s">
        <v>1531</v>
      </c>
      <c r="L1625" s="6"/>
      <c r="M1625" s="6"/>
      <c r="N1625" s="6"/>
    </row>
    <row r="1626" spans="1:14">
      <c r="A1626" s="1" t="s">
        <v>931</v>
      </c>
      <c r="B1626" s="1" t="s">
        <v>104</v>
      </c>
      <c r="C1626" s="1" t="s">
        <v>941</v>
      </c>
      <c r="D1626" s="1">
        <v>4</v>
      </c>
      <c r="E1626" s="1">
        <v>186</v>
      </c>
      <c r="F1626" s="1">
        <v>4</v>
      </c>
      <c r="G1626" s="1">
        <v>186</v>
      </c>
      <c r="H1626" s="1">
        <v>4</v>
      </c>
      <c r="I1626" s="1">
        <v>186</v>
      </c>
      <c r="J1626" s="1">
        <v>4</v>
      </c>
      <c r="K1626" s="1">
        <v>186</v>
      </c>
      <c r="L1626" s="6"/>
      <c r="M1626" s="6"/>
      <c r="N1626" s="6"/>
    </row>
    <row r="1627" spans="1:14">
      <c r="A1627" s="1" t="s">
        <v>932</v>
      </c>
      <c r="B1627" s="1" t="s">
        <v>104</v>
      </c>
      <c r="C1627" s="1" t="s">
        <v>1700</v>
      </c>
      <c r="D1627" s="1">
        <v>15</v>
      </c>
      <c r="E1627" s="1">
        <v>99</v>
      </c>
      <c r="F1627" s="1">
        <v>15</v>
      </c>
      <c r="G1627" s="1">
        <v>99</v>
      </c>
      <c r="H1627" s="1">
        <v>16</v>
      </c>
      <c r="I1627" s="1">
        <v>103</v>
      </c>
      <c r="J1627" s="1">
        <v>16</v>
      </c>
      <c r="K1627" s="1">
        <v>103</v>
      </c>
      <c r="L1627" s="6"/>
      <c r="M1627" s="6"/>
      <c r="N1627" s="6"/>
    </row>
    <row r="1628" spans="1:14">
      <c r="A1628" s="1" t="s">
        <v>933</v>
      </c>
      <c r="B1628" s="1" t="s">
        <v>104</v>
      </c>
      <c r="C1628" s="1" t="s">
        <v>942</v>
      </c>
      <c r="D1628" s="1">
        <v>1</v>
      </c>
      <c r="E1628" s="1">
        <v>135</v>
      </c>
      <c r="F1628" s="1">
        <v>1</v>
      </c>
      <c r="G1628" s="1">
        <v>135</v>
      </c>
      <c r="H1628" s="1">
        <v>1</v>
      </c>
      <c r="I1628" s="1">
        <v>135</v>
      </c>
      <c r="J1628" s="1">
        <v>1</v>
      </c>
      <c r="K1628" s="1">
        <v>135</v>
      </c>
      <c r="L1628" s="6"/>
      <c r="M1628" s="6"/>
      <c r="N1628" s="6"/>
    </row>
    <row r="1629" spans="1:14">
      <c r="A1629" s="1" t="s">
        <v>934</v>
      </c>
      <c r="B1629" s="1" t="s">
        <v>104</v>
      </c>
      <c r="C1629" s="1" t="s">
        <v>1702</v>
      </c>
      <c r="D1629" s="1">
        <v>5</v>
      </c>
      <c r="E1629" s="1" t="s">
        <v>1531</v>
      </c>
      <c r="F1629" s="1">
        <v>5</v>
      </c>
      <c r="G1629" s="1" t="s">
        <v>1531</v>
      </c>
      <c r="H1629" s="1">
        <v>5</v>
      </c>
      <c r="I1629" s="1" t="s">
        <v>1531</v>
      </c>
      <c r="J1629" s="1">
        <v>5</v>
      </c>
      <c r="K1629" s="1" t="s">
        <v>1531</v>
      </c>
      <c r="L1629" s="6"/>
      <c r="M1629" s="6"/>
      <c r="N1629" s="6"/>
    </row>
    <row r="1630" spans="1:14">
      <c r="A1630" s="1" t="s">
        <v>935</v>
      </c>
      <c r="B1630" s="1" t="s">
        <v>104</v>
      </c>
      <c r="C1630" s="1" t="s">
        <v>944</v>
      </c>
      <c r="D1630" s="1">
        <v>1</v>
      </c>
      <c r="E1630" s="1" t="s">
        <v>1531</v>
      </c>
      <c r="F1630" s="1">
        <v>1</v>
      </c>
      <c r="G1630" s="1" t="s">
        <v>1531</v>
      </c>
      <c r="H1630" s="1">
        <v>1</v>
      </c>
      <c r="I1630" s="1" t="s">
        <v>1531</v>
      </c>
      <c r="J1630" s="1">
        <v>1</v>
      </c>
      <c r="K1630" s="1" t="s">
        <v>1531</v>
      </c>
      <c r="L1630" s="6"/>
      <c r="M1630" s="6"/>
      <c r="N1630" s="6"/>
    </row>
    <row r="1631" spans="1:14">
      <c r="A1631" s="1" t="s">
        <v>936</v>
      </c>
      <c r="B1631" s="1" t="s">
        <v>104</v>
      </c>
      <c r="C1631" s="1" t="s">
        <v>945</v>
      </c>
      <c r="D1631" s="1">
        <v>1</v>
      </c>
      <c r="E1631" s="1" t="s">
        <v>1531</v>
      </c>
      <c r="F1631" s="1">
        <v>1</v>
      </c>
      <c r="G1631" s="1" t="s">
        <v>1531</v>
      </c>
      <c r="H1631" s="1">
        <v>1</v>
      </c>
      <c r="I1631" s="1" t="s">
        <v>1531</v>
      </c>
      <c r="J1631" s="1">
        <v>1</v>
      </c>
      <c r="K1631" s="1" t="s">
        <v>1531</v>
      </c>
      <c r="L1631" s="6"/>
      <c r="M1631" s="6"/>
      <c r="N1631" s="6"/>
    </row>
    <row r="1632" spans="1:14">
      <c r="A1632" s="1" t="s">
        <v>937</v>
      </c>
      <c r="B1632" s="1" t="s">
        <v>104</v>
      </c>
      <c r="C1632" s="1" t="s">
        <v>1704</v>
      </c>
      <c r="D1632" s="1">
        <v>0</v>
      </c>
      <c r="E1632" s="1">
        <v>0</v>
      </c>
      <c r="F1632" s="1">
        <v>0</v>
      </c>
      <c r="G1632" s="1">
        <v>0</v>
      </c>
      <c r="H1632" s="1">
        <v>0</v>
      </c>
      <c r="I1632" s="1">
        <v>0</v>
      </c>
      <c r="J1632" s="1">
        <v>0</v>
      </c>
      <c r="K1632" s="1">
        <v>0</v>
      </c>
      <c r="L1632" s="6"/>
      <c r="M1632" s="6"/>
      <c r="N1632" s="6"/>
    </row>
    <row r="1633" spans="1:14">
      <c r="A1633" s="1" t="s">
        <v>938</v>
      </c>
      <c r="B1633" s="1" t="s">
        <v>104</v>
      </c>
      <c r="C1633" s="1" t="s">
        <v>943</v>
      </c>
      <c r="D1633" s="1">
        <v>0</v>
      </c>
      <c r="E1633" s="1">
        <v>0</v>
      </c>
      <c r="F1633" s="1">
        <v>0</v>
      </c>
      <c r="G1633" s="1">
        <v>0</v>
      </c>
      <c r="H1633" s="1">
        <v>0</v>
      </c>
      <c r="I1633" s="1">
        <v>0</v>
      </c>
      <c r="J1633" s="1">
        <v>0</v>
      </c>
      <c r="K1633" s="1">
        <v>0</v>
      </c>
      <c r="L1633" s="6"/>
      <c r="M1633" s="6"/>
      <c r="N1633" s="6"/>
    </row>
    <row r="1634" spans="1:14">
      <c r="A1634" s="1" t="s">
        <v>1959</v>
      </c>
      <c r="B1634" s="1" t="s">
        <v>104</v>
      </c>
      <c r="C1634" s="1" t="s">
        <v>1701</v>
      </c>
      <c r="D1634" s="1">
        <v>0</v>
      </c>
      <c r="E1634" s="1" t="s">
        <v>1531</v>
      </c>
      <c r="F1634" s="1">
        <v>0</v>
      </c>
      <c r="G1634" s="1" t="s">
        <v>1531</v>
      </c>
      <c r="H1634" s="1">
        <v>0</v>
      </c>
      <c r="I1634" s="1" t="s">
        <v>1531</v>
      </c>
      <c r="J1634" s="1">
        <v>0</v>
      </c>
      <c r="K1634" s="1" t="s">
        <v>1531</v>
      </c>
      <c r="L1634" s="6"/>
      <c r="M1634" s="6"/>
      <c r="N1634" s="6"/>
    </row>
    <row r="1635" spans="1:14">
      <c r="A1635" s="1" t="s">
        <v>1960</v>
      </c>
      <c r="B1635" s="1" t="s">
        <v>104</v>
      </c>
      <c r="C1635" s="1" t="s">
        <v>709</v>
      </c>
      <c r="D1635" s="1"/>
      <c r="E1635" s="1"/>
      <c r="F1635" s="1"/>
      <c r="G1635" s="1"/>
      <c r="H1635" s="1"/>
      <c r="I1635" s="1"/>
      <c r="J1635" s="1"/>
      <c r="K1635" s="1"/>
      <c r="L1635" s="6"/>
      <c r="M1635" s="6"/>
      <c r="N1635" s="6"/>
    </row>
    <row r="1636" spans="1:14">
      <c r="A1636" s="1" t="s">
        <v>1961</v>
      </c>
      <c r="B1636" s="1" t="s">
        <v>1591</v>
      </c>
      <c r="C1636" s="1" t="s">
        <v>1690</v>
      </c>
      <c r="D1636" s="1">
        <v>14</v>
      </c>
      <c r="E1636" s="1" t="s">
        <v>1531</v>
      </c>
      <c r="F1636" s="1">
        <v>15</v>
      </c>
      <c r="G1636" s="1" t="s">
        <v>1531</v>
      </c>
      <c r="H1636" s="1">
        <v>15</v>
      </c>
      <c r="I1636" s="1" t="s">
        <v>1531</v>
      </c>
      <c r="J1636" s="1">
        <v>15</v>
      </c>
      <c r="K1636" s="1" t="s">
        <v>1531</v>
      </c>
      <c r="L1636" s="6"/>
      <c r="M1636" s="6"/>
      <c r="N1636" s="6"/>
    </row>
    <row r="1637" spans="1:14">
      <c r="A1637" s="1" t="s">
        <v>1962</v>
      </c>
      <c r="B1637" s="1" t="s">
        <v>1591</v>
      </c>
      <c r="C1637" s="1" t="s">
        <v>1703</v>
      </c>
      <c r="D1637" s="1">
        <v>0</v>
      </c>
      <c r="E1637" s="1" t="s">
        <v>1531</v>
      </c>
      <c r="F1637" s="1">
        <v>0</v>
      </c>
      <c r="G1637" s="1" t="s">
        <v>1531</v>
      </c>
      <c r="H1637" s="1">
        <v>0</v>
      </c>
      <c r="I1637" s="1" t="s">
        <v>1531</v>
      </c>
      <c r="J1637" s="1">
        <v>0</v>
      </c>
      <c r="K1637" s="1" t="s">
        <v>1531</v>
      </c>
      <c r="L1637" s="6"/>
      <c r="M1637" s="6"/>
      <c r="N1637" s="6"/>
    </row>
    <row r="1638" spans="1:14">
      <c r="A1638" s="1" t="s">
        <v>1963</v>
      </c>
      <c r="B1638" s="1" t="s">
        <v>1591</v>
      </c>
      <c r="C1638" s="1" t="s">
        <v>941</v>
      </c>
      <c r="D1638" s="1">
        <v>0</v>
      </c>
      <c r="E1638" s="1">
        <v>0</v>
      </c>
      <c r="F1638" s="1">
        <v>0</v>
      </c>
      <c r="G1638" s="1">
        <v>0</v>
      </c>
      <c r="H1638" s="1">
        <v>0</v>
      </c>
      <c r="I1638" s="1">
        <v>0</v>
      </c>
      <c r="J1638" s="1">
        <v>0</v>
      </c>
      <c r="K1638" s="1">
        <v>0</v>
      </c>
      <c r="L1638" s="6"/>
      <c r="M1638" s="6"/>
      <c r="N1638" s="6"/>
    </row>
    <row r="1639" spans="1:14">
      <c r="A1639" s="1" t="s">
        <v>1964</v>
      </c>
      <c r="B1639" s="1" t="s">
        <v>1591</v>
      </c>
      <c r="C1639" s="1" t="s">
        <v>1700</v>
      </c>
      <c r="D1639" s="1">
        <v>10</v>
      </c>
      <c r="E1639" s="1">
        <v>33</v>
      </c>
      <c r="F1639" s="1">
        <v>11</v>
      </c>
      <c r="G1639" s="1">
        <v>37</v>
      </c>
      <c r="H1639" s="1">
        <v>11</v>
      </c>
      <c r="I1639" s="1">
        <v>37</v>
      </c>
      <c r="J1639" s="1">
        <v>11</v>
      </c>
      <c r="K1639" s="1">
        <v>37</v>
      </c>
      <c r="L1639" s="6"/>
      <c r="M1639" s="6"/>
      <c r="N1639" s="6"/>
    </row>
    <row r="1640" spans="1:14">
      <c r="A1640" s="1" t="s">
        <v>1965</v>
      </c>
      <c r="B1640" s="1" t="s">
        <v>1591</v>
      </c>
      <c r="C1640" s="1" t="s">
        <v>942</v>
      </c>
      <c r="D1640" s="1">
        <v>0</v>
      </c>
      <c r="E1640" s="1">
        <v>0</v>
      </c>
      <c r="F1640" s="1">
        <v>0</v>
      </c>
      <c r="G1640" s="1">
        <v>0</v>
      </c>
      <c r="H1640" s="1">
        <v>0</v>
      </c>
      <c r="I1640" s="1">
        <v>0</v>
      </c>
      <c r="J1640" s="1">
        <v>0</v>
      </c>
      <c r="K1640" s="1">
        <v>0</v>
      </c>
      <c r="L1640" s="6"/>
      <c r="M1640" s="6"/>
      <c r="N1640" s="6"/>
    </row>
    <row r="1641" spans="1:14">
      <c r="A1641" s="1" t="s">
        <v>1966</v>
      </c>
      <c r="B1641" s="1" t="s">
        <v>1591</v>
      </c>
      <c r="C1641" s="1" t="s">
        <v>1702</v>
      </c>
      <c r="D1641" s="1">
        <v>2</v>
      </c>
      <c r="E1641" s="1" t="s">
        <v>1531</v>
      </c>
      <c r="F1641" s="1">
        <v>2</v>
      </c>
      <c r="G1641" s="1" t="s">
        <v>1531</v>
      </c>
      <c r="H1641" s="1">
        <v>2</v>
      </c>
      <c r="I1641" s="1" t="s">
        <v>1531</v>
      </c>
      <c r="J1641" s="1">
        <v>2</v>
      </c>
      <c r="K1641" s="1" t="s">
        <v>1531</v>
      </c>
      <c r="L1641" s="6"/>
      <c r="M1641" s="6"/>
      <c r="N1641" s="6"/>
    </row>
    <row r="1642" spans="1:14">
      <c r="A1642" s="1" t="s">
        <v>1967</v>
      </c>
      <c r="B1642" s="1" t="s">
        <v>1591</v>
      </c>
      <c r="C1642" s="1" t="s">
        <v>944</v>
      </c>
      <c r="D1642" s="1">
        <v>1</v>
      </c>
      <c r="E1642" s="1" t="s">
        <v>1531</v>
      </c>
      <c r="F1642" s="1">
        <v>1</v>
      </c>
      <c r="G1642" s="1" t="s">
        <v>1531</v>
      </c>
      <c r="H1642" s="1">
        <v>1</v>
      </c>
      <c r="I1642" s="1" t="s">
        <v>1531</v>
      </c>
      <c r="J1642" s="1">
        <v>1</v>
      </c>
      <c r="K1642" s="1" t="s">
        <v>1531</v>
      </c>
      <c r="L1642" s="6"/>
      <c r="M1642" s="6"/>
      <c r="N1642" s="6"/>
    </row>
    <row r="1643" spans="1:14">
      <c r="A1643" s="1" t="s">
        <v>312</v>
      </c>
      <c r="B1643" s="1" t="s">
        <v>1591</v>
      </c>
      <c r="C1643" s="1" t="s">
        <v>945</v>
      </c>
      <c r="D1643" s="1">
        <v>1</v>
      </c>
      <c r="E1643" s="1" t="s">
        <v>1531</v>
      </c>
      <c r="F1643" s="1">
        <v>1</v>
      </c>
      <c r="G1643" s="1" t="s">
        <v>1531</v>
      </c>
      <c r="H1643" s="1">
        <v>1</v>
      </c>
      <c r="I1643" s="1" t="s">
        <v>1531</v>
      </c>
      <c r="J1643" s="1">
        <v>1</v>
      </c>
      <c r="K1643" s="1" t="s">
        <v>1531</v>
      </c>
      <c r="L1643" s="6"/>
      <c r="M1643" s="6"/>
      <c r="N1643" s="6"/>
    </row>
    <row r="1644" spans="1:14">
      <c r="A1644" s="1" t="s">
        <v>313</v>
      </c>
      <c r="B1644" s="1" t="s">
        <v>1591</v>
      </c>
      <c r="C1644" s="1" t="s">
        <v>1704</v>
      </c>
      <c r="D1644" s="1">
        <v>0</v>
      </c>
      <c r="E1644" s="1">
        <v>0</v>
      </c>
      <c r="F1644" s="1">
        <v>0</v>
      </c>
      <c r="G1644" s="1">
        <v>0</v>
      </c>
      <c r="H1644" s="1">
        <v>0</v>
      </c>
      <c r="I1644" s="1">
        <v>0</v>
      </c>
      <c r="J1644" s="1">
        <v>0</v>
      </c>
      <c r="K1644" s="1">
        <v>0</v>
      </c>
      <c r="L1644" s="6"/>
      <c r="M1644" s="6"/>
      <c r="N1644" s="6"/>
    </row>
    <row r="1645" spans="1:14">
      <c r="A1645" s="1" t="s">
        <v>314</v>
      </c>
      <c r="B1645" s="1" t="s">
        <v>1591</v>
      </c>
      <c r="C1645" s="1" t="s">
        <v>943</v>
      </c>
      <c r="D1645" s="1">
        <v>0</v>
      </c>
      <c r="E1645" s="1">
        <v>0</v>
      </c>
      <c r="F1645" s="1">
        <v>0</v>
      </c>
      <c r="G1645" s="1">
        <v>0</v>
      </c>
      <c r="H1645" s="1">
        <v>0</v>
      </c>
      <c r="I1645" s="1">
        <v>0</v>
      </c>
      <c r="J1645" s="1">
        <v>0</v>
      </c>
      <c r="K1645" s="1">
        <v>0</v>
      </c>
      <c r="L1645" s="6"/>
      <c r="M1645" s="6"/>
      <c r="N1645" s="6"/>
    </row>
    <row r="1646" spans="1:14">
      <c r="A1646" s="1" t="s">
        <v>315</v>
      </c>
      <c r="B1646" s="1" t="s">
        <v>1591</v>
      </c>
      <c r="C1646" s="1" t="s">
        <v>1701</v>
      </c>
      <c r="D1646" s="1">
        <v>0</v>
      </c>
      <c r="E1646" s="1" t="s">
        <v>1531</v>
      </c>
      <c r="F1646" s="1">
        <v>0</v>
      </c>
      <c r="G1646" s="1" t="s">
        <v>1531</v>
      </c>
      <c r="H1646" s="1">
        <v>0</v>
      </c>
      <c r="I1646" s="1" t="s">
        <v>1531</v>
      </c>
      <c r="J1646" s="1">
        <v>0</v>
      </c>
      <c r="K1646" s="1" t="s">
        <v>1531</v>
      </c>
      <c r="L1646" s="6"/>
      <c r="M1646" s="6"/>
      <c r="N1646" s="6"/>
    </row>
    <row r="1647" spans="1:14">
      <c r="A1647" s="1" t="s">
        <v>316</v>
      </c>
      <c r="B1647" s="1" t="s">
        <v>1591</v>
      </c>
      <c r="C1647" s="1" t="s">
        <v>709</v>
      </c>
      <c r="D1647" s="1"/>
      <c r="E1647" s="1"/>
      <c r="F1647" s="1"/>
      <c r="G1647" s="1"/>
      <c r="H1647" s="1"/>
      <c r="I1647" s="1"/>
      <c r="J1647" s="1"/>
      <c r="K1647" s="1"/>
      <c r="L1647" s="6"/>
      <c r="M1647" s="6"/>
      <c r="N1647" s="6"/>
    </row>
    <row r="1648" spans="1:14">
      <c r="A1648" s="1" t="s">
        <v>317</v>
      </c>
      <c r="B1648" s="1" t="s">
        <v>1594</v>
      </c>
      <c r="C1648" s="1" t="s">
        <v>1690</v>
      </c>
      <c r="D1648" s="1">
        <v>81</v>
      </c>
      <c r="E1648" s="1" t="s">
        <v>1531</v>
      </c>
      <c r="F1648" s="1">
        <v>80</v>
      </c>
      <c r="G1648" s="1" t="s">
        <v>1531</v>
      </c>
      <c r="H1648" s="1">
        <v>80</v>
      </c>
      <c r="I1648" s="1" t="s">
        <v>1531</v>
      </c>
      <c r="J1648" s="1">
        <v>80</v>
      </c>
      <c r="K1648" s="1" t="s">
        <v>1531</v>
      </c>
      <c r="L1648" s="6"/>
      <c r="M1648" s="6"/>
      <c r="N1648" s="6"/>
    </row>
    <row r="1649" spans="1:14">
      <c r="A1649" s="1" t="s">
        <v>318</v>
      </c>
      <c r="B1649" s="1" t="s">
        <v>1594</v>
      </c>
      <c r="C1649" s="1" t="s">
        <v>1703</v>
      </c>
      <c r="D1649" s="1">
        <v>0</v>
      </c>
      <c r="E1649" s="1" t="s">
        <v>1531</v>
      </c>
      <c r="F1649" s="1">
        <v>0</v>
      </c>
      <c r="G1649" s="1" t="s">
        <v>1531</v>
      </c>
      <c r="H1649" s="1">
        <v>0</v>
      </c>
      <c r="I1649" s="1" t="s">
        <v>1531</v>
      </c>
      <c r="J1649" s="1">
        <v>0</v>
      </c>
      <c r="K1649" s="1" t="s">
        <v>1531</v>
      </c>
      <c r="L1649" s="6"/>
      <c r="M1649" s="6"/>
      <c r="N1649" s="6"/>
    </row>
    <row r="1650" spans="1:14">
      <c r="A1650" s="1" t="s">
        <v>319</v>
      </c>
      <c r="B1650" s="1" t="s">
        <v>1594</v>
      </c>
      <c r="C1650" s="1" t="s">
        <v>941</v>
      </c>
      <c r="D1650" s="1">
        <v>13</v>
      </c>
      <c r="E1650" s="1">
        <v>1850</v>
      </c>
      <c r="F1650" s="1">
        <v>13</v>
      </c>
      <c r="G1650" s="1">
        <v>1850</v>
      </c>
      <c r="H1650" s="1">
        <v>13</v>
      </c>
      <c r="I1650" s="1">
        <v>1850</v>
      </c>
      <c r="J1650" s="1">
        <v>13</v>
      </c>
      <c r="K1650" s="1">
        <v>1850</v>
      </c>
      <c r="L1650" s="6"/>
      <c r="M1650" s="6"/>
      <c r="N1650" s="6"/>
    </row>
    <row r="1651" spans="1:14">
      <c r="A1651" s="1" t="s">
        <v>320</v>
      </c>
      <c r="B1651" s="1" t="s">
        <v>1594</v>
      </c>
      <c r="C1651" s="1" t="s">
        <v>1700</v>
      </c>
      <c r="D1651" s="1">
        <v>61</v>
      </c>
      <c r="E1651" s="1">
        <v>297</v>
      </c>
      <c r="F1651" s="1">
        <v>60</v>
      </c>
      <c r="G1651" s="1">
        <v>296</v>
      </c>
      <c r="H1651" s="1">
        <v>60</v>
      </c>
      <c r="I1651" s="1">
        <v>296</v>
      </c>
      <c r="J1651" s="1">
        <v>60</v>
      </c>
      <c r="K1651" s="1">
        <v>296</v>
      </c>
      <c r="L1651" s="6"/>
      <c r="M1651" s="6"/>
      <c r="N1651" s="6"/>
    </row>
    <row r="1652" spans="1:14">
      <c r="A1652" s="1" t="s">
        <v>321</v>
      </c>
      <c r="B1652" s="1" t="s">
        <v>1594</v>
      </c>
      <c r="C1652" s="1" t="s">
        <v>942</v>
      </c>
      <c r="D1652" s="1">
        <v>1</v>
      </c>
      <c r="E1652" s="1">
        <v>70</v>
      </c>
      <c r="F1652" s="1">
        <v>1</v>
      </c>
      <c r="G1652" s="1">
        <v>70</v>
      </c>
      <c r="H1652" s="1">
        <v>1</v>
      </c>
      <c r="I1652" s="1">
        <v>70</v>
      </c>
      <c r="J1652" s="1">
        <v>1</v>
      </c>
      <c r="K1652" s="1">
        <v>70</v>
      </c>
      <c r="L1652" s="6"/>
      <c r="M1652" s="6"/>
      <c r="N1652" s="6"/>
    </row>
    <row r="1653" spans="1:14">
      <c r="A1653" s="1" t="s">
        <v>322</v>
      </c>
      <c r="B1653" s="1" t="s">
        <v>1594</v>
      </c>
      <c r="C1653" s="1" t="s">
        <v>1702</v>
      </c>
      <c r="D1653" s="1">
        <v>4</v>
      </c>
      <c r="E1653" s="1" t="s">
        <v>1531</v>
      </c>
      <c r="F1653" s="1">
        <v>4</v>
      </c>
      <c r="G1653" s="1" t="s">
        <v>1531</v>
      </c>
      <c r="H1653" s="1">
        <v>4</v>
      </c>
      <c r="I1653" s="1" t="s">
        <v>1531</v>
      </c>
      <c r="J1653" s="1">
        <v>4</v>
      </c>
      <c r="K1653" s="1" t="s">
        <v>1531</v>
      </c>
      <c r="L1653" s="6"/>
      <c r="M1653" s="6"/>
      <c r="N1653" s="6"/>
    </row>
    <row r="1654" spans="1:14">
      <c r="A1654" s="1" t="s">
        <v>323</v>
      </c>
      <c r="B1654" s="1" t="s">
        <v>1594</v>
      </c>
      <c r="C1654" s="1" t="s">
        <v>944</v>
      </c>
      <c r="D1654" s="1">
        <v>1</v>
      </c>
      <c r="E1654" s="1" t="s">
        <v>1531</v>
      </c>
      <c r="F1654" s="1">
        <v>1</v>
      </c>
      <c r="G1654" s="1" t="s">
        <v>1531</v>
      </c>
      <c r="H1654" s="1">
        <v>1</v>
      </c>
      <c r="I1654" s="1" t="s">
        <v>1531</v>
      </c>
      <c r="J1654" s="1">
        <v>1</v>
      </c>
      <c r="K1654" s="1" t="s">
        <v>1531</v>
      </c>
      <c r="L1654" s="6"/>
      <c r="M1654" s="6"/>
      <c r="N1654" s="6"/>
    </row>
    <row r="1655" spans="1:14">
      <c r="A1655" s="1" t="s">
        <v>324</v>
      </c>
      <c r="B1655" s="1" t="s">
        <v>1594</v>
      </c>
      <c r="C1655" s="1" t="s">
        <v>945</v>
      </c>
      <c r="D1655" s="1">
        <v>1</v>
      </c>
      <c r="E1655" s="1" t="s">
        <v>1531</v>
      </c>
      <c r="F1655" s="1">
        <v>1</v>
      </c>
      <c r="G1655" s="1" t="s">
        <v>1531</v>
      </c>
      <c r="H1655" s="1">
        <v>1</v>
      </c>
      <c r="I1655" s="1" t="s">
        <v>1531</v>
      </c>
      <c r="J1655" s="1">
        <v>1</v>
      </c>
      <c r="K1655" s="1" t="s">
        <v>1531</v>
      </c>
      <c r="L1655" s="6"/>
      <c r="M1655" s="6"/>
      <c r="N1655" s="6"/>
    </row>
    <row r="1656" spans="1:14">
      <c r="A1656" s="1" t="s">
        <v>325</v>
      </c>
      <c r="B1656" s="1" t="s">
        <v>1594</v>
      </c>
      <c r="C1656" s="1" t="s">
        <v>1704</v>
      </c>
      <c r="D1656" s="1">
        <v>0</v>
      </c>
      <c r="E1656" s="1">
        <v>0</v>
      </c>
      <c r="F1656" s="1">
        <v>0</v>
      </c>
      <c r="G1656" s="1">
        <v>0</v>
      </c>
      <c r="H1656" s="1">
        <v>0</v>
      </c>
      <c r="I1656" s="1">
        <v>0</v>
      </c>
      <c r="J1656" s="1">
        <v>0</v>
      </c>
      <c r="K1656" s="1">
        <v>0</v>
      </c>
      <c r="L1656" s="6"/>
      <c r="M1656" s="6"/>
      <c r="N1656" s="6"/>
    </row>
    <row r="1657" spans="1:14">
      <c r="A1657" s="1" t="s">
        <v>326</v>
      </c>
      <c r="B1657" s="1" t="s">
        <v>1594</v>
      </c>
      <c r="C1657" s="1" t="s">
        <v>943</v>
      </c>
      <c r="D1657" s="1">
        <v>0</v>
      </c>
      <c r="E1657" s="1">
        <v>0</v>
      </c>
      <c r="F1657" s="1">
        <v>0</v>
      </c>
      <c r="G1657" s="1">
        <v>0</v>
      </c>
      <c r="H1657" s="1">
        <v>0</v>
      </c>
      <c r="I1657" s="1">
        <v>0</v>
      </c>
      <c r="J1657" s="1">
        <v>0</v>
      </c>
      <c r="K1657" s="1">
        <v>0</v>
      </c>
      <c r="L1657" s="6"/>
      <c r="M1657" s="6"/>
      <c r="N1657" s="6"/>
    </row>
    <row r="1658" spans="1:14">
      <c r="A1658" s="1" t="s">
        <v>327</v>
      </c>
      <c r="B1658" s="1" t="s">
        <v>1594</v>
      </c>
      <c r="C1658" s="1" t="s">
        <v>1701</v>
      </c>
      <c r="D1658" s="1">
        <v>0</v>
      </c>
      <c r="E1658" s="1" t="s">
        <v>1531</v>
      </c>
      <c r="F1658" s="1">
        <v>0</v>
      </c>
      <c r="G1658" s="1" t="s">
        <v>1531</v>
      </c>
      <c r="H1658" s="1">
        <v>0</v>
      </c>
      <c r="I1658" s="1" t="s">
        <v>1531</v>
      </c>
      <c r="J1658" s="1">
        <v>0</v>
      </c>
      <c r="K1658" s="1" t="s">
        <v>1531</v>
      </c>
      <c r="L1658" s="6"/>
      <c r="M1658" s="6"/>
      <c r="N1658" s="6"/>
    </row>
    <row r="1659" spans="1:14">
      <c r="A1659" s="1" t="s">
        <v>328</v>
      </c>
      <c r="B1659" s="1" t="s">
        <v>1594</v>
      </c>
      <c r="C1659" s="1" t="s">
        <v>709</v>
      </c>
      <c r="D1659" s="1"/>
      <c r="E1659" s="1"/>
      <c r="F1659" s="1"/>
      <c r="G1659" s="1"/>
      <c r="H1659" s="1"/>
      <c r="I1659" s="1"/>
      <c r="J1659" s="1"/>
      <c r="K1659" s="1"/>
      <c r="L1659" s="6"/>
      <c r="M1659" s="6"/>
      <c r="N1659" s="6"/>
    </row>
    <row r="1660" spans="1:14">
      <c r="A1660" s="1" t="s">
        <v>329</v>
      </c>
      <c r="B1660" s="1" t="s">
        <v>1596</v>
      </c>
      <c r="C1660" s="1" t="s">
        <v>1690</v>
      </c>
      <c r="D1660" s="1">
        <v>6</v>
      </c>
      <c r="E1660" s="1" t="s">
        <v>1531</v>
      </c>
      <c r="F1660" s="1">
        <v>6</v>
      </c>
      <c r="G1660" s="1" t="s">
        <v>1531</v>
      </c>
      <c r="H1660" s="1">
        <v>6</v>
      </c>
      <c r="I1660" s="1" t="s">
        <v>1531</v>
      </c>
      <c r="J1660" s="1">
        <v>6</v>
      </c>
      <c r="K1660" s="1" t="s">
        <v>1531</v>
      </c>
      <c r="L1660" s="6"/>
      <c r="M1660" s="6"/>
      <c r="N1660" s="6"/>
    </row>
    <row r="1661" spans="1:14">
      <c r="A1661" s="1" t="s">
        <v>330</v>
      </c>
      <c r="B1661" s="1" t="s">
        <v>1596</v>
      </c>
      <c r="C1661" s="1" t="s">
        <v>1703</v>
      </c>
      <c r="D1661" s="1">
        <v>0</v>
      </c>
      <c r="E1661" s="1" t="s">
        <v>1531</v>
      </c>
      <c r="F1661" s="1">
        <v>0</v>
      </c>
      <c r="G1661" s="1" t="s">
        <v>1531</v>
      </c>
      <c r="H1661" s="1">
        <v>0</v>
      </c>
      <c r="I1661" s="1" t="s">
        <v>1531</v>
      </c>
      <c r="J1661" s="1">
        <v>0</v>
      </c>
      <c r="K1661" s="1" t="s">
        <v>1531</v>
      </c>
      <c r="L1661" s="6"/>
      <c r="M1661" s="6"/>
      <c r="N1661" s="6"/>
    </row>
    <row r="1662" spans="1:14">
      <c r="A1662" s="1" t="s">
        <v>547</v>
      </c>
      <c r="B1662" s="1" t="s">
        <v>1596</v>
      </c>
      <c r="C1662" s="1" t="s">
        <v>941</v>
      </c>
      <c r="D1662" s="1">
        <v>0</v>
      </c>
      <c r="E1662" s="1">
        <v>0</v>
      </c>
      <c r="F1662" s="1">
        <v>0</v>
      </c>
      <c r="G1662" s="1">
        <v>0</v>
      </c>
      <c r="H1662" s="1">
        <v>0</v>
      </c>
      <c r="I1662" s="1">
        <v>0</v>
      </c>
      <c r="J1662" s="1">
        <v>0</v>
      </c>
      <c r="K1662" s="1">
        <v>0</v>
      </c>
      <c r="L1662" s="6"/>
      <c r="M1662" s="6"/>
      <c r="N1662" s="6"/>
    </row>
    <row r="1663" spans="1:14">
      <c r="A1663" s="1" t="s">
        <v>548</v>
      </c>
      <c r="B1663" s="1" t="s">
        <v>1596</v>
      </c>
      <c r="C1663" s="1" t="s">
        <v>1700</v>
      </c>
      <c r="D1663" s="1">
        <v>3</v>
      </c>
      <c r="E1663" s="1">
        <v>13</v>
      </c>
      <c r="F1663" s="1">
        <v>3</v>
      </c>
      <c r="G1663" s="1">
        <v>13</v>
      </c>
      <c r="H1663" s="1">
        <v>2</v>
      </c>
      <c r="I1663" s="1">
        <v>7</v>
      </c>
      <c r="J1663" s="1">
        <v>2</v>
      </c>
      <c r="K1663" s="1">
        <v>7</v>
      </c>
      <c r="L1663" s="6"/>
      <c r="M1663" s="6"/>
      <c r="N1663" s="6"/>
    </row>
    <row r="1664" spans="1:14">
      <c r="A1664" s="1" t="s">
        <v>549</v>
      </c>
      <c r="B1664" s="1" t="s">
        <v>1596</v>
      </c>
      <c r="C1664" s="1" t="s">
        <v>942</v>
      </c>
      <c r="D1664" s="1">
        <v>0</v>
      </c>
      <c r="E1664" s="1">
        <v>0</v>
      </c>
      <c r="F1664" s="1">
        <v>0</v>
      </c>
      <c r="G1664" s="1">
        <v>0</v>
      </c>
      <c r="H1664" s="1">
        <v>0</v>
      </c>
      <c r="I1664" s="1">
        <v>0</v>
      </c>
      <c r="J1664" s="1">
        <v>0</v>
      </c>
      <c r="K1664" s="1">
        <v>0</v>
      </c>
      <c r="L1664" s="6"/>
      <c r="M1664" s="6"/>
      <c r="N1664" s="6"/>
    </row>
    <row r="1665" spans="1:14">
      <c r="A1665" s="1" t="s">
        <v>550</v>
      </c>
      <c r="B1665" s="1" t="s">
        <v>1596</v>
      </c>
      <c r="C1665" s="1" t="s">
        <v>1702</v>
      </c>
      <c r="D1665" s="1">
        <v>0</v>
      </c>
      <c r="E1665" s="1" t="s">
        <v>1531</v>
      </c>
      <c r="F1665" s="1">
        <v>0</v>
      </c>
      <c r="G1665" s="1" t="s">
        <v>1531</v>
      </c>
      <c r="H1665" s="1">
        <v>0</v>
      </c>
      <c r="I1665" s="1" t="s">
        <v>1531</v>
      </c>
      <c r="J1665" s="1">
        <v>0</v>
      </c>
      <c r="K1665" s="1" t="s">
        <v>1531</v>
      </c>
      <c r="L1665" s="6"/>
      <c r="M1665" s="6"/>
      <c r="N1665" s="6"/>
    </row>
    <row r="1666" spans="1:14">
      <c r="A1666" s="1" t="s">
        <v>551</v>
      </c>
      <c r="B1666" s="1" t="s">
        <v>1596</v>
      </c>
      <c r="C1666" s="1" t="s">
        <v>944</v>
      </c>
      <c r="D1666" s="1">
        <v>1</v>
      </c>
      <c r="E1666" s="1" t="s">
        <v>1531</v>
      </c>
      <c r="F1666" s="1">
        <v>1</v>
      </c>
      <c r="G1666" s="1" t="s">
        <v>1531</v>
      </c>
      <c r="H1666" s="1">
        <v>1</v>
      </c>
      <c r="I1666" s="1" t="s">
        <v>1531</v>
      </c>
      <c r="J1666" s="1">
        <v>1</v>
      </c>
      <c r="K1666" s="1" t="s">
        <v>1531</v>
      </c>
      <c r="L1666" s="6"/>
      <c r="M1666" s="6"/>
      <c r="N1666" s="6"/>
    </row>
    <row r="1667" spans="1:14">
      <c r="A1667" s="1" t="s">
        <v>552</v>
      </c>
      <c r="B1667" s="1" t="s">
        <v>1596</v>
      </c>
      <c r="C1667" s="1" t="s">
        <v>945</v>
      </c>
      <c r="D1667" s="1">
        <v>1</v>
      </c>
      <c r="E1667" s="1" t="s">
        <v>1531</v>
      </c>
      <c r="F1667" s="1">
        <v>1</v>
      </c>
      <c r="G1667" s="1" t="s">
        <v>1531</v>
      </c>
      <c r="H1667" s="1">
        <v>1</v>
      </c>
      <c r="I1667" s="1" t="s">
        <v>1531</v>
      </c>
      <c r="J1667" s="1">
        <v>1</v>
      </c>
      <c r="K1667" s="1" t="s">
        <v>1531</v>
      </c>
      <c r="L1667" s="6"/>
      <c r="M1667" s="6"/>
      <c r="N1667" s="6"/>
    </row>
    <row r="1668" spans="1:14">
      <c r="A1668" s="1" t="s">
        <v>553</v>
      </c>
      <c r="B1668" s="1" t="s">
        <v>1596</v>
      </c>
      <c r="C1668" s="1" t="s">
        <v>1704</v>
      </c>
      <c r="D1668" s="1">
        <v>0</v>
      </c>
      <c r="E1668" s="1">
        <v>0</v>
      </c>
      <c r="F1668" s="1">
        <v>0</v>
      </c>
      <c r="G1668" s="1">
        <v>0</v>
      </c>
      <c r="H1668" s="1">
        <v>1</v>
      </c>
      <c r="I1668" s="1">
        <v>6.75</v>
      </c>
      <c r="J1668" s="1">
        <v>1</v>
      </c>
      <c r="K1668" s="1">
        <v>6.875</v>
      </c>
      <c r="L1668" s="6"/>
      <c r="M1668" s="6"/>
      <c r="N1668" s="6"/>
    </row>
    <row r="1669" spans="1:14">
      <c r="A1669" s="1" t="s">
        <v>554</v>
      </c>
      <c r="B1669" s="1" t="s">
        <v>1596</v>
      </c>
      <c r="C1669" s="1" t="s">
        <v>943</v>
      </c>
      <c r="D1669" s="1">
        <v>1</v>
      </c>
      <c r="E1669" s="1">
        <v>2</v>
      </c>
      <c r="F1669" s="1">
        <v>1</v>
      </c>
      <c r="G1669" s="1">
        <v>2</v>
      </c>
      <c r="H1669" s="1">
        <v>1</v>
      </c>
      <c r="I1669" s="1">
        <v>2</v>
      </c>
      <c r="J1669" s="1">
        <v>1</v>
      </c>
      <c r="K1669" s="1">
        <v>2</v>
      </c>
      <c r="L1669" s="6"/>
      <c r="M1669" s="6"/>
      <c r="N1669" s="6"/>
    </row>
    <row r="1670" spans="1:14">
      <c r="A1670" s="1" t="s">
        <v>555</v>
      </c>
      <c r="B1670" s="1" t="s">
        <v>1596</v>
      </c>
      <c r="C1670" s="1" t="s">
        <v>1701</v>
      </c>
      <c r="D1670" s="1">
        <v>0</v>
      </c>
      <c r="E1670" s="1" t="s">
        <v>1531</v>
      </c>
      <c r="F1670" s="1">
        <v>0</v>
      </c>
      <c r="G1670" s="1" t="s">
        <v>1531</v>
      </c>
      <c r="H1670" s="1">
        <v>0</v>
      </c>
      <c r="I1670" s="1" t="s">
        <v>1531</v>
      </c>
      <c r="J1670" s="1">
        <v>0</v>
      </c>
      <c r="K1670" s="1" t="s">
        <v>1531</v>
      </c>
      <c r="L1670" s="6"/>
      <c r="M1670" s="6"/>
      <c r="N1670" s="6"/>
    </row>
    <row r="1671" spans="1:14">
      <c r="A1671" s="1" t="s">
        <v>556</v>
      </c>
      <c r="B1671" s="1" t="s">
        <v>1596</v>
      </c>
      <c r="C1671" s="1" t="s">
        <v>709</v>
      </c>
      <c r="D1671" s="1"/>
      <c r="E1671" s="1"/>
      <c r="F1671" s="1"/>
      <c r="G1671" s="1"/>
      <c r="H1671" s="1"/>
      <c r="I1671" s="1"/>
      <c r="J1671" s="1"/>
      <c r="K1671" s="1"/>
      <c r="L1671" s="6"/>
      <c r="M1671" s="6"/>
      <c r="N1671" s="6"/>
    </row>
    <row r="1672" spans="1:14">
      <c r="A1672" s="1" t="s">
        <v>557</v>
      </c>
      <c r="B1672" s="1" t="s">
        <v>105</v>
      </c>
      <c r="C1672" s="1" t="s">
        <v>1690</v>
      </c>
      <c r="D1672" s="1">
        <v>93</v>
      </c>
      <c r="E1672" s="1" t="s">
        <v>1531</v>
      </c>
      <c r="F1672" s="1">
        <v>93</v>
      </c>
      <c r="G1672" s="1" t="s">
        <v>1531</v>
      </c>
      <c r="H1672" s="1">
        <v>92</v>
      </c>
      <c r="I1672" s="1" t="s">
        <v>1531</v>
      </c>
      <c r="J1672" s="1">
        <v>92</v>
      </c>
      <c r="K1672" s="1" t="s">
        <v>1531</v>
      </c>
      <c r="L1672" s="6"/>
      <c r="M1672" s="6"/>
      <c r="N1672" s="6"/>
    </row>
    <row r="1673" spans="1:14">
      <c r="A1673" s="1" t="s">
        <v>558</v>
      </c>
      <c r="B1673" s="1" t="s">
        <v>105</v>
      </c>
      <c r="C1673" s="1" t="s">
        <v>1703</v>
      </c>
      <c r="D1673" s="1">
        <v>0</v>
      </c>
      <c r="E1673" s="1" t="s">
        <v>1531</v>
      </c>
      <c r="F1673" s="1">
        <v>0</v>
      </c>
      <c r="G1673" s="1" t="s">
        <v>1531</v>
      </c>
      <c r="H1673" s="1">
        <v>0</v>
      </c>
      <c r="I1673" s="1" t="s">
        <v>1531</v>
      </c>
      <c r="J1673" s="1">
        <v>0</v>
      </c>
      <c r="K1673" s="1" t="s">
        <v>1531</v>
      </c>
      <c r="L1673" s="6"/>
      <c r="M1673" s="6"/>
      <c r="N1673" s="6"/>
    </row>
    <row r="1674" spans="1:14">
      <c r="A1674" s="1" t="s">
        <v>559</v>
      </c>
      <c r="B1674" s="1" t="s">
        <v>105</v>
      </c>
      <c r="C1674" s="1" t="s">
        <v>941</v>
      </c>
      <c r="D1674" s="1">
        <v>6</v>
      </c>
      <c r="E1674" s="1">
        <v>508.22610700000001</v>
      </c>
      <c r="F1674" s="1">
        <v>6</v>
      </c>
      <c r="G1674" s="1">
        <v>507.95116200000001</v>
      </c>
      <c r="H1674" s="1">
        <v>6</v>
      </c>
      <c r="I1674" s="1">
        <v>507.95116200000001</v>
      </c>
      <c r="J1674" s="1">
        <v>6</v>
      </c>
      <c r="K1674" s="1">
        <v>509.62936999999999</v>
      </c>
      <c r="L1674" s="6"/>
      <c r="M1674" s="6"/>
      <c r="N1674" s="6"/>
    </row>
    <row r="1675" spans="1:14">
      <c r="A1675" s="1" t="s">
        <v>560</v>
      </c>
      <c r="B1675" s="1" t="s">
        <v>105</v>
      </c>
      <c r="C1675" s="1" t="s">
        <v>1700</v>
      </c>
      <c r="D1675" s="1">
        <v>74</v>
      </c>
      <c r="E1675" s="1">
        <v>303</v>
      </c>
      <c r="F1675" s="1">
        <v>74</v>
      </c>
      <c r="G1675" s="1">
        <v>304</v>
      </c>
      <c r="H1675" s="1">
        <v>73</v>
      </c>
      <c r="I1675" s="1">
        <v>300</v>
      </c>
      <c r="J1675" s="1">
        <v>74</v>
      </c>
      <c r="K1675" s="1">
        <v>304</v>
      </c>
      <c r="L1675" s="6"/>
      <c r="M1675" s="6"/>
      <c r="N1675" s="6"/>
    </row>
    <row r="1676" spans="1:14">
      <c r="A1676" s="1" t="s">
        <v>561</v>
      </c>
      <c r="B1676" s="1" t="s">
        <v>105</v>
      </c>
      <c r="C1676" s="1" t="s">
        <v>942</v>
      </c>
      <c r="D1676" s="1">
        <v>0</v>
      </c>
      <c r="E1676" s="1">
        <v>0</v>
      </c>
      <c r="F1676" s="1">
        <v>0</v>
      </c>
      <c r="G1676" s="1">
        <v>0</v>
      </c>
      <c r="H1676" s="1">
        <v>0</v>
      </c>
      <c r="I1676" s="1">
        <v>0</v>
      </c>
      <c r="J1676" s="1">
        <v>0</v>
      </c>
      <c r="K1676" s="1">
        <v>0</v>
      </c>
      <c r="L1676" s="6"/>
      <c r="M1676" s="6"/>
      <c r="N1676" s="6"/>
    </row>
    <row r="1677" spans="1:14">
      <c r="A1677" s="1" t="s">
        <v>562</v>
      </c>
      <c r="B1677" s="1" t="s">
        <v>105</v>
      </c>
      <c r="C1677" s="1" t="s">
        <v>1702</v>
      </c>
      <c r="D1677" s="1">
        <v>4</v>
      </c>
      <c r="E1677" s="1" t="s">
        <v>1531</v>
      </c>
      <c r="F1677" s="1">
        <v>4</v>
      </c>
      <c r="G1677" s="1" t="s">
        <v>1531</v>
      </c>
      <c r="H1677" s="1">
        <v>4</v>
      </c>
      <c r="I1677" s="1" t="s">
        <v>1531</v>
      </c>
      <c r="J1677" s="1">
        <v>3</v>
      </c>
      <c r="K1677" s="1" t="s">
        <v>1531</v>
      </c>
      <c r="L1677" s="6"/>
      <c r="M1677" s="6"/>
      <c r="N1677" s="6"/>
    </row>
    <row r="1678" spans="1:14">
      <c r="A1678" s="1" t="s">
        <v>563</v>
      </c>
      <c r="B1678" s="1" t="s">
        <v>105</v>
      </c>
      <c r="C1678" s="1" t="s">
        <v>944</v>
      </c>
      <c r="D1678" s="1">
        <v>1</v>
      </c>
      <c r="E1678" s="1" t="s">
        <v>1531</v>
      </c>
      <c r="F1678" s="1">
        <v>1</v>
      </c>
      <c r="G1678" s="1" t="s">
        <v>1531</v>
      </c>
      <c r="H1678" s="1">
        <v>1</v>
      </c>
      <c r="I1678" s="1" t="s">
        <v>1531</v>
      </c>
      <c r="J1678" s="1">
        <v>1</v>
      </c>
      <c r="K1678" s="1" t="s">
        <v>1531</v>
      </c>
      <c r="L1678" s="6"/>
      <c r="M1678" s="6"/>
      <c r="N1678" s="6"/>
    </row>
    <row r="1679" spans="1:14">
      <c r="A1679" s="1" t="s">
        <v>564</v>
      </c>
      <c r="B1679" s="1" t="s">
        <v>105</v>
      </c>
      <c r="C1679" s="1" t="s">
        <v>945</v>
      </c>
      <c r="D1679" s="1">
        <v>1</v>
      </c>
      <c r="E1679" s="1" t="s">
        <v>1531</v>
      </c>
      <c r="F1679" s="1">
        <v>1</v>
      </c>
      <c r="G1679" s="1" t="s">
        <v>1531</v>
      </c>
      <c r="H1679" s="1">
        <v>1</v>
      </c>
      <c r="I1679" s="1" t="s">
        <v>1531</v>
      </c>
      <c r="J1679" s="1">
        <v>1</v>
      </c>
      <c r="K1679" s="1" t="s">
        <v>1531</v>
      </c>
      <c r="L1679" s="6"/>
      <c r="M1679" s="6"/>
      <c r="N1679" s="6"/>
    </row>
    <row r="1680" spans="1:14">
      <c r="A1680" s="1" t="s">
        <v>565</v>
      </c>
      <c r="B1680" s="1" t="s">
        <v>105</v>
      </c>
      <c r="C1680" s="1" t="s">
        <v>1704</v>
      </c>
      <c r="D1680" s="1">
        <v>1</v>
      </c>
      <c r="E1680" s="1">
        <v>3</v>
      </c>
      <c r="F1680" s="1">
        <v>1</v>
      </c>
      <c r="G1680" s="1">
        <v>3</v>
      </c>
      <c r="H1680" s="1">
        <v>1</v>
      </c>
      <c r="I1680" s="1">
        <v>3</v>
      </c>
      <c r="J1680" s="1">
        <v>1</v>
      </c>
      <c r="K1680" s="1">
        <v>6</v>
      </c>
      <c r="L1680" s="6"/>
      <c r="M1680" s="6"/>
      <c r="N1680" s="6"/>
    </row>
    <row r="1681" spans="1:14">
      <c r="A1681" s="1" t="s">
        <v>566</v>
      </c>
      <c r="B1681" s="1" t="s">
        <v>105</v>
      </c>
      <c r="C1681" s="1" t="s">
        <v>943</v>
      </c>
      <c r="D1681" s="1">
        <v>6</v>
      </c>
      <c r="E1681" s="1">
        <v>111.084208</v>
      </c>
      <c r="F1681" s="1">
        <v>6</v>
      </c>
      <c r="G1681" s="1">
        <v>111.084208</v>
      </c>
      <c r="H1681" s="1">
        <v>6</v>
      </c>
      <c r="I1681" s="1">
        <v>111.73912900000001</v>
      </c>
      <c r="J1681" s="1">
        <v>6</v>
      </c>
      <c r="K1681" s="1">
        <v>125.206185</v>
      </c>
      <c r="L1681" s="6"/>
      <c r="M1681" s="6"/>
      <c r="N1681" s="6"/>
    </row>
    <row r="1682" spans="1:14">
      <c r="A1682" s="1" t="s">
        <v>567</v>
      </c>
      <c r="B1682" s="1" t="s">
        <v>105</v>
      </c>
      <c r="C1682" s="1" t="s">
        <v>1701</v>
      </c>
      <c r="D1682" s="1">
        <v>0</v>
      </c>
      <c r="E1682" s="1" t="s">
        <v>1531</v>
      </c>
      <c r="F1682" s="1">
        <v>0</v>
      </c>
      <c r="G1682" s="1" t="s">
        <v>1531</v>
      </c>
      <c r="H1682" s="1">
        <v>0</v>
      </c>
      <c r="I1682" s="1" t="s">
        <v>1531</v>
      </c>
      <c r="J1682" s="1">
        <v>0</v>
      </c>
      <c r="K1682" s="1" t="s">
        <v>1531</v>
      </c>
      <c r="L1682" s="6"/>
      <c r="M1682" s="6"/>
      <c r="N1682" s="6"/>
    </row>
    <row r="1683" spans="1:14">
      <c r="A1683" s="1" t="s">
        <v>611</v>
      </c>
      <c r="B1683" s="1" t="s">
        <v>105</v>
      </c>
      <c r="C1683" s="1" t="s">
        <v>709</v>
      </c>
      <c r="D1683" s="1"/>
      <c r="E1683" s="1"/>
      <c r="F1683" s="1"/>
      <c r="G1683" s="1"/>
      <c r="H1683" s="1"/>
      <c r="I1683" s="1"/>
      <c r="J1683" s="1"/>
      <c r="K1683" s="1"/>
      <c r="L1683" s="6"/>
      <c r="M1683" s="6"/>
      <c r="N1683" s="6"/>
    </row>
    <row r="1684" spans="1:14" ht="12" customHeight="1">
      <c r="A1684" s="1" t="s">
        <v>2357</v>
      </c>
      <c r="B1684" s="1" t="s">
        <v>612</v>
      </c>
      <c r="C1684" s="1" t="s">
        <v>1690</v>
      </c>
      <c r="D1684" s="1">
        <v>29</v>
      </c>
      <c r="E1684" s="1" t="s">
        <v>1531</v>
      </c>
      <c r="F1684" s="1">
        <v>29</v>
      </c>
      <c r="G1684" s="1" t="s">
        <v>1531</v>
      </c>
      <c r="H1684" s="1">
        <v>29</v>
      </c>
      <c r="I1684" s="1" t="s">
        <v>1531</v>
      </c>
      <c r="J1684" s="1">
        <v>30</v>
      </c>
      <c r="K1684" s="1" t="s">
        <v>1531</v>
      </c>
      <c r="L1684" s="6"/>
      <c r="M1684" s="6"/>
      <c r="N1684" s="6"/>
    </row>
    <row r="1685" spans="1:14">
      <c r="A1685" s="1" t="s">
        <v>378</v>
      </c>
      <c r="B1685" s="1" t="s">
        <v>612</v>
      </c>
      <c r="C1685" s="1" t="s">
        <v>1703</v>
      </c>
      <c r="D1685" s="1">
        <v>0</v>
      </c>
      <c r="E1685" s="1" t="s">
        <v>1531</v>
      </c>
      <c r="F1685" s="1">
        <v>0</v>
      </c>
      <c r="G1685" s="1" t="s">
        <v>1531</v>
      </c>
      <c r="H1685" s="1">
        <v>0</v>
      </c>
      <c r="I1685" s="1" t="s">
        <v>1531</v>
      </c>
      <c r="J1685" s="1">
        <v>0</v>
      </c>
      <c r="K1685" s="1" t="s">
        <v>1531</v>
      </c>
      <c r="L1685" s="6"/>
      <c r="M1685" s="6"/>
      <c r="N1685" s="6"/>
    </row>
    <row r="1686" spans="1:14">
      <c r="A1686" s="1" t="s">
        <v>379</v>
      </c>
      <c r="B1686" s="1" t="s">
        <v>612</v>
      </c>
      <c r="C1686" s="1" t="s">
        <v>941</v>
      </c>
      <c r="D1686" s="1">
        <v>0</v>
      </c>
      <c r="E1686" s="1">
        <v>0</v>
      </c>
      <c r="F1686" s="1">
        <v>0</v>
      </c>
      <c r="G1686" s="1">
        <v>0</v>
      </c>
      <c r="H1686" s="1">
        <v>0</v>
      </c>
      <c r="I1686" s="1">
        <v>0</v>
      </c>
      <c r="J1686" s="1">
        <v>0</v>
      </c>
      <c r="K1686" s="1">
        <v>0</v>
      </c>
      <c r="L1686" s="6"/>
      <c r="M1686" s="6"/>
      <c r="N1686" s="6"/>
    </row>
    <row r="1687" spans="1:14">
      <c r="A1687" s="1" t="s">
        <v>1742</v>
      </c>
      <c r="B1687" s="1" t="s">
        <v>612</v>
      </c>
      <c r="C1687" s="1" t="s">
        <v>1700</v>
      </c>
      <c r="D1687" s="1">
        <v>27</v>
      </c>
      <c r="E1687" s="1">
        <v>59</v>
      </c>
      <c r="F1687" s="1">
        <v>27</v>
      </c>
      <c r="G1687" s="1">
        <v>59</v>
      </c>
      <c r="H1687" s="1">
        <v>27</v>
      </c>
      <c r="I1687" s="1">
        <v>59</v>
      </c>
      <c r="J1687" s="1">
        <v>27</v>
      </c>
      <c r="K1687" s="1">
        <v>59</v>
      </c>
      <c r="L1687" s="6"/>
      <c r="M1687" s="6"/>
      <c r="N1687" s="6"/>
    </row>
    <row r="1688" spans="1:14">
      <c r="A1688" s="1" t="s">
        <v>1743</v>
      </c>
      <c r="B1688" s="1" t="s">
        <v>612</v>
      </c>
      <c r="C1688" s="1" t="s">
        <v>942</v>
      </c>
      <c r="D1688" s="1">
        <v>0</v>
      </c>
      <c r="E1688" s="1">
        <v>0</v>
      </c>
      <c r="F1688" s="1">
        <v>0</v>
      </c>
      <c r="G1688" s="1">
        <v>0</v>
      </c>
      <c r="H1688" s="1">
        <v>0</v>
      </c>
      <c r="I1688" s="1">
        <v>0</v>
      </c>
      <c r="J1688" s="1">
        <v>0</v>
      </c>
      <c r="K1688" s="1">
        <v>0</v>
      </c>
      <c r="L1688" s="6"/>
      <c r="M1688" s="6"/>
      <c r="N1688" s="6"/>
    </row>
    <row r="1689" spans="1:14">
      <c r="A1689" s="1" t="s">
        <v>1744</v>
      </c>
      <c r="B1689" s="1" t="s">
        <v>612</v>
      </c>
      <c r="C1689" s="1" t="s">
        <v>1702</v>
      </c>
      <c r="D1689" s="1">
        <v>0</v>
      </c>
      <c r="E1689" s="1" t="s">
        <v>1531</v>
      </c>
      <c r="F1689" s="1">
        <v>0</v>
      </c>
      <c r="G1689" s="1" t="s">
        <v>1531</v>
      </c>
      <c r="H1689" s="1">
        <v>0</v>
      </c>
      <c r="I1689" s="1" t="s">
        <v>1531</v>
      </c>
      <c r="J1689" s="1">
        <v>1</v>
      </c>
      <c r="K1689" s="1" t="s">
        <v>1531</v>
      </c>
      <c r="L1689" s="6"/>
      <c r="M1689" s="6"/>
      <c r="N1689" s="6"/>
    </row>
    <row r="1690" spans="1:14">
      <c r="A1690" s="1" t="s">
        <v>1745</v>
      </c>
      <c r="B1690" s="1" t="s">
        <v>612</v>
      </c>
      <c r="C1690" s="1" t="s">
        <v>944</v>
      </c>
      <c r="D1690" s="1">
        <v>1</v>
      </c>
      <c r="E1690" s="1" t="s">
        <v>1531</v>
      </c>
      <c r="F1690" s="1">
        <v>1</v>
      </c>
      <c r="G1690" s="1" t="s">
        <v>1531</v>
      </c>
      <c r="H1690" s="1">
        <v>1</v>
      </c>
      <c r="I1690" s="1" t="s">
        <v>1531</v>
      </c>
      <c r="J1690" s="1">
        <v>1</v>
      </c>
      <c r="K1690" s="1" t="s">
        <v>1531</v>
      </c>
      <c r="L1690" s="6"/>
      <c r="M1690" s="6"/>
      <c r="N1690" s="6"/>
    </row>
    <row r="1691" spans="1:14">
      <c r="A1691" s="1" t="s">
        <v>1746</v>
      </c>
      <c r="B1691" s="1" t="s">
        <v>612</v>
      </c>
      <c r="C1691" s="1" t="s">
        <v>945</v>
      </c>
      <c r="D1691" s="1">
        <v>1</v>
      </c>
      <c r="E1691" s="1" t="s">
        <v>1531</v>
      </c>
      <c r="F1691" s="1">
        <v>1</v>
      </c>
      <c r="G1691" s="1" t="s">
        <v>1531</v>
      </c>
      <c r="H1691" s="1">
        <v>1</v>
      </c>
      <c r="I1691" s="1" t="s">
        <v>1531</v>
      </c>
      <c r="J1691" s="1">
        <v>1</v>
      </c>
      <c r="K1691" s="1" t="s">
        <v>1531</v>
      </c>
      <c r="L1691" s="6"/>
      <c r="M1691" s="6"/>
      <c r="N1691" s="6"/>
    </row>
    <row r="1692" spans="1:14">
      <c r="A1692" s="1" t="s">
        <v>1747</v>
      </c>
      <c r="B1692" s="1" t="s">
        <v>612</v>
      </c>
      <c r="C1692" s="1" t="s">
        <v>1704</v>
      </c>
      <c r="D1692" s="1">
        <v>0</v>
      </c>
      <c r="E1692" s="1">
        <v>0</v>
      </c>
      <c r="F1692" s="1">
        <v>0</v>
      </c>
      <c r="G1692" s="1">
        <v>0</v>
      </c>
      <c r="H1692" s="1">
        <v>0</v>
      </c>
      <c r="I1692" s="1">
        <v>0</v>
      </c>
      <c r="J1692" s="1">
        <v>0</v>
      </c>
      <c r="K1692" s="1">
        <v>0</v>
      </c>
      <c r="L1692" s="6"/>
      <c r="M1692" s="6"/>
      <c r="N1692" s="6"/>
    </row>
    <row r="1693" spans="1:14">
      <c r="A1693" s="1" t="s">
        <v>1748</v>
      </c>
      <c r="B1693" s="1" t="s">
        <v>612</v>
      </c>
      <c r="C1693" s="1" t="s">
        <v>943</v>
      </c>
      <c r="D1693" s="1">
        <v>0</v>
      </c>
      <c r="E1693" s="1">
        <v>0</v>
      </c>
      <c r="F1693" s="1">
        <v>0</v>
      </c>
      <c r="G1693" s="1">
        <v>0</v>
      </c>
      <c r="H1693" s="1">
        <v>0</v>
      </c>
      <c r="I1693" s="1">
        <v>0</v>
      </c>
      <c r="J1693" s="1">
        <v>0</v>
      </c>
      <c r="K1693" s="1">
        <v>0</v>
      </c>
      <c r="L1693" s="6"/>
      <c r="M1693" s="6"/>
      <c r="N1693" s="6"/>
    </row>
    <row r="1694" spans="1:14">
      <c r="A1694" s="1" t="s">
        <v>1749</v>
      </c>
      <c r="B1694" s="1" t="s">
        <v>612</v>
      </c>
      <c r="C1694" s="1" t="s">
        <v>1701</v>
      </c>
      <c r="D1694" s="1">
        <v>0</v>
      </c>
      <c r="E1694" s="1" t="s">
        <v>1531</v>
      </c>
      <c r="F1694" s="1">
        <v>0</v>
      </c>
      <c r="G1694" s="1" t="s">
        <v>1531</v>
      </c>
      <c r="H1694" s="1">
        <v>0</v>
      </c>
      <c r="I1694" s="1" t="s">
        <v>1531</v>
      </c>
      <c r="J1694" s="1">
        <v>0</v>
      </c>
      <c r="K1694" s="1" t="s">
        <v>1531</v>
      </c>
      <c r="L1694" s="6"/>
      <c r="M1694" s="6"/>
      <c r="N1694" s="6"/>
    </row>
    <row r="1695" spans="1:14">
      <c r="A1695" s="1" t="s">
        <v>1750</v>
      </c>
      <c r="B1695" s="1" t="s">
        <v>612</v>
      </c>
      <c r="C1695" s="1" t="s">
        <v>709</v>
      </c>
      <c r="D1695" s="1"/>
      <c r="E1695" s="1"/>
      <c r="F1695" s="1"/>
      <c r="G1695" s="1"/>
      <c r="H1695" s="1"/>
      <c r="I1695" s="1"/>
      <c r="J1695" s="1"/>
      <c r="K1695" s="1"/>
      <c r="L1695" s="6"/>
      <c r="M1695" s="6"/>
      <c r="N1695" s="6"/>
    </row>
    <row r="1696" spans="1:14">
      <c r="A1696" s="1" t="s">
        <v>1751</v>
      </c>
      <c r="B1696" s="1" t="s">
        <v>613</v>
      </c>
      <c r="C1696" s="1" t="s">
        <v>1690</v>
      </c>
      <c r="D1696" s="1">
        <v>26</v>
      </c>
      <c r="E1696" s="1" t="s">
        <v>1531</v>
      </c>
      <c r="F1696" s="1">
        <v>26</v>
      </c>
      <c r="G1696" s="1" t="s">
        <v>1531</v>
      </c>
      <c r="H1696" s="1">
        <v>26</v>
      </c>
      <c r="I1696" s="1" t="s">
        <v>1531</v>
      </c>
      <c r="J1696" s="1">
        <v>26</v>
      </c>
      <c r="K1696" s="1" t="s">
        <v>1531</v>
      </c>
      <c r="L1696" s="6"/>
      <c r="M1696" s="6"/>
      <c r="N1696" s="6"/>
    </row>
    <row r="1697" spans="1:14">
      <c r="A1697" s="1" t="s">
        <v>1752</v>
      </c>
      <c r="B1697" s="1" t="s">
        <v>613</v>
      </c>
      <c r="C1697" s="1" t="s">
        <v>1703</v>
      </c>
      <c r="D1697" s="1">
        <v>0</v>
      </c>
      <c r="E1697" s="1" t="s">
        <v>1531</v>
      </c>
      <c r="F1697" s="1">
        <v>0</v>
      </c>
      <c r="G1697" s="1" t="s">
        <v>1531</v>
      </c>
      <c r="H1697" s="1">
        <v>0</v>
      </c>
      <c r="I1697" s="1" t="s">
        <v>1531</v>
      </c>
      <c r="J1697" s="1">
        <v>0</v>
      </c>
      <c r="K1697" s="1" t="s">
        <v>1531</v>
      </c>
      <c r="L1697" s="6"/>
      <c r="M1697" s="6"/>
      <c r="N1697" s="6"/>
    </row>
    <row r="1698" spans="1:14">
      <c r="A1698" s="1" t="s">
        <v>1753</v>
      </c>
      <c r="B1698" s="1" t="s">
        <v>613</v>
      </c>
      <c r="C1698" s="1" t="s">
        <v>941</v>
      </c>
      <c r="D1698" s="1">
        <v>2</v>
      </c>
      <c r="E1698" s="1">
        <v>183</v>
      </c>
      <c r="F1698" s="1">
        <v>2</v>
      </c>
      <c r="G1698" s="1">
        <v>183</v>
      </c>
      <c r="H1698" s="1">
        <v>2</v>
      </c>
      <c r="I1698" s="1">
        <v>183</v>
      </c>
      <c r="J1698" s="1">
        <v>2</v>
      </c>
      <c r="K1698" s="1">
        <v>183</v>
      </c>
      <c r="L1698" s="6"/>
      <c r="M1698" s="6"/>
      <c r="N1698" s="6"/>
    </row>
    <row r="1699" spans="1:14">
      <c r="A1699" s="1" t="s">
        <v>1754</v>
      </c>
      <c r="B1699" s="1" t="s">
        <v>613</v>
      </c>
      <c r="C1699" s="1" t="s">
        <v>1700</v>
      </c>
      <c r="D1699" s="1">
        <v>23</v>
      </c>
      <c r="E1699" s="1">
        <v>89</v>
      </c>
      <c r="F1699" s="1">
        <v>23</v>
      </c>
      <c r="G1699" s="1">
        <v>89</v>
      </c>
      <c r="H1699" s="1">
        <v>23</v>
      </c>
      <c r="I1699" s="1">
        <v>89</v>
      </c>
      <c r="J1699" s="1">
        <v>23</v>
      </c>
      <c r="K1699" s="1">
        <v>89</v>
      </c>
      <c r="L1699" s="6"/>
      <c r="M1699" s="6"/>
      <c r="N1699" s="6"/>
    </row>
    <row r="1700" spans="1:14">
      <c r="A1700" s="1" t="s">
        <v>1755</v>
      </c>
      <c r="B1700" s="1" t="s">
        <v>613</v>
      </c>
      <c r="C1700" s="1" t="s">
        <v>942</v>
      </c>
      <c r="D1700" s="1">
        <v>0</v>
      </c>
      <c r="E1700" s="1">
        <v>0</v>
      </c>
      <c r="F1700" s="1">
        <v>0</v>
      </c>
      <c r="G1700" s="1">
        <v>0</v>
      </c>
      <c r="H1700" s="1">
        <v>0</v>
      </c>
      <c r="I1700" s="1">
        <v>0</v>
      </c>
      <c r="J1700" s="1">
        <v>0</v>
      </c>
      <c r="K1700" s="1">
        <v>0</v>
      </c>
      <c r="L1700" s="6"/>
      <c r="M1700" s="6"/>
      <c r="N1700" s="6"/>
    </row>
    <row r="1701" spans="1:14">
      <c r="A1701" s="1" t="s">
        <v>1756</v>
      </c>
      <c r="B1701" s="1" t="s">
        <v>613</v>
      </c>
      <c r="C1701" s="1" t="s">
        <v>1702</v>
      </c>
      <c r="D1701" s="1">
        <v>0</v>
      </c>
      <c r="E1701" s="1" t="s">
        <v>1531</v>
      </c>
      <c r="F1701" s="1">
        <v>0</v>
      </c>
      <c r="G1701" s="1" t="s">
        <v>1531</v>
      </c>
      <c r="H1701" s="1">
        <v>0</v>
      </c>
      <c r="I1701" s="1" t="s">
        <v>1531</v>
      </c>
      <c r="J1701" s="1">
        <v>0</v>
      </c>
      <c r="K1701" s="1" t="s">
        <v>1531</v>
      </c>
      <c r="L1701" s="6"/>
      <c r="M1701" s="6"/>
      <c r="N1701" s="6"/>
    </row>
    <row r="1702" spans="1:14">
      <c r="A1702" s="1" t="s">
        <v>1757</v>
      </c>
      <c r="B1702" s="1" t="s">
        <v>613</v>
      </c>
      <c r="C1702" s="1" t="s">
        <v>944</v>
      </c>
      <c r="D1702" s="1" t="s">
        <v>1709</v>
      </c>
      <c r="E1702" s="1" t="s">
        <v>1531</v>
      </c>
      <c r="F1702" s="1" t="s">
        <v>1709</v>
      </c>
      <c r="G1702" s="1" t="s">
        <v>1531</v>
      </c>
      <c r="H1702" s="1" t="s">
        <v>1709</v>
      </c>
      <c r="I1702" s="1" t="s">
        <v>1531</v>
      </c>
      <c r="J1702" s="1" t="s">
        <v>1709</v>
      </c>
      <c r="K1702" s="1" t="s">
        <v>1531</v>
      </c>
      <c r="L1702" s="6"/>
      <c r="M1702" s="6"/>
      <c r="N1702" s="6"/>
    </row>
    <row r="1703" spans="1:14">
      <c r="A1703" s="1" t="s">
        <v>1758</v>
      </c>
      <c r="B1703" s="1" t="s">
        <v>613</v>
      </c>
      <c r="C1703" s="1" t="s">
        <v>945</v>
      </c>
      <c r="D1703" s="1">
        <v>1</v>
      </c>
      <c r="E1703" s="1" t="s">
        <v>1531</v>
      </c>
      <c r="F1703" s="1">
        <v>1</v>
      </c>
      <c r="G1703" s="1" t="s">
        <v>1531</v>
      </c>
      <c r="H1703" s="1">
        <v>1</v>
      </c>
      <c r="I1703" s="1" t="s">
        <v>1531</v>
      </c>
      <c r="J1703" s="1">
        <v>1</v>
      </c>
      <c r="K1703" s="1" t="s">
        <v>1531</v>
      </c>
      <c r="L1703" s="6"/>
      <c r="M1703" s="6"/>
      <c r="N1703" s="6"/>
    </row>
    <row r="1704" spans="1:14">
      <c r="A1704" s="1" t="s">
        <v>725</v>
      </c>
      <c r="B1704" s="1" t="s">
        <v>613</v>
      </c>
      <c r="C1704" s="1" t="s">
        <v>1704</v>
      </c>
      <c r="D1704" s="1">
        <v>0</v>
      </c>
      <c r="E1704" s="1">
        <v>0</v>
      </c>
      <c r="F1704" s="1">
        <v>0</v>
      </c>
      <c r="G1704" s="1">
        <v>0</v>
      </c>
      <c r="H1704" s="1">
        <v>0</v>
      </c>
      <c r="I1704" s="1">
        <v>0</v>
      </c>
      <c r="J1704" s="1">
        <v>0</v>
      </c>
      <c r="K1704" s="1">
        <v>0</v>
      </c>
      <c r="L1704" s="6"/>
      <c r="M1704" s="6"/>
      <c r="N1704" s="6"/>
    </row>
    <row r="1705" spans="1:14">
      <c r="A1705" s="1" t="s">
        <v>726</v>
      </c>
      <c r="B1705" s="1" t="s">
        <v>613</v>
      </c>
      <c r="C1705" s="1" t="s">
        <v>943</v>
      </c>
      <c r="D1705" s="1">
        <v>0</v>
      </c>
      <c r="E1705" s="1">
        <v>0</v>
      </c>
      <c r="F1705" s="1">
        <v>0</v>
      </c>
      <c r="G1705" s="1">
        <v>0</v>
      </c>
      <c r="H1705" s="1">
        <v>0</v>
      </c>
      <c r="I1705" s="1">
        <v>0</v>
      </c>
      <c r="J1705" s="1">
        <v>0</v>
      </c>
      <c r="K1705" s="1">
        <v>0</v>
      </c>
      <c r="L1705" s="6"/>
      <c r="M1705" s="6"/>
      <c r="N1705" s="6"/>
    </row>
    <row r="1706" spans="1:14">
      <c r="A1706" s="1" t="s">
        <v>727</v>
      </c>
      <c r="B1706" s="1" t="s">
        <v>613</v>
      </c>
      <c r="C1706" s="1" t="s">
        <v>1701</v>
      </c>
      <c r="D1706" s="1">
        <v>0</v>
      </c>
      <c r="E1706" s="1" t="s">
        <v>1531</v>
      </c>
      <c r="F1706" s="1">
        <v>0</v>
      </c>
      <c r="G1706" s="1" t="s">
        <v>1531</v>
      </c>
      <c r="H1706" s="1">
        <v>0</v>
      </c>
      <c r="I1706" s="1" t="s">
        <v>1531</v>
      </c>
      <c r="J1706" s="1">
        <v>0</v>
      </c>
      <c r="K1706" s="1" t="s">
        <v>1531</v>
      </c>
      <c r="L1706" s="6"/>
      <c r="M1706" s="6"/>
      <c r="N1706" s="6"/>
    </row>
    <row r="1707" spans="1:14">
      <c r="A1707" s="1" t="s">
        <v>728</v>
      </c>
      <c r="B1707" s="1" t="s">
        <v>613</v>
      </c>
      <c r="C1707" s="1" t="s">
        <v>709</v>
      </c>
      <c r="D1707" s="1"/>
      <c r="E1707" s="1"/>
      <c r="F1707" s="1"/>
      <c r="G1707" s="1"/>
      <c r="H1707" s="1"/>
      <c r="I1707" s="1"/>
      <c r="J1707" s="1"/>
      <c r="K1707" s="1"/>
      <c r="L1707" s="6"/>
      <c r="M1707" s="6"/>
      <c r="N1707" s="6"/>
    </row>
    <row r="1708" spans="1:14">
      <c r="A1708" s="1" t="s">
        <v>729</v>
      </c>
      <c r="B1708" s="1" t="s">
        <v>614</v>
      </c>
      <c r="C1708" s="1" t="s">
        <v>1690</v>
      </c>
      <c r="D1708" s="1">
        <v>14</v>
      </c>
      <c r="E1708" s="1" t="s">
        <v>1531</v>
      </c>
      <c r="F1708" s="1">
        <v>14</v>
      </c>
      <c r="G1708" s="1" t="s">
        <v>1531</v>
      </c>
      <c r="H1708" s="1">
        <v>14</v>
      </c>
      <c r="I1708" s="1" t="s">
        <v>1531</v>
      </c>
      <c r="J1708" s="1">
        <v>14</v>
      </c>
      <c r="K1708" s="1" t="s">
        <v>1531</v>
      </c>
      <c r="L1708" s="6"/>
      <c r="M1708" s="6"/>
      <c r="N1708" s="6"/>
    </row>
    <row r="1709" spans="1:14">
      <c r="A1709" s="1" t="s">
        <v>730</v>
      </c>
      <c r="B1709" s="1" t="s">
        <v>614</v>
      </c>
      <c r="C1709" s="1" t="s">
        <v>1703</v>
      </c>
      <c r="D1709" s="1">
        <v>0</v>
      </c>
      <c r="E1709" s="1" t="s">
        <v>1531</v>
      </c>
      <c r="F1709" s="1">
        <v>0</v>
      </c>
      <c r="G1709" s="1" t="s">
        <v>1531</v>
      </c>
      <c r="H1709" s="1">
        <v>0</v>
      </c>
      <c r="I1709" s="1" t="s">
        <v>1531</v>
      </c>
      <c r="J1709" s="1">
        <v>0</v>
      </c>
      <c r="K1709" s="1" t="s">
        <v>1531</v>
      </c>
      <c r="L1709" s="6"/>
      <c r="M1709" s="6"/>
      <c r="N1709" s="6"/>
    </row>
    <row r="1710" spans="1:14">
      <c r="A1710" s="1" t="s">
        <v>731</v>
      </c>
      <c r="B1710" s="1" t="s">
        <v>614</v>
      </c>
      <c r="C1710" s="1" t="s">
        <v>941</v>
      </c>
      <c r="D1710" s="1">
        <v>1</v>
      </c>
      <c r="E1710" s="1">
        <v>138.22610700000001</v>
      </c>
      <c r="F1710" s="1">
        <v>1</v>
      </c>
      <c r="G1710" s="1">
        <v>137.95116200000001</v>
      </c>
      <c r="H1710" s="1">
        <v>1</v>
      </c>
      <c r="I1710" s="1">
        <v>137.95116200000001</v>
      </c>
      <c r="J1710" s="1">
        <v>1</v>
      </c>
      <c r="K1710" s="1">
        <v>139.62936999999999</v>
      </c>
      <c r="L1710" s="6"/>
      <c r="M1710" s="6"/>
      <c r="N1710" s="6"/>
    </row>
    <row r="1711" spans="1:14">
      <c r="A1711" s="1" t="s">
        <v>732</v>
      </c>
      <c r="B1711" s="1" t="s">
        <v>614</v>
      </c>
      <c r="C1711" s="1" t="s">
        <v>1700</v>
      </c>
      <c r="D1711" s="1">
        <v>11</v>
      </c>
      <c r="E1711" s="1">
        <v>53</v>
      </c>
      <c r="F1711" s="1">
        <v>11</v>
      </c>
      <c r="G1711" s="1">
        <v>53</v>
      </c>
      <c r="H1711" s="1">
        <v>11</v>
      </c>
      <c r="I1711" s="1">
        <v>53</v>
      </c>
      <c r="J1711" s="1">
        <v>11</v>
      </c>
      <c r="K1711" s="1">
        <v>53</v>
      </c>
      <c r="L1711" s="6"/>
      <c r="M1711" s="6"/>
      <c r="N1711" s="6"/>
    </row>
    <row r="1712" spans="1:14">
      <c r="A1712" s="1" t="s">
        <v>733</v>
      </c>
      <c r="B1712" s="1" t="s">
        <v>614</v>
      </c>
      <c r="C1712" s="1" t="s">
        <v>942</v>
      </c>
      <c r="D1712" s="1">
        <v>0</v>
      </c>
      <c r="E1712" s="1">
        <v>0</v>
      </c>
      <c r="F1712" s="1">
        <v>0</v>
      </c>
      <c r="G1712" s="1">
        <v>0</v>
      </c>
      <c r="H1712" s="1">
        <v>0</v>
      </c>
      <c r="I1712" s="1">
        <v>0</v>
      </c>
      <c r="J1712" s="1">
        <v>0</v>
      </c>
      <c r="K1712" s="1">
        <v>0</v>
      </c>
      <c r="L1712" s="6"/>
      <c r="M1712" s="6"/>
      <c r="N1712" s="6"/>
    </row>
    <row r="1713" spans="1:14">
      <c r="A1713" s="1" t="s">
        <v>734</v>
      </c>
      <c r="B1713" s="1" t="s">
        <v>614</v>
      </c>
      <c r="C1713" s="1" t="s">
        <v>1702</v>
      </c>
      <c r="D1713" s="1">
        <v>0</v>
      </c>
      <c r="E1713" s="1" t="s">
        <v>1531</v>
      </c>
      <c r="F1713" s="1">
        <v>0</v>
      </c>
      <c r="G1713" s="1" t="s">
        <v>1531</v>
      </c>
      <c r="H1713" s="1">
        <v>0</v>
      </c>
      <c r="I1713" s="1" t="s">
        <v>1531</v>
      </c>
      <c r="J1713" s="1">
        <v>0</v>
      </c>
      <c r="K1713" s="1" t="s">
        <v>1531</v>
      </c>
      <c r="L1713" s="6"/>
      <c r="M1713" s="6"/>
      <c r="N1713" s="6"/>
    </row>
    <row r="1714" spans="1:14">
      <c r="A1714" s="1" t="s">
        <v>735</v>
      </c>
      <c r="B1714" s="1" t="s">
        <v>614</v>
      </c>
      <c r="C1714" s="1" t="s">
        <v>944</v>
      </c>
      <c r="D1714" s="1">
        <v>1</v>
      </c>
      <c r="E1714" s="1" t="s">
        <v>1531</v>
      </c>
      <c r="F1714" s="1">
        <v>1</v>
      </c>
      <c r="G1714" s="1" t="s">
        <v>1531</v>
      </c>
      <c r="H1714" s="1">
        <v>1</v>
      </c>
      <c r="I1714" s="1" t="s">
        <v>1531</v>
      </c>
      <c r="J1714" s="1">
        <v>1</v>
      </c>
      <c r="K1714" s="1" t="s">
        <v>1531</v>
      </c>
      <c r="L1714" s="6"/>
      <c r="M1714" s="6"/>
      <c r="N1714" s="6"/>
    </row>
    <row r="1715" spans="1:14">
      <c r="A1715" s="1" t="s">
        <v>736</v>
      </c>
      <c r="B1715" s="1" t="s">
        <v>614</v>
      </c>
      <c r="C1715" s="1" t="s">
        <v>945</v>
      </c>
      <c r="D1715" s="1">
        <v>1</v>
      </c>
      <c r="E1715" s="1" t="s">
        <v>1531</v>
      </c>
      <c r="F1715" s="1">
        <v>1</v>
      </c>
      <c r="G1715" s="1" t="s">
        <v>1531</v>
      </c>
      <c r="H1715" s="1">
        <v>1</v>
      </c>
      <c r="I1715" s="1" t="s">
        <v>1531</v>
      </c>
      <c r="J1715" s="1">
        <v>1</v>
      </c>
      <c r="K1715" s="1" t="s">
        <v>1531</v>
      </c>
      <c r="L1715" s="6"/>
      <c r="M1715" s="6"/>
      <c r="N1715" s="6"/>
    </row>
    <row r="1716" spans="1:14">
      <c r="A1716" s="1" t="s">
        <v>737</v>
      </c>
      <c r="B1716" s="1" t="s">
        <v>614</v>
      </c>
      <c r="C1716" s="1" t="s">
        <v>1704</v>
      </c>
      <c r="D1716" s="1">
        <v>0</v>
      </c>
      <c r="E1716" s="1">
        <v>0</v>
      </c>
      <c r="F1716" s="1">
        <v>0</v>
      </c>
      <c r="G1716" s="1">
        <v>0</v>
      </c>
      <c r="H1716" s="1">
        <v>0</v>
      </c>
      <c r="I1716" s="1">
        <v>0</v>
      </c>
      <c r="J1716" s="1">
        <v>0</v>
      </c>
      <c r="K1716" s="1">
        <v>0</v>
      </c>
      <c r="L1716" s="6"/>
      <c r="M1716" s="6"/>
      <c r="N1716" s="6"/>
    </row>
    <row r="1717" spans="1:14">
      <c r="A1717" s="1" t="s">
        <v>738</v>
      </c>
      <c r="B1717" s="1" t="s">
        <v>614</v>
      </c>
      <c r="C1717" s="1" t="s">
        <v>943</v>
      </c>
      <c r="D1717" s="1">
        <v>0</v>
      </c>
      <c r="E1717" s="1">
        <v>0</v>
      </c>
      <c r="F1717" s="1">
        <v>0</v>
      </c>
      <c r="G1717" s="1">
        <v>0</v>
      </c>
      <c r="H1717" s="1">
        <v>0</v>
      </c>
      <c r="I1717" s="1">
        <v>0</v>
      </c>
      <c r="J1717" s="1">
        <v>0</v>
      </c>
      <c r="K1717" s="1">
        <v>0</v>
      </c>
      <c r="L1717" s="6"/>
      <c r="M1717" s="6"/>
      <c r="N1717" s="6"/>
    </row>
    <row r="1718" spans="1:14">
      <c r="A1718" s="1" t="s">
        <v>739</v>
      </c>
      <c r="B1718" s="1" t="s">
        <v>614</v>
      </c>
      <c r="C1718" s="1" t="s">
        <v>1701</v>
      </c>
      <c r="D1718" s="1">
        <v>0</v>
      </c>
      <c r="E1718" s="1" t="s">
        <v>1531</v>
      </c>
      <c r="F1718" s="1">
        <v>0</v>
      </c>
      <c r="G1718" s="1" t="s">
        <v>1531</v>
      </c>
      <c r="H1718" s="1">
        <v>0</v>
      </c>
      <c r="I1718" s="1" t="s">
        <v>1531</v>
      </c>
      <c r="J1718" s="1">
        <v>0</v>
      </c>
      <c r="K1718" s="1" t="s">
        <v>1531</v>
      </c>
      <c r="L1718" s="6"/>
      <c r="M1718" s="6"/>
      <c r="N1718" s="6"/>
    </row>
    <row r="1719" spans="1:14">
      <c r="A1719" s="1" t="s">
        <v>723</v>
      </c>
      <c r="B1719" s="1" t="s">
        <v>614</v>
      </c>
      <c r="C1719" s="1" t="s">
        <v>709</v>
      </c>
      <c r="D1719" s="1"/>
      <c r="E1719" s="1"/>
      <c r="F1719" s="1"/>
      <c r="G1719" s="1"/>
      <c r="H1719" s="1"/>
      <c r="I1719" s="1"/>
      <c r="J1719" s="1"/>
      <c r="K1719" s="1"/>
      <c r="L1719" s="6"/>
      <c r="M1719" s="6"/>
      <c r="N1719" s="6"/>
    </row>
    <row r="1720" spans="1:14">
      <c r="A1720" s="1" t="s">
        <v>615</v>
      </c>
      <c r="B1720" s="1" t="s">
        <v>96</v>
      </c>
      <c r="C1720" s="1" t="s">
        <v>1690</v>
      </c>
      <c r="D1720" s="1">
        <v>21</v>
      </c>
      <c r="E1720" s="1" t="s">
        <v>1531</v>
      </c>
      <c r="F1720" s="1">
        <v>22</v>
      </c>
      <c r="G1720" s="1" t="s">
        <v>1531</v>
      </c>
      <c r="H1720" s="1">
        <v>22</v>
      </c>
      <c r="I1720" s="1" t="s">
        <v>1531</v>
      </c>
      <c r="J1720" s="1">
        <v>22</v>
      </c>
      <c r="K1720" s="1" t="s">
        <v>1531</v>
      </c>
      <c r="L1720" s="6"/>
      <c r="M1720" s="6"/>
      <c r="N1720" s="6"/>
    </row>
    <row r="1721" spans="1:14">
      <c r="A1721" s="1" t="s">
        <v>616</v>
      </c>
      <c r="B1721" s="1" t="s">
        <v>96</v>
      </c>
      <c r="C1721" s="1" t="s">
        <v>1703</v>
      </c>
      <c r="D1721" s="1">
        <v>1</v>
      </c>
      <c r="E1721" s="1" t="s">
        <v>1531</v>
      </c>
      <c r="F1721" s="1">
        <v>1</v>
      </c>
      <c r="G1721" s="1" t="s">
        <v>1531</v>
      </c>
      <c r="H1721" s="1">
        <v>1</v>
      </c>
      <c r="I1721" s="1" t="s">
        <v>1531</v>
      </c>
      <c r="J1721" s="1">
        <v>1</v>
      </c>
      <c r="K1721" s="1" t="s">
        <v>1531</v>
      </c>
      <c r="L1721" s="6"/>
      <c r="M1721" s="6"/>
      <c r="N1721" s="6"/>
    </row>
    <row r="1722" spans="1:14">
      <c r="A1722" s="1" t="s">
        <v>617</v>
      </c>
      <c r="B1722" s="1" t="s">
        <v>96</v>
      </c>
      <c r="C1722" s="1" t="s">
        <v>941</v>
      </c>
      <c r="D1722" s="1">
        <v>3</v>
      </c>
      <c r="E1722" s="1">
        <v>744</v>
      </c>
      <c r="F1722" s="1">
        <v>3</v>
      </c>
      <c r="G1722" s="1">
        <v>744</v>
      </c>
      <c r="H1722" s="1">
        <v>3</v>
      </c>
      <c r="I1722" s="1">
        <v>744</v>
      </c>
      <c r="J1722" s="1">
        <v>3</v>
      </c>
      <c r="K1722" s="1">
        <v>744</v>
      </c>
      <c r="L1722" s="6"/>
      <c r="M1722" s="6"/>
      <c r="N1722" s="6"/>
    </row>
    <row r="1723" spans="1:14">
      <c r="A1723" s="1" t="s">
        <v>618</v>
      </c>
      <c r="B1723" s="1" t="s">
        <v>96</v>
      </c>
      <c r="C1723" s="1" t="s">
        <v>1700</v>
      </c>
      <c r="D1723" s="1">
        <v>7</v>
      </c>
      <c r="E1723" s="1">
        <v>59</v>
      </c>
      <c r="F1723" s="1">
        <v>8</v>
      </c>
      <c r="G1723" s="1">
        <v>63</v>
      </c>
      <c r="H1723" s="1">
        <v>8</v>
      </c>
      <c r="I1723" s="1">
        <v>63</v>
      </c>
      <c r="J1723" s="1">
        <v>8</v>
      </c>
      <c r="K1723" s="1">
        <v>63</v>
      </c>
      <c r="L1723" s="6"/>
      <c r="M1723" s="6"/>
      <c r="N1723" s="6"/>
    </row>
    <row r="1724" spans="1:14">
      <c r="A1724" s="1" t="s">
        <v>619</v>
      </c>
      <c r="B1724" s="1" t="s">
        <v>96</v>
      </c>
      <c r="C1724" s="1" t="s">
        <v>942</v>
      </c>
      <c r="D1724" s="1">
        <v>1</v>
      </c>
      <c r="E1724" s="1">
        <v>125</v>
      </c>
      <c r="F1724" s="1">
        <v>1</v>
      </c>
      <c r="G1724" s="1">
        <v>125</v>
      </c>
      <c r="H1724" s="1">
        <v>1</v>
      </c>
      <c r="I1724" s="1">
        <v>125</v>
      </c>
      <c r="J1724" s="1">
        <v>1</v>
      </c>
      <c r="K1724" s="1">
        <v>125</v>
      </c>
      <c r="L1724" s="6"/>
      <c r="M1724" s="6"/>
      <c r="N1724" s="6"/>
    </row>
    <row r="1725" spans="1:14">
      <c r="A1725" s="1" t="s">
        <v>620</v>
      </c>
      <c r="B1725" s="1" t="s">
        <v>96</v>
      </c>
      <c r="C1725" s="1" t="s">
        <v>1702</v>
      </c>
      <c r="D1725" s="1">
        <v>3</v>
      </c>
      <c r="E1725" s="1" t="s">
        <v>1531</v>
      </c>
      <c r="F1725" s="1">
        <v>3</v>
      </c>
      <c r="G1725" s="1" t="s">
        <v>1531</v>
      </c>
      <c r="H1725" s="1">
        <v>3</v>
      </c>
      <c r="I1725" s="1" t="s">
        <v>1531</v>
      </c>
      <c r="J1725" s="1">
        <v>3</v>
      </c>
      <c r="K1725" s="1" t="s">
        <v>1531</v>
      </c>
      <c r="L1725" s="6"/>
      <c r="M1725" s="6"/>
      <c r="N1725" s="6"/>
    </row>
    <row r="1726" spans="1:14">
      <c r="A1726" s="1" t="s">
        <v>621</v>
      </c>
      <c r="B1726" s="1" t="s">
        <v>96</v>
      </c>
      <c r="C1726" s="1" t="s">
        <v>944</v>
      </c>
      <c r="D1726" s="1">
        <v>1</v>
      </c>
      <c r="E1726" s="1" t="s">
        <v>1531</v>
      </c>
      <c r="F1726" s="1">
        <v>1</v>
      </c>
      <c r="G1726" s="1" t="s">
        <v>1531</v>
      </c>
      <c r="H1726" s="1">
        <v>1</v>
      </c>
      <c r="I1726" s="1" t="s">
        <v>1531</v>
      </c>
      <c r="J1726" s="1">
        <v>1</v>
      </c>
      <c r="K1726" s="1" t="s">
        <v>1531</v>
      </c>
      <c r="L1726" s="6"/>
      <c r="M1726" s="6"/>
      <c r="N1726" s="6"/>
    </row>
    <row r="1727" spans="1:14">
      <c r="A1727" s="1" t="s">
        <v>622</v>
      </c>
      <c r="B1727" s="1" t="s">
        <v>96</v>
      </c>
      <c r="C1727" s="1" t="s">
        <v>945</v>
      </c>
      <c r="D1727" s="1">
        <v>1</v>
      </c>
      <c r="E1727" s="1" t="s">
        <v>1531</v>
      </c>
      <c r="F1727" s="1">
        <v>1</v>
      </c>
      <c r="G1727" s="1" t="s">
        <v>1531</v>
      </c>
      <c r="H1727" s="1">
        <v>1</v>
      </c>
      <c r="I1727" s="1" t="s">
        <v>1531</v>
      </c>
      <c r="J1727" s="1">
        <v>1</v>
      </c>
      <c r="K1727" s="1" t="s">
        <v>1531</v>
      </c>
      <c r="L1727" s="6"/>
      <c r="M1727" s="6"/>
      <c r="N1727" s="6"/>
    </row>
    <row r="1728" spans="1:14">
      <c r="A1728" s="1" t="s">
        <v>623</v>
      </c>
      <c r="B1728" s="1" t="s">
        <v>96</v>
      </c>
      <c r="C1728" s="1" t="s">
        <v>1704</v>
      </c>
      <c r="D1728" s="1">
        <v>0</v>
      </c>
      <c r="E1728" s="1">
        <v>0</v>
      </c>
      <c r="F1728" s="1">
        <v>0</v>
      </c>
      <c r="G1728" s="1">
        <v>0</v>
      </c>
      <c r="H1728" s="1">
        <v>0</v>
      </c>
      <c r="I1728" s="1">
        <v>0</v>
      </c>
      <c r="J1728" s="1">
        <v>0</v>
      </c>
      <c r="K1728" s="1">
        <v>0</v>
      </c>
      <c r="L1728" s="6"/>
      <c r="M1728" s="6"/>
      <c r="N1728" s="6"/>
    </row>
    <row r="1729" spans="1:14">
      <c r="A1729" s="1" t="s">
        <v>624</v>
      </c>
      <c r="B1729" s="1" t="s">
        <v>96</v>
      </c>
      <c r="C1729" s="1" t="s">
        <v>943</v>
      </c>
      <c r="D1729" s="1">
        <v>2</v>
      </c>
      <c r="E1729" s="1">
        <v>19.694735999999999</v>
      </c>
      <c r="F1729" s="1">
        <v>2</v>
      </c>
      <c r="G1729" s="1">
        <v>19.694735999999999</v>
      </c>
      <c r="H1729" s="1">
        <v>2</v>
      </c>
      <c r="I1729" s="1">
        <v>19.913042999999998</v>
      </c>
      <c r="J1729" s="1">
        <v>2</v>
      </c>
      <c r="K1729" s="1">
        <v>21.206185000000001</v>
      </c>
      <c r="L1729" s="6"/>
      <c r="M1729" s="6"/>
      <c r="N1729" s="6"/>
    </row>
    <row r="1730" spans="1:14">
      <c r="A1730" s="1" t="s">
        <v>625</v>
      </c>
      <c r="B1730" s="1" t="s">
        <v>96</v>
      </c>
      <c r="C1730" s="1" t="s">
        <v>1701</v>
      </c>
      <c r="D1730" s="1">
        <v>1</v>
      </c>
      <c r="E1730" s="1" t="s">
        <v>1531</v>
      </c>
      <c r="F1730" s="1">
        <v>1</v>
      </c>
      <c r="G1730" s="1" t="s">
        <v>1531</v>
      </c>
      <c r="H1730" s="1">
        <v>1</v>
      </c>
      <c r="I1730" s="1" t="s">
        <v>1531</v>
      </c>
      <c r="J1730" s="1">
        <v>1</v>
      </c>
      <c r="K1730" s="1" t="s">
        <v>1531</v>
      </c>
      <c r="L1730" s="6"/>
      <c r="M1730" s="6"/>
      <c r="N1730" s="6"/>
    </row>
    <row r="1731" spans="1:14">
      <c r="A1731" s="1" t="s">
        <v>626</v>
      </c>
      <c r="B1731" s="1" t="s">
        <v>96</v>
      </c>
      <c r="C1731" s="1" t="s">
        <v>709</v>
      </c>
      <c r="D1731" s="1"/>
      <c r="E1731" s="1"/>
      <c r="F1731" s="1"/>
      <c r="G1731" s="1"/>
      <c r="H1731" s="1"/>
      <c r="I1731" s="1"/>
      <c r="J1731" s="1"/>
      <c r="K1731" s="1"/>
      <c r="L1731" s="6"/>
      <c r="M1731" s="6"/>
      <c r="N1731" s="6"/>
    </row>
    <row r="1732" spans="1:14">
      <c r="A1732" s="1" t="s">
        <v>627</v>
      </c>
      <c r="B1732" s="1" t="s">
        <v>628</v>
      </c>
      <c r="C1732" s="1" t="s">
        <v>1690</v>
      </c>
      <c r="D1732" s="1">
        <v>480</v>
      </c>
      <c r="E1732" s="1" t="s">
        <v>1531</v>
      </c>
      <c r="F1732" s="1">
        <v>483</v>
      </c>
      <c r="G1732" s="1" t="s">
        <v>1531</v>
      </c>
      <c r="H1732" s="1">
        <v>483</v>
      </c>
      <c r="I1732" s="1" t="s">
        <v>1531</v>
      </c>
      <c r="J1732" s="1">
        <v>483</v>
      </c>
      <c r="K1732" s="1" t="s">
        <v>1531</v>
      </c>
      <c r="L1732" s="6"/>
      <c r="M1732" s="6"/>
      <c r="N1732" s="6"/>
    </row>
    <row r="1733" spans="1:14">
      <c r="A1733" s="1" t="s">
        <v>629</v>
      </c>
      <c r="B1733" s="1" t="s">
        <v>628</v>
      </c>
      <c r="C1733" s="1" t="s">
        <v>1703</v>
      </c>
      <c r="D1733" s="1">
        <v>6</v>
      </c>
      <c r="E1733" s="1" t="s">
        <v>1531</v>
      </c>
      <c r="F1733" s="1">
        <v>6</v>
      </c>
      <c r="G1733" s="1" t="s">
        <v>1531</v>
      </c>
      <c r="H1733" s="1">
        <v>6</v>
      </c>
      <c r="I1733" s="1" t="s">
        <v>1531</v>
      </c>
      <c r="J1733" s="1">
        <v>6</v>
      </c>
      <c r="K1733" s="1" t="s">
        <v>1531</v>
      </c>
      <c r="L1733" s="6"/>
      <c r="M1733" s="6"/>
      <c r="N1733" s="6"/>
    </row>
    <row r="1734" spans="1:14">
      <c r="A1734" s="1" t="s">
        <v>630</v>
      </c>
      <c r="B1734" s="1" t="s">
        <v>628</v>
      </c>
      <c r="C1734" s="1" t="s">
        <v>941</v>
      </c>
      <c r="D1734" s="1">
        <v>43</v>
      </c>
      <c r="E1734" s="1">
        <v>5636.4522139999999</v>
      </c>
      <c r="F1734" s="1">
        <v>43</v>
      </c>
      <c r="G1734" s="1">
        <v>5635.9023239999997</v>
      </c>
      <c r="H1734" s="1">
        <v>43</v>
      </c>
      <c r="I1734" s="1">
        <v>5635.9023239999997</v>
      </c>
      <c r="J1734" s="1">
        <v>43</v>
      </c>
      <c r="K1734" s="1">
        <v>6051.2587400000002</v>
      </c>
      <c r="L1734" s="6"/>
      <c r="M1734" s="6"/>
      <c r="N1734" s="6"/>
    </row>
    <row r="1735" spans="1:14">
      <c r="A1735" s="1" t="s">
        <v>631</v>
      </c>
      <c r="B1735" s="1" t="s">
        <v>628</v>
      </c>
      <c r="C1735" s="1" t="s">
        <v>1700</v>
      </c>
      <c r="D1735" s="1">
        <v>333</v>
      </c>
      <c r="E1735" s="1">
        <v>1589</v>
      </c>
      <c r="F1735" s="1">
        <v>335</v>
      </c>
      <c r="G1735" s="1">
        <v>1597</v>
      </c>
      <c r="H1735" s="1">
        <v>335</v>
      </c>
      <c r="I1735" s="1">
        <v>1593</v>
      </c>
      <c r="J1735" s="1">
        <v>335</v>
      </c>
      <c r="K1735" s="1">
        <v>1595</v>
      </c>
      <c r="L1735" s="6"/>
      <c r="M1735" s="6"/>
      <c r="N1735" s="6"/>
    </row>
    <row r="1736" spans="1:14">
      <c r="A1736" s="1" t="s">
        <v>632</v>
      </c>
      <c r="B1736" s="1" t="s">
        <v>628</v>
      </c>
      <c r="C1736" s="1" t="s">
        <v>942</v>
      </c>
      <c r="D1736" s="1">
        <v>5</v>
      </c>
      <c r="E1736" s="1">
        <v>366</v>
      </c>
      <c r="F1736" s="1">
        <v>5</v>
      </c>
      <c r="G1736" s="1">
        <v>366</v>
      </c>
      <c r="H1736" s="1">
        <v>5</v>
      </c>
      <c r="I1736" s="1">
        <v>366</v>
      </c>
      <c r="J1736" s="1">
        <v>5</v>
      </c>
      <c r="K1736" s="1">
        <v>366</v>
      </c>
      <c r="L1736" s="6"/>
      <c r="M1736" s="6"/>
      <c r="N1736" s="6"/>
    </row>
    <row r="1737" spans="1:14">
      <c r="A1737" s="1" t="s">
        <v>633</v>
      </c>
      <c r="B1737" s="1" t="s">
        <v>628</v>
      </c>
      <c r="C1737" s="1" t="s">
        <v>1702</v>
      </c>
      <c r="D1737" s="1">
        <v>39</v>
      </c>
      <c r="E1737" s="1" t="s">
        <v>1531</v>
      </c>
      <c r="F1737" s="1">
        <v>40</v>
      </c>
      <c r="G1737" s="1" t="s">
        <v>1531</v>
      </c>
      <c r="H1737" s="1">
        <v>39</v>
      </c>
      <c r="I1737" s="1" t="s">
        <v>1531</v>
      </c>
      <c r="J1737" s="1">
        <v>38</v>
      </c>
      <c r="K1737" s="1" t="s">
        <v>1531</v>
      </c>
      <c r="L1737" s="6"/>
      <c r="M1737" s="6"/>
      <c r="N1737" s="6"/>
    </row>
    <row r="1738" spans="1:14">
      <c r="A1738" s="1" t="s">
        <v>634</v>
      </c>
      <c r="B1738" s="1" t="s">
        <v>628</v>
      </c>
      <c r="C1738" s="1" t="s">
        <v>944</v>
      </c>
      <c r="D1738" s="1">
        <v>13</v>
      </c>
      <c r="E1738" s="1" t="s">
        <v>1531</v>
      </c>
      <c r="F1738" s="1">
        <v>13</v>
      </c>
      <c r="G1738" s="1" t="s">
        <v>1531</v>
      </c>
      <c r="H1738" s="1">
        <v>13</v>
      </c>
      <c r="I1738" s="1" t="s">
        <v>1531</v>
      </c>
      <c r="J1738" s="1">
        <v>13</v>
      </c>
      <c r="K1738" s="1" t="s">
        <v>1531</v>
      </c>
      <c r="L1738" s="6"/>
      <c r="M1738" s="6"/>
      <c r="N1738" s="6"/>
    </row>
    <row r="1739" spans="1:14">
      <c r="A1739" s="1" t="s">
        <v>635</v>
      </c>
      <c r="B1739" s="1" t="s">
        <v>628</v>
      </c>
      <c r="C1739" s="1" t="s">
        <v>945</v>
      </c>
      <c r="D1739" s="1">
        <v>14</v>
      </c>
      <c r="E1739" s="1" t="s">
        <v>1531</v>
      </c>
      <c r="F1739" s="1">
        <v>14</v>
      </c>
      <c r="G1739" s="1" t="s">
        <v>1531</v>
      </c>
      <c r="H1739" s="1">
        <v>14</v>
      </c>
      <c r="I1739" s="1" t="s">
        <v>1531</v>
      </c>
      <c r="J1739" s="1">
        <v>14</v>
      </c>
      <c r="K1739" s="1" t="s">
        <v>1531</v>
      </c>
      <c r="L1739" s="6"/>
      <c r="M1739" s="6"/>
      <c r="N1739" s="6"/>
    </row>
    <row r="1740" spans="1:14">
      <c r="A1740" s="1" t="s">
        <v>636</v>
      </c>
      <c r="B1740" s="1" t="s">
        <v>628</v>
      </c>
      <c r="C1740" s="1" t="s">
        <v>1704</v>
      </c>
      <c r="D1740" s="1">
        <v>7</v>
      </c>
      <c r="E1740" s="1">
        <v>53.6</v>
      </c>
      <c r="F1740" s="1">
        <v>7</v>
      </c>
      <c r="G1740" s="1">
        <v>53.6</v>
      </c>
      <c r="H1740" s="1">
        <v>8</v>
      </c>
      <c r="I1740" s="1">
        <v>60.25</v>
      </c>
      <c r="J1740" s="1">
        <v>9</v>
      </c>
      <c r="K1740" s="1">
        <v>70.5</v>
      </c>
      <c r="L1740" s="6"/>
      <c r="M1740" s="6"/>
      <c r="N1740" s="6"/>
    </row>
    <row r="1741" spans="1:14">
      <c r="A1741" s="1" t="s">
        <v>637</v>
      </c>
      <c r="B1741" s="1" t="s">
        <v>628</v>
      </c>
      <c r="C1741" s="1" t="s">
        <v>943</v>
      </c>
      <c r="D1741" s="1">
        <v>16</v>
      </c>
      <c r="E1741" s="1">
        <v>312.77894400000002</v>
      </c>
      <c r="F1741" s="1">
        <v>16</v>
      </c>
      <c r="G1741" s="1">
        <v>312.77894400000002</v>
      </c>
      <c r="H1741" s="1">
        <v>16</v>
      </c>
      <c r="I1741" s="1">
        <v>313.65217200000001</v>
      </c>
      <c r="J1741" s="1">
        <v>16</v>
      </c>
      <c r="K1741" s="1">
        <v>328.41237000000001</v>
      </c>
      <c r="L1741" s="6"/>
      <c r="M1741" s="6"/>
      <c r="N1741" s="6"/>
    </row>
    <row r="1742" spans="1:14">
      <c r="A1742" s="1" t="s">
        <v>638</v>
      </c>
      <c r="B1742" s="1" t="s">
        <v>628</v>
      </c>
      <c r="C1742" s="1" t="s">
        <v>1701</v>
      </c>
      <c r="D1742" s="1">
        <v>3</v>
      </c>
      <c r="E1742" s="1" t="s">
        <v>1531</v>
      </c>
      <c r="F1742" s="1">
        <v>3</v>
      </c>
      <c r="G1742" s="1" t="s">
        <v>1531</v>
      </c>
      <c r="H1742" s="1">
        <v>3</v>
      </c>
      <c r="I1742" s="1" t="s">
        <v>1531</v>
      </c>
      <c r="J1742" s="1">
        <v>3</v>
      </c>
      <c r="K1742" s="1" t="s">
        <v>1531</v>
      </c>
      <c r="L1742" s="6"/>
      <c r="M1742" s="6"/>
      <c r="N1742" s="6"/>
    </row>
    <row r="1743" spans="1:14">
      <c r="A1743" s="1" t="s">
        <v>639</v>
      </c>
      <c r="B1743" s="1" t="s">
        <v>628</v>
      </c>
      <c r="C1743" s="1" t="s">
        <v>709</v>
      </c>
      <c r="D1743" s="1"/>
      <c r="E1743" s="1"/>
      <c r="F1743" s="1"/>
      <c r="G1743" s="1"/>
      <c r="H1743" s="1"/>
      <c r="I1743" s="1"/>
      <c r="J1743" s="1"/>
      <c r="K1743" s="1"/>
      <c r="L1743" s="6"/>
      <c r="M1743" s="6"/>
      <c r="N1743" s="6"/>
    </row>
    <row r="1744" spans="1:14">
      <c r="A1744" s="1" t="s">
        <v>640</v>
      </c>
      <c r="B1744" s="1" t="s">
        <v>106</v>
      </c>
      <c r="C1744" s="1" t="s">
        <v>1690</v>
      </c>
      <c r="D1744" s="1">
        <v>19</v>
      </c>
      <c r="E1744" s="1" t="s">
        <v>1531</v>
      </c>
      <c r="F1744" s="1">
        <v>19</v>
      </c>
      <c r="G1744" s="1" t="s">
        <v>1531</v>
      </c>
      <c r="H1744" s="1">
        <v>19</v>
      </c>
      <c r="I1744" s="1" t="s">
        <v>1531</v>
      </c>
      <c r="J1744" s="1">
        <v>19</v>
      </c>
      <c r="K1744" s="1" t="s">
        <v>1531</v>
      </c>
      <c r="L1744" s="6"/>
      <c r="M1744" s="6"/>
      <c r="N1744" s="6"/>
    </row>
    <row r="1745" spans="1:14">
      <c r="A1745" s="1" t="s">
        <v>641</v>
      </c>
      <c r="B1745" s="1" t="s">
        <v>106</v>
      </c>
      <c r="C1745" s="1" t="s">
        <v>1703</v>
      </c>
      <c r="D1745" s="1">
        <v>0</v>
      </c>
      <c r="E1745" s="1" t="s">
        <v>1531</v>
      </c>
      <c r="F1745" s="1">
        <v>0</v>
      </c>
      <c r="G1745" s="1" t="s">
        <v>1531</v>
      </c>
      <c r="H1745" s="1">
        <v>0</v>
      </c>
      <c r="I1745" s="1" t="s">
        <v>1531</v>
      </c>
      <c r="J1745" s="1">
        <v>0</v>
      </c>
      <c r="K1745" s="1" t="s">
        <v>1531</v>
      </c>
      <c r="L1745" s="6"/>
      <c r="M1745" s="6"/>
      <c r="N1745" s="6"/>
    </row>
    <row r="1746" spans="1:14">
      <c r="A1746" s="1" t="s">
        <v>642</v>
      </c>
      <c r="B1746" s="1" t="s">
        <v>106</v>
      </c>
      <c r="C1746" s="1" t="s">
        <v>941</v>
      </c>
      <c r="D1746" s="1">
        <v>2</v>
      </c>
      <c r="E1746" s="1">
        <v>193</v>
      </c>
      <c r="F1746" s="1">
        <v>2</v>
      </c>
      <c r="G1746" s="1">
        <v>193</v>
      </c>
      <c r="H1746" s="1">
        <v>2</v>
      </c>
      <c r="I1746" s="1">
        <v>193</v>
      </c>
      <c r="J1746" s="1">
        <v>2</v>
      </c>
      <c r="K1746" s="1">
        <v>193</v>
      </c>
      <c r="L1746" s="6"/>
      <c r="M1746" s="6"/>
      <c r="N1746" s="6"/>
    </row>
    <row r="1747" spans="1:14">
      <c r="A1747" s="1" t="s">
        <v>643</v>
      </c>
      <c r="B1747" s="1" t="s">
        <v>106</v>
      </c>
      <c r="C1747" s="1" t="s">
        <v>1700</v>
      </c>
      <c r="D1747" s="1">
        <v>12</v>
      </c>
      <c r="E1747" s="1">
        <v>55</v>
      </c>
      <c r="F1747" s="1">
        <v>12</v>
      </c>
      <c r="G1747" s="1">
        <v>55</v>
      </c>
      <c r="H1747" s="1">
        <v>12</v>
      </c>
      <c r="I1747" s="1">
        <v>55</v>
      </c>
      <c r="J1747" s="1">
        <v>12</v>
      </c>
      <c r="K1747" s="1">
        <v>55</v>
      </c>
      <c r="L1747" s="6"/>
      <c r="M1747" s="6"/>
      <c r="N1747" s="6"/>
    </row>
    <row r="1748" spans="1:14">
      <c r="A1748" s="1" t="s">
        <v>644</v>
      </c>
      <c r="B1748" s="1" t="s">
        <v>106</v>
      </c>
      <c r="C1748" s="1" t="s">
        <v>942</v>
      </c>
      <c r="D1748" s="1">
        <v>0</v>
      </c>
      <c r="E1748" s="1">
        <v>0</v>
      </c>
      <c r="F1748" s="1">
        <v>0</v>
      </c>
      <c r="G1748" s="1">
        <v>0</v>
      </c>
      <c r="H1748" s="1">
        <v>0</v>
      </c>
      <c r="I1748" s="1">
        <v>0</v>
      </c>
      <c r="J1748" s="1">
        <v>0</v>
      </c>
      <c r="K1748" s="1">
        <v>0</v>
      </c>
      <c r="L1748" s="6"/>
      <c r="M1748" s="6"/>
      <c r="N1748" s="6"/>
    </row>
    <row r="1749" spans="1:14">
      <c r="A1749" s="1" t="s">
        <v>645</v>
      </c>
      <c r="B1749" s="1" t="s">
        <v>106</v>
      </c>
      <c r="C1749" s="1" t="s">
        <v>1702</v>
      </c>
      <c r="D1749" s="1">
        <v>2</v>
      </c>
      <c r="E1749" s="1" t="s">
        <v>1531</v>
      </c>
      <c r="F1749" s="1">
        <v>2</v>
      </c>
      <c r="G1749" s="1" t="s">
        <v>1531</v>
      </c>
      <c r="H1749" s="1">
        <v>2</v>
      </c>
      <c r="I1749" s="1" t="s">
        <v>1531</v>
      </c>
      <c r="J1749" s="1">
        <v>2</v>
      </c>
      <c r="K1749" s="1" t="s">
        <v>1531</v>
      </c>
      <c r="L1749" s="6"/>
      <c r="M1749" s="6"/>
      <c r="N1749" s="6"/>
    </row>
    <row r="1750" spans="1:14">
      <c r="A1750" s="1" t="s">
        <v>646</v>
      </c>
      <c r="B1750" s="1" t="s">
        <v>106</v>
      </c>
      <c r="C1750" s="1" t="s">
        <v>944</v>
      </c>
      <c r="D1750" s="1">
        <v>1</v>
      </c>
      <c r="E1750" s="1" t="s">
        <v>1531</v>
      </c>
      <c r="F1750" s="1">
        <v>1</v>
      </c>
      <c r="G1750" s="1" t="s">
        <v>1531</v>
      </c>
      <c r="H1750" s="1">
        <v>1</v>
      </c>
      <c r="I1750" s="1" t="s">
        <v>1531</v>
      </c>
      <c r="J1750" s="1">
        <v>1</v>
      </c>
      <c r="K1750" s="1" t="s">
        <v>1531</v>
      </c>
      <c r="L1750" s="6"/>
      <c r="M1750" s="6"/>
      <c r="N1750" s="6"/>
    </row>
    <row r="1751" spans="1:14">
      <c r="A1751" s="1" t="s">
        <v>647</v>
      </c>
      <c r="B1751" s="1" t="s">
        <v>106</v>
      </c>
      <c r="C1751" s="1" t="s">
        <v>945</v>
      </c>
      <c r="D1751" s="1">
        <v>1</v>
      </c>
      <c r="E1751" s="1" t="s">
        <v>1531</v>
      </c>
      <c r="F1751" s="1">
        <v>1</v>
      </c>
      <c r="G1751" s="1" t="s">
        <v>1531</v>
      </c>
      <c r="H1751" s="1">
        <v>1</v>
      </c>
      <c r="I1751" s="1" t="s">
        <v>1531</v>
      </c>
      <c r="J1751" s="1">
        <v>1</v>
      </c>
      <c r="K1751" s="1" t="s">
        <v>1531</v>
      </c>
      <c r="L1751" s="6"/>
      <c r="M1751" s="6"/>
      <c r="N1751" s="6"/>
    </row>
    <row r="1752" spans="1:14">
      <c r="A1752" s="1" t="s">
        <v>648</v>
      </c>
      <c r="B1752" s="1" t="s">
        <v>106</v>
      </c>
      <c r="C1752" s="1" t="s">
        <v>1704</v>
      </c>
      <c r="D1752" s="1">
        <v>0</v>
      </c>
      <c r="E1752" s="1">
        <v>0</v>
      </c>
      <c r="F1752" s="1">
        <v>0</v>
      </c>
      <c r="G1752" s="1">
        <v>0</v>
      </c>
      <c r="H1752" s="1">
        <v>0</v>
      </c>
      <c r="I1752" s="1">
        <v>0</v>
      </c>
      <c r="J1752" s="1">
        <v>0</v>
      </c>
      <c r="K1752" s="1">
        <v>0</v>
      </c>
      <c r="L1752" s="6"/>
      <c r="M1752" s="6"/>
      <c r="N1752" s="6"/>
    </row>
    <row r="1753" spans="1:14">
      <c r="A1753" s="1" t="s">
        <v>649</v>
      </c>
      <c r="B1753" s="1" t="s">
        <v>106</v>
      </c>
      <c r="C1753" s="1" t="s">
        <v>943</v>
      </c>
      <c r="D1753" s="1">
        <v>1</v>
      </c>
      <c r="E1753" s="1">
        <v>6</v>
      </c>
      <c r="F1753" s="1">
        <v>1</v>
      </c>
      <c r="G1753" s="1">
        <v>6</v>
      </c>
      <c r="H1753" s="1">
        <v>1</v>
      </c>
      <c r="I1753" s="1">
        <v>6</v>
      </c>
      <c r="J1753" s="1">
        <v>1</v>
      </c>
      <c r="K1753" s="1">
        <v>6</v>
      </c>
      <c r="L1753" s="6"/>
      <c r="M1753" s="6"/>
      <c r="N1753" s="6"/>
    </row>
    <row r="1754" spans="1:14">
      <c r="A1754" s="1" t="s">
        <v>650</v>
      </c>
      <c r="B1754" s="1" t="s">
        <v>106</v>
      </c>
      <c r="C1754" s="1" t="s">
        <v>1701</v>
      </c>
      <c r="D1754" s="1">
        <v>0</v>
      </c>
      <c r="E1754" s="1" t="s">
        <v>1531</v>
      </c>
      <c r="F1754" s="1">
        <v>0</v>
      </c>
      <c r="G1754" s="1" t="s">
        <v>1531</v>
      </c>
      <c r="H1754" s="1">
        <v>0</v>
      </c>
      <c r="I1754" s="1" t="s">
        <v>1531</v>
      </c>
      <c r="J1754" s="1">
        <v>0</v>
      </c>
      <c r="K1754" s="1" t="s">
        <v>1531</v>
      </c>
      <c r="L1754" s="6"/>
      <c r="M1754" s="6"/>
      <c r="N1754" s="6"/>
    </row>
    <row r="1755" spans="1:14">
      <c r="A1755" s="1" t="s">
        <v>651</v>
      </c>
      <c r="B1755" s="1" t="s">
        <v>106</v>
      </c>
      <c r="C1755" s="1" t="s">
        <v>709</v>
      </c>
      <c r="D1755" s="1"/>
      <c r="E1755" s="1"/>
      <c r="F1755" s="1"/>
      <c r="G1755" s="1"/>
      <c r="H1755" s="1"/>
      <c r="I1755" s="1"/>
      <c r="J1755" s="1"/>
      <c r="K1755" s="1"/>
      <c r="L1755" s="6"/>
      <c r="M1755" s="6"/>
      <c r="N1755" s="6"/>
    </row>
    <row r="1756" spans="1:14">
      <c r="A1756" s="1" t="s">
        <v>652</v>
      </c>
      <c r="B1756" s="1" t="s">
        <v>107</v>
      </c>
      <c r="C1756" s="1" t="s">
        <v>1690</v>
      </c>
      <c r="D1756" s="1">
        <v>43</v>
      </c>
      <c r="E1756" s="1" t="s">
        <v>1531</v>
      </c>
      <c r="F1756" s="1">
        <v>44</v>
      </c>
      <c r="G1756" s="1" t="s">
        <v>1531</v>
      </c>
      <c r="H1756" s="1">
        <v>45</v>
      </c>
      <c r="I1756" s="1" t="s">
        <v>1531</v>
      </c>
      <c r="J1756" s="1">
        <v>46</v>
      </c>
      <c r="K1756" s="1" t="s">
        <v>1531</v>
      </c>
      <c r="L1756" s="6"/>
      <c r="M1756" s="6"/>
      <c r="N1756" s="6"/>
    </row>
    <row r="1757" spans="1:14">
      <c r="A1757" s="1" t="s">
        <v>653</v>
      </c>
      <c r="B1757" s="1" t="s">
        <v>107</v>
      </c>
      <c r="C1757" s="1" t="s">
        <v>1703</v>
      </c>
      <c r="D1757" s="1">
        <v>3</v>
      </c>
      <c r="E1757" s="1" t="s">
        <v>1531</v>
      </c>
      <c r="F1757" s="1">
        <v>3</v>
      </c>
      <c r="G1757" s="1" t="s">
        <v>1531</v>
      </c>
      <c r="H1757" s="1">
        <v>3</v>
      </c>
      <c r="I1757" s="1" t="s">
        <v>1531</v>
      </c>
      <c r="J1757" s="1">
        <v>3</v>
      </c>
      <c r="K1757" s="1" t="s">
        <v>1531</v>
      </c>
      <c r="L1757" s="6"/>
      <c r="M1757" s="6"/>
      <c r="N1757" s="6"/>
    </row>
    <row r="1758" spans="1:14">
      <c r="A1758" s="1" t="s">
        <v>654</v>
      </c>
      <c r="B1758" s="1" t="s">
        <v>107</v>
      </c>
      <c r="C1758" s="1" t="s">
        <v>941</v>
      </c>
      <c r="D1758" s="1">
        <v>9</v>
      </c>
      <c r="E1758" s="1">
        <v>1682</v>
      </c>
      <c r="F1758" s="1">
        <v>9</v>
      </c>
      <c r="G1758" s="1">
        <v>1682</v>
      </c>
      <c r="H1758" s="1">
        <v>9</v>
      </c>
      <c r="I1758" s="1">
        <v>1682</v>
      </c>
      <c r="J1758" s="1">
        <v>9</v>
      </c>
      <c r="K1758" s="1">
        <v>1709</v>
      </c>
      <c r="L1758" s="6"/>
      <c r="M1758" s="6"/>
      <c r="N1758" s="6"/>
    </row>
    <row r="1759" spans="1:14">
      <c r="A1759" s="1" t="s">
        <v>655</v>
      </c>
      <c r="B1759" s="1" t="s">
        <v>107</v>
      </c>
      <c r="C1759" s="1" t="s">
        <v>1700</v>
      </c>
      <c r="D1759" s="1">
        <v>14</v>
      </c>
      <c r="E1759" s="1">
        <v>135</v>
      </c>
      <c r="F1759" s="1">
        <v>14</v>
      </c>
      <c r="G1759" s="1">
        <v>135</v>
      </c>
      <c r="H1759" s="1">
        <v>15</v>
      </c>
      <c r="I1759" s="1">
        <v>137</v>
      </c>
      <c r="J1759" s="1">
        <v>16</v>
      </c>
      <c r="K1759" s="1">
        <v>145</v>
      </c>
      <c r="L1759" s="6"/>
      <c r="M1759" s="6"/>
      <c r="N1759" s="6"/>
    </row>
    <row r="1760" spans="1:14">
      <c r="A1760" s="1" t="s">
        <v>656</v>
      </c>
      <c r="B1760" s="1" t="s">
        <v>107</v>
      </c>
      <c r="C1760" s="1" t="s">
        <v>942</v>
      </c>
      <c r="D1760" s="1">
        <v>0</v>
      </c>
      <c r="E1760" s="1">
        <v>0</v>
      </c>
      <c r="F1760" s="1">
        <v>0</v>
      </c>
      <c r="G1760" s="1">
        <v>0</v>
      </c>
      <c r="H1760" s="1">
        <v>0</v>
      </c>
      <c r="I1760" s="1">
        <v>0</v>
      </c>
      <c r="J1760" s="1">
        <v>0</v>
      </c>
      <c r="K1760" s="1">
        <v>0</v>
      </c>
      <c r="L1760" s="6"/>
      <c r="M1760" s="6"/>
      <c r="N1760" s="6"/>
    </row>
    <row r="1761" spans="1:14">
      <c r="A1761" s="1" t="s">
        <v>657</v>
      </c>
      <c r="B1761" s="1" t="s">
        <v>107</v>
      </c>
      <c r="C1761" s="1" t="s">
        <v>1702</v>
      </c>
      <c r="D1761" s="1">
        <v>10</v>
      </c>
      <c r="E1761" s="1" t="s">
        <v>1531</v>
      </c>
      <c r="F1761" s="1">
        <v>11</v>
      </c>
      <c r="G1761" s="1" t="s">
        <v>1531</v>
      </c>
      <c r="H1761" s="1">
        <v>11</v>
      </c>
      <c r="I1761" s="1" t="s">
        <v>1531</v>
      </c>
      <c r="J1761" s="1">
        <v>11</v>
      </c>
      <c r="K1761" s="1" t="s">
        <v>1531</v>
      </c>
      <c r="L1761" s="6"/>
      <c r="M1761" s="6"/>
      <c r="N1761" s="6"/>
    </row>
    <row r="1762" spans="1:14">
      <c r="A1762" s="1" t="s">
        <v>987</v>
      </c>
      <c r="B1762" s="1" t="s">
        <v>107</v>
      </c>
      <c r="C1762" s="1" t="s">
        <v>944</v>
      </c>
      <c r="D1762" s="1">
        <v>1</v>
      </c>
      <c r="E1762" s="1" t="s">
        <v>1531</v>
      </c>
      <c r="F1762" s="1">
        <v>1</v>
      </c>
      <c r="G1762" s="1" t="s">
        <v>1531</v>
      </c>
      <c r="H1762" s="1">
        <v>1</v>
      </c>
      <c r="I1762" s="1" t="s">
        <v>1531</v>
      </c>
      <c r="J1762" s="1">
        <v>1</v>
      </c>
      <c r="K1762" s="1" t="s">
        <v>1531</v>
      </c>
      <c r="L1762" s="6"/>
      <c r="M1762" s="6"/>
      <c r="N1762" s="6"/>
    </row>
    <row r="1763" spans="1:14">
      <c r="A1763" s="1" t="s">
        <v>988</v>
      </c>
      <c r="B1763" s="1" t="s">
        <v>107</v>
      </c>
      <c r="C1763" s="1" t="s">
        <v>945</v>
      </c>
      <c r="D1763" s="1">
        <v>1</v>
      </c>
      <c r="E1763" s="1" t="s">
        <v>1531</v>
      </c>
      <c r="F1763" s="1">
        <v>1</v>
      </c>
      <c r="G1763" s="1" t="s">
        <v>1531</v>
      </c>
      <c r="H1763" s="1">
        <v>1</v>
      </c>
      <c r="I1763" s="1" t="s">
        <v>1531</v>
      </c>
      <c r="J1763" s="1">
        <v>1</v>
      </c>
      <c r="K1763" s="1" t="s">
        <v>1531</v>
      </c>
      <c r="L1763" s="6"/>
      <c r="M1763" s="6"/>
      <c r="N1763" s="6"/>
    </row>
    <row r="1764" spans="1:14">
      <c r="A1764" s="1" t="s">
        <v>861</v>
      </c>
      <c r="B1764" s="1" t="s">
        <v>107</v>
      </c>
      <c r="C1764" s="1" t="s">
        <v>1704</v>
      </c>
      <c r="D1764" s="1">
        <v>2</v>
      </c>
      <c r="E1764" s="1">
        <v>14.8</v>
      </c>
      <c r="F1764" s="1">
        <v>2</v>
      </c>
      <c r="G1764" s="1">
        <v>14.8</v>
      </c>
      <c r="H1764" s="1">
        <v>2</v>
      </c>
      <c r="I1764" s="1">
        <v>14.75</v>
      </c>
      <c r="J1764" s="1">
        <v>2</v>
      </c>
      <c r="K1764" s="1">
        <v>14.875</v>
      </c>
      <c r="L1764" s="6"/>
      <c r="M1764" s="6"/>
      <c r="N1764" s="6"/>
    </row>
    <row r="1765" spans="1:14">
      <c r="A1765" s="1" t="s">
        <v>862</v>
      </c>
      <c r="B1765" s="1" t="s">
        <v>107</v>
      </c>
      <c r="C1765" s="1" t="s">
        <v>943</v>
      </c>
      <c r="D1765" s="1">
        <v>3</v>
      </c>
      <c r="E1765" s="1">
        <v>135</v>
      </c>
      <c r="F1765" s="1">
        <v>3</v>
      </c>
      <c r="G1765" s="1">
        <v>135</v>
      </c>
      <c r="H1765" s="1">
        <v>3</v>
      </c>
      <c r="I1765" s="1">
        <v>135</v>
      </c>
      <c r="J1765" s="1">
        <v>3</v>
      </c>
      <c r="K1765" s="1">
        <v>135</v>
      </c>
      <c r="L1765" s="6"/>
      <c r="M1765" s="6"/>
      <c r="N1765" s="6"/>
    </row>
    <row r="1766" spans="1:14">
      <c r="A1766" s="1" t="s">
        <v>863</v>
      </c>
      <c r="B1766" s="1" t="s">
        <v>107</v>
      </c>
      <c r="C1766" s="1" t="s">
        <v>1701</v>
      </c>
      <c r="D1766" s="1">
        <v>0</v>
      </c>
      <c r="E1766" s="1" t="s">
        <v>1531</v>
      </c>
      <c r="F1766" s="1">
        <v>0</v>
      </c>
      <c r="G1766" s="1" t="s">
        <v>1531</v>
      </c>
      <c r="H1766" s="1">
        <v>0</v>
      </c>
      <c r="I1766" s="1" t="s">
        <v>1531</v>
      </c>
      <c r="J1766" s="1">
        <v>0</v>
      </c>
      <c r="K1766" s="1" t="s">
        <v>1531</v>
      </c>
      <c r="L1766" s="6"/>
      <c r="M1766" s="6"/>
      <c r="N1766" s="6"/>
    </row>
    <row r="1767" spans="1:14">
      <c r="A1767" s="1" t="s">
        <v>864</v>
      </c>
      <c r="B1767" s="1" t="s">
        <v>107</v>
      </c>
      <c r="C1767" s="1" t="s">
        <v>709</v>
      </c>
      <c r="D1767" s="1"/>
      <c r="E1767" s="1"/>
      <c r="F1767" s="1"/>
      <c r="G1767" s="1"/>
      <c r="H1767" s="1"/>
      <c r="I1767" s="1"/>
      <c r="J1767" s="1"/>
      <c r="K1767" s="1"/>
      <c r="L1767" s="6"/>
      <c r="M1767" s="6"/>
      <c r="N1767" s="6"/>
    </row>
    <row r="1768" spans="1:14">
      <c r="A1768" s="1" t="s">
        <v>865</v>
      </c>
      <c r="B1768" s="1" t="s">
        <v>949</v>
      </c>
      <c r="C1768" s="1" t="s">
        <v>1690</v>
      </c>
      <c r="D1768" s="1">
        <v>22</v>
      </c>
      <c r="E1768" s="1" t="s">
        <v>1531</v>
      </c>
      <c r="F1768" s="1">
        <v>22</v>
      </c>
      <c r="G1768" s="1" t="s">
        <v>1531</v>
      </c>
      <c r="H1768" s="1">
        <v>22</v>
      </c>
      <c r="I1768" s="1" t="s">
        <v>1531</v>
      </c>
      <c r="J1768" s="1">
        <v>22</v>
      </c>
      <c r="K1768" s="1" t="s">
        <v>1531</v>
      </c>
      <c r="L1768" s="6"/>
      <c r="M1768" s="6"/>
      <c r="N1768" s="6"/>
    </row>
    <row r="1769" spans="1:14">
      <c r="A1769" s="1" t="s">
        <v>866</v>
      </c>
      <c r="B1769" s="1" t="s">
        <v>949</v>
      </c>
      <c r="C1769" s="1" t="s">
        <v>1703</v>
      </c>
      <c r="D1769" s="1">
        <v>0</v>
      </c>
      <c r="E1769" s="1" t="s">
        <v>1531</v>
      </c>
      <c r="F1769" s="1">
        <v>0</v>
      </c>
      <c r="G1769" s="1" t="s">
        <v>1531</v>
      </c>
      <c r="H1769" s="1">
        <v>0</v>
      </c>
      <c r="I1769" s="1" t="s">
        <v>1531</v>
      </c>
      <c r="J1769" s="1">
        <v>0</v>
      </c>
      <c r="K1769" s="1" t="s">
        <v>1531</v>
      </c>
      <c r="L1769" s="6"/>
      <c r="M1769" s="6"/>
      <c r="N1769" s="6"/>
    </row>
    <row r="1770" spans="1:14">
      <c r="A1770" s="1" t="s">
        <v>867</v>
      </c>
      <c r="B1770" s="1" t="s">
        <v>949</v>
      </c>
      <c r="C1770" s="1" t="s">
        <v>941</v>
      </c>
      <c r="D1770" s="1">
        <v>0</v>
      </c>
      <c r="E1770" s="1">
        <v>0</v>
      </c>
      <c r="F1770" s="1">
        <v>0</v>
      </c>
      <c r="G1770" s="1">
        <v>0</v>
      </c>
      <c r="H1770" s="1">
        <v>0</v>
      </c>
      <c r="I1770" s="1">
        <v>0</v>
      </c>
      <c r="J1770" s="1">
        <v>0</v>
      </c>
      <c r="K1770" s="1">
        <v>0</v>
      </c>
      <c r="L1770" s="6"/>
      <c r="M1770" s="6"/>
      <c r="N1770" s="6"/>
    </row>
    <row r="1771" spans="1:14">
      <c r="A1771" s="1" t="s">
        <v>868</v>
      </c>
      <c r="B1771" s="1" t="s">
        <v>949</v>
      </c>
      <c r="C1771" s="1" t="s">
        <v>1700</v>
      </c>
      <c r="D1771" s="1">
        <v>17</v>
      </c>
      <c r="E1771" s="1">
        <v>101</v>
      </c>
      <c r="F1771" s="1">
        <v>17</v>
      </c>
      <c r="G1771" s="1">
        <v>101</v>
      </c>
      <c r="H1771" s="1">
        <v>17</v>
      </c>
      <c r="I1771" s="1">
        <v>101</v>
      </c>
      <c r="J1771" s="1">
        <v>17</v>
      </c>
      <c r="K1771" s="1">
        <v>101</v>
      </c>
      <c r="L1771" s="6"/>
      <c r="M1771" s="6"/>
      <c r="N1771" s="6"/>
    </row>
    <row r="1772" spans="1:14">
      <c r="A1772" s="1" t="s">
        <v>869</v>
      </c>
      <c r="B1772" s="1" t="s">
        <v>949</v>
      </c>
      <c r="C1772" s="1" t="s">
        <v>942</v>
      </c>
      <c r="D1772" s="1">
        <v>0</v>
      </c>
      <c r="E1772" s="1">
        <v>0</v>
      </c>
      <c r="F1772" s="1">
        <v>0</v>
      </c>
      <c r="G1772" s="1">
        <v>0</v>
      </c>
      <c r="H1772" s="1">
        <v>0</v>
      </c>
      <c r="I1772" s="1">
        <v>0</v>
      </c>
      <c r="J1772" s="1">
        <v>0</v>
      </c>
      <c r="K1772" s="1">
        <v>0</v>
      </c>
      <c r="L1772" s="6"/>
      <c r="M1772" s="6"/>
      <c r="N1772" s="6"/>
    </row>
    <row r="1773" spans="1:14">
      <c r="A1773" s="1" t="s">
        <v>870</v>
      </c>
      <c r="B1773" s="1" t="s">
        <v>949</v>
      </c>
      <c r="C1773" s="1" t="s">
        <v>1702</v>
      </c>
      <c r="D1773" s="1">
        <v>1</v>
      </c>
      <c r="E1773" s="1" t="s">
        <v>1531</v>
      </c>
      <c r="F1773" s="1">
        <v>1</v>
      </c>
      <c r="G1773" s="1" t="s">
        <v>1531</v>
      </c>
      <c r="H1773" s="1">
        <v>1</v>
      </c>
      <c r="I1773" s="1" t="s">
        <v>1531</v>
      </c>
      <c r="J1773" s="1">
        <v>1</v>
      </c>
      <c r="K1773" s="1" t="s">
        <v>1531</v>
      </c>
      <c r="L1773" s="6"/>
      <c r="M1773" s="6"/>
      <c r="N1773" s="6"/>
    </row>
    <row r="1774" spans="1:14">
      <c r="A1774" s="1" t="s">
        <v>244</v>
      </c>
      <c r="B1774" s="1" t="s">
        <v>949</v>
      </c>
      <c r="C1774" s="1" t="s">
        <v>944</v>
      </c>
      <c r="D1774" s="1">
        <v>1</v>
      </c>
      <c r="E1774" s="1" t="s">
        <v>1531</v>
      </c>
      <c r="F1774" s="1">
        <v>1</v>
      </c>
      <c r="G1774" s="1" t="s">
        <v>1531</v>
      </c>
      <c r="H1774" s="1">
        <v>1</v>
      </c>
      <c r="I1774" s="1" t="s">
        <v>1531</v>
      </c>
      <c r="J1774" s="1">
        <v>1</v>
      </c>
      <c r="K1774" s="1" t="s">
        <v>1531</v>
      </c>
      <c r="L1774" s="6"/>
      <c r="M1774" s="6"/>
      <c r="N1774" s="6"/>
    </row>
    <row r="1775" spans="1:14">
      <c r="A1775" s="1" t="s">
        <v>245</v>
      </c>
      <c r="B1775" s="1" t="s">
        <v>949</v>
      </c>
      <c r="C1775" s="1" t="s">
        <v>945</v>
      </c>
      <c r="D1775" s="1">
        <v>1</v>
      </c>
      <c r="E1775" s="1" t="s">
        <v>1531</v>
      </c>
      <c r="F1775" s="1">
        <v>1</v>
      </c>
      <c r="G1775" s="1" t="s">
        <v>1531</v>
      </c>
      <c r="H1775" s="1">
        <v>1</v>
      </c>
      <c r="I1775" s="1" t="s">
        <v>1531</v>
      </c>
      <c r="J1775" s="1">
        <v>1</v>
      </c>
      <c r="K1775" s="1" t="s">
        <v>1531</v>
      </c>
      <c r="L1775" s="6"/>
      <c r="M1775" s="6"/>
      <c r="N1775" s="6"/>
    </row>
    <row r="1776" spans="1:14">
      <c r="A1776" s="1" t="s">
        <v>503</v>
      </c>
      <c r="B1776" s="1" t="s">
        <v>949</v>
      </c>
      <c r="C1776" s="1" t="s">
        <v>1704</v>
      </c>
      <c r="D1776" s="1">
        <v>2</v>
      </c>
      <c r="E1776" s="1">
        <v>9.8000000000000007</v>
      </c>
      <c r="F1776" s="1">
        <v>2</v>
      </c>
      <c r="G1776" s="1">
        <v>9.8000000000000007</v>
      </c>
      <c r="H1776" s="1">
        <v>2</v>
      </c>
      <c r="I1776" s="1">
        <v>9.75</v>
      </c>
      <c r="J1776" s="1">
        <v>2</v>
      </c>
      <c r="K1776" s="1">
        <v>9.875</v>
      </c>
      <c r="L1776" s="6"/>
      <c r="M1776" s="6"/>
      <c r="N1776" s="6"/>
    </row>
    <row r="1777" spans="1:14">
      <c r="A1777" s="1" t="s">
        <v>504</v>
      </c>
      <c r="B1777" s="1" t="s">
        <v>949</v>
      </c>
      <c r="C1777" s="1" t="s">
        <v>943</v>
      </c>
      <c r="D1777" s="1">
        <v>0</v>
      </c>
      <c r="E1777" s="1">
        <v>0</v>
      </c>
      <c r="F1777" s="1">
        <v>0</v>
      </c>
      <c r="G1777" s="1">
        <v>0</v>
      </c>
      <c r="H1777" s="1">
        <v>0</v>
      </c>
      <c r="I1777" s="1">
        <v>0</v>
      </c>
      <c r="J1777" s="1">
        <v>0</v>
      </c>
      <c r="K1777" s="1">
        <v>0</v>
      </c>
      <c r="L1777" s="6"/>
      <c r="M1777" s="6"/>
      <c r="N1777" s="6"/>
    </row>
    <row r="1778" spans="1:14">
      <c r="A1778" s="1" t="s">
        <v>505</v>
      </c>
      <c r="B1778" s="1" t="s">
        <v>949</v>
      </c>
      <c r="C1778" s="1" t="s">
        <v>1701</v>
      </c>
      <c r="D1778" s="1">
        <v>0</v>
      </c>
      <c r="E1778" s="1" t="s">
        <v>1531</v>
      </c>
      <c r="F1778" s="1">
        <v>0</v>
      </c>
      <c r="G1778" s="1" t="s">
        <v>1531</v>
      </c>
      <c r="H1778" s="1">
        <v>0</v>
      </c>
      <c r="I1778" s="1" t="s">
        <v>1531</v>
      </c>
      <c r="J1778" s="1">
        <v>0</v>
      </c>
      <c r="K1778" s="1" t="s">
        <v>1531</v>
      </c>
      <c r="L1778" s="6"/>
      <c r="M1778" s="6"/>
      <c r="N1778" s="6"/>
    </row>
    <row r="1779" spans="1:14">
      <c r="A1779" s="1" t="s">
        <v>506</v>
      </c>
      <c r="B1779" s="1" t="s">
        <v>949</v>
      </c>
      <c r="C1779" s="1" t="s">
        <v>709</v>
      </c>
      <c r="D1779" s="1"/>
      <c r="E1779" s="1"/>
      <c r="F1779" s="1"/>
      <c r="G1779" s="1"/>
      <c r="H1779" s="1"/>
      <c r="I1779" s="1"/>
      <c r="J1779" s="1"/>
      <c r="K1779" s="1"/>
      <c r="L1779" s="6"/>
      <c r="M1779" s="6"/>
      <c r="N1779" s="6"/>
    </row>
    <row r="1780" spans="1:14">
      <c r="A1780" s="1" t="s">
        <v>507</v>
      </c>
      <c r="B1780" s="1" t="s">
        <v>956</v>
      </c>
      <c r="C1780" s="1" t="s">
        <v>1690</v>
      </c>
      <c r="D1780" s="1">
        <v>27</v>
      </c>
      <c r="E1780" s="1" t="s">
        <v>1531</v>
      </c>
      <c r="F1780" s="1">
        <v>27</v>
      </c>
      <c r="G1780" s="1" t="s">
        <v>1531</v>
      </c>
      <c r="H1780" s="1">
        <v>26</v>
      </c>
      <c r="I1780" s="1" t="s">
        <v>1531</v>
      </c>
      <c r="J1780" s="1">
        <v>26</v>
      </c>
      <c r="K1780" s="1" t="s">
        <v>1531</v>
      </c>
      <c r="L1780" s="6"/>
      <c r="M1780" s="6"/>
      <c r="N1780" s="6"/>
    </row>
    <row r="1781" spans="1:14">
      <c r="A1781" s="1" t="s">
        <v>508</v>
      </c>
      <c r="B1781" s="1" t="s">
        <v>956</v>
      </c>
      <c r="C1781" s="1" t="s">
        <v>1703</v>
      </c>
      <c r="D1781" s="1">
        <v>0</v>
      </c>
      <c r="E1781" s="1" t="s">
        <v>1531</v>
      </c>
      <c r="F1781" s="1">
        <v>0</v>
      </c>
      <c r="G1781" s="1" t="s">
        <v>1531</v>
      </c>
      <c r="H1781" s="1">
        <v>0</v>
      </c>
      <c r="I1781" s="1" t="s">
        <v>1531</v>
      </c>
      <c r="J1781" s="1">
        <v>0</v>
      </c>
      <c r="K1781" s="1" t="s">
        <v>1531</v>
      </c>
      <c r="L1781" s="6"/>
      <c r="M1781" s="6"/>
      <c r="N1781" s="6"/>
    </row>
    <row r="1782" spans="1:14">
      <c r="A1782" s="1" t="s">
        <v>509</v>
      </c>
      <c r="B1782" s="1" t="s">
        <v>956</v>
      </c>
      <c r="C1782" s="1" t="s">
        <v>941</v>
      </c>
      <c r="D1782" s="1">
        <v>3</v>
      </c>
      <c r="E1782" s="1">
        <v>582</v>
      </c>
      <c r="F1782" s="1">
        <v>3</v>
      </c>
      <c r="G1782" s="1">
        <v>582</v>
      </c>
      <c r="H1782" s="1">
        <v>3</v>
      </c>
      <c r="I1782" s="1">
        <v>582</v>
      </c>
      <c r="J1782" s="1">
        <v>3</v>
      </c>
      <c r="K1782" s="1">
        <v>689.08620599999995</v>
      </c>
      <c r="L1782" s="6"/>
      <c r="M1782" s="6"/>
      <c r="N1782" s="6"/>
    </row>
    <row r="1783" spans="1:14">
      <c r="A1783" s="1" t="s">
        <v>510</v>
      </c>
      <c r="B1783" s="1" t="s">
        <v>956</v>
      </c>
      <c r="C1783" s="1" t="s">
        <v>1700</v>
      </c>
      <c r="D1783" s="1">
        <v>18</v>
      </c>
      <c r="E1783" s="1">
        <v>124</v>
      </c>
      <c r="F1783" s="1">
        <v>18</v>
      </c>
      <c r="G1783" s="1">
        <v>124</v>
      </c>
      <c r="H1783" s="1">
        <v>17</v>
      </c>
      <c r="I1783" s="1">
        <v>122</v>
      </c>
      <c r="J1783" s="1">
        <v>17</v>
      </c>
      <c r="K1783" s="1">
        <v>122</v>
      </c>
      <c r="L1783" s="6"/>
      <c r="M1783" s="6"/>
      <c r="N1783" s="6"/>
    </row>
    <row r="1784" spans="1:14">
      <c r="A1784" s="1" t="s">
        <v>511</v>
      </c>
      <c r="B1784" s="1" t="s">
        <v>956</v>
      </c>
      <c r="C1784" s="1" t="s">
        <v>942</v>
      </c>
      <c r="D1784" s="1">
        <v>0</v>
      </c>
      <c r="E1784" s="1">
        <v>0</v>
      </c>
      <c r="F1784" s="1">
        <v>0</v>
      </c>
      <c r="G1784" s="1">
        <v>0</v>
      </c>
      <c r="H1784" s="1">
        <v>0</v>
      </c>
      <c r="I1784" s="1">
        <v>0</v>
      </c>
      <c r="J1784" s="1">
        <v>0</v>
      </c>
      <c r="K1784" s="1">
        <v>0</v>
      </c>
      <c r="L1784" s="6"/>
      <c r="M1784" s="6"/>
      <c r="N1784" s="6"/>
    </row>
    <row r="1785" spans="1:14">
      <c r="A1785" s="1" t="s">
        <v>512</v>
      </c>
      <c r="B1785" s="1" t="s">
        <v>956</v>
      </c>
      <c r="C1785" s="1" t="s">
        <v>1702</v>
      </c>
      <c r="D1785" s="1">
        <v>3</v>
      </c>
      <c r="E1785" s="1" t="s">
        <v>1531</v>
      </c>
      <c r="F1785" s="1">
        <v>3</v>
      </c>
      <c r="G1785" s="1" t="s">
        <v>1531</v>
      </c>
      <c r="H1785" s="1">
        <v>3</v>
      </c>
      <c r="I1785" s="1" t="s">
        <v>1531</v>
      </c>
      <c r="J1785" s="1">
        <v>3</v>
      </c>
      <c r="K1785" s="1" t="s">
        <v>1531</v>
      </c>
      <c r="L1785" s="6"/>
      <c r="M1785" s="6"/>
      <c r="N1785" s="6"/>
    </row>
    <row r="1786" spans="1:14">
      <c r="A1786" s="1" t="s">
        <v>513</v>
      </c>
      <c r="B1786" s="1" t="s">
        <v>956</v>
      </c>
      <c r="C1786" s="1" t="s">
        <v>944</v>
      </c>
      <c r="D1786" s="1">
        <v>1</v>
      </c>
      <c r="E1786" s="1" t="s">
        <v>1531</v>
      </c>
      <c r="F1786" s="1">
        <v>1</v>
      </c>
      <c r="G1786" s="1" t="s">
        <v>1531</v>
      </c>
      <c r="H1786" s="1">
        <v>1</v>
      </c>
      <c r="I1786" s="1" t="s">
        <v>1531</v>
      </c>
      <c r="J1786" s="1">
        <v>1</v>
      </c>
      <c r="K1786" s="1" t="s">
        <v>1531</v>
      </c>
      <c r="L1786" s="6"/>
      <c r="M1786" s="6"/>
      <c r="N1786" s="6"/>
    </row>
    <row r="1787" spans="1:14">
      <c r="A1787" s="1" t="s">
        <v>514</v>
      </c>
      <c r="B1787" s="1" t="s">
        <v>956</v>
      </c>
      <c r="C1787" s="1" t="s">
        <v>945</v>
      </c>
      <c r="D1787" s="1">
        <v>1</v>
      </c>
      <c r="E1787" s="1" t="s">
        <v>1531</v>
      </c>
      <c r="F1787" s="1">
        <v>1</v>
      </c>
      <c r="G1787" s="1" t="s">
        <v>1531</v>
      </c>
      <c r="H1787" s="1">
        <v>1</v>
      </c>
      <c r="I1787" s="1" t="s">
        <v>1531</v>
      </c>
      <c r="J1787" s="1">
        <v>1</v>
      </c>
      <c r="K1787" s="1" t="s">
        <v>1531</v>
      </c>
      <c r="L1787" s="6"/>
      <c r="M1787" s="6"/>
      <c r="N1787" s="6"/>
    </row>
    <row r="1788" spans="1:14">
      <c r="A1788" s="1" t="s">
        <v>515</v>
      </c>
      <c r="B1788" s="1" t="s">
        <v>956</v>
      </c>
      <c r="C1788" s="1" t="s">
        <v>1704</v>
      </c>
      <c r="D1788" s="1">
        <v>0</v>
      </c>
      <c r="E1788" s="1">
        <v>0</v>
      </c>
      <c r="F1788" s="1">
        <v>0</v>
      </c>
      <c r="G1788" s="1">
        <v>0</v>
      </c>
      <c r="H1788" s="1">
        <v>0</v>
      </c>
      <c r="I1788" s="1">
        <v>0</v>
      </c>
      <c r="J1788" s="1">
        <v>0</v>
      </c>
      <c r="K1788" s="1">
        <v>0</v>
      </c>
      <c r="L1788" s="6"/>
      <c r="M1788" s="6"/>
      <c r="N1788" s="6"/>
    </row>
    <row r="1789" spans="1:14">
      <c r="A1789" s="1" t="s">
        <v>516</v>
      </c>
      <c r="B1789" s="1" t="s">
        <v>956</v>
      </c>
      <c r="C1789" s="1" t="s">
        <v>943</v>
      </c>
      <c r="D1789" s="1">
        <v>0</v>
      </c>
      <c r="E1789" s="1">
        <v>0</v>
      </c>
      <c r="F1789" s="1">
        <v>0</v>
      </c>
      <c r="G1789" s="1">
        <v>0</v>
      </c>
      <c r="H1789" s="1">
        <v>0</v>
      </c>
      <c r="I1789" s="1">
        <v>0</v>
      </c>
      <c r="J1789" s="1">
        <v>0</v>
      </c>
      <c r="K1789" s="1">
        <v>0</v>
      </c>
      <c r="L1789" s="6"/>
      <c r="M1789" s="6"/>
      <c r="N1789" s="6"/>
    </row>
    <row r="1790" spans="1:14">
      <c r="A1790" s="1" t="s">
        <v>517</v>
      </c>
      <c r="B1790" s="1" t="s">
        <v>956</v>
      </c>
      <c r="C1790" s="1" t="s">
        <v>1701</v>
      </c>
      <c r="D1790" s="1">
        <v>1</v>
      </c>
      <c r="E1790" s="1" t="s">
        <v>1531</v>
      </c>
      <c r="F1790" s="1">
        <v>1</v>
      </c>
      <c r="G1790" s="1" t="s">
        <v>1531</v>
      </c>
      <c r="H1790" s="1">
        <v>1</v>
      </c>
      <c r="I1790" s="1" t="s">
        <v>1531</v>
      </c>
      <c r="J1790" s="1">
        <v>1</v>
      </c>
      <c r="K1790" s="1" t="s">
        <v>1531</v>
      </c>
      <c r="L1790" s="6"/>
      <c r="M1790" s="6"/>
      <c r="N1790" s="6"/>
    </row>
    <row r="1791" spans="1:14">
      <c r="A1791" s="1" t="s">
        <v>518</v>
      </c>
      <c r="B1791" s="1" t="s">
        <v>956</v>
      </c>
      <c r="C1791" s="1" t="s">
        <v>709</v>
      </c>
      <c r="D1791" s="1"/>
      <c r="E1791" s="1"/>
      <c r="F1791" s="1"/>
      <c r="G1791" s="1"/>
      <c r="H1791" s="1"/>
      <c r="I1791" s="1"/>
      <c r="J1791" s="1"/>
      <c r="K1791" s="1"/>
      <c r="L1791" s="6"/>
      <c r="M1791" s="6"/>
      <c r="N1791" s="6"/>
    </row>
    <row r="1792" spans="1:14">
      <c r="A1792" s="1" t="s">
        <v>519</v>
      </c>
      <c r="B1792" s="1" t="s">
        <v>960</v>
      </c>
      <c r="C1792" s="1" t="s">
        <v>1690</v>
      </c>
      <c r="D1792" s="1">
        <v>16</v>
      </c>
      <c r="E1792" s="1" t="s">
        <v>1531</v>
      </c>
      <c r="F1792" s="1">
        <v>16</v>
      </c>
      <c r="G1792" s="1" t="s">
        <v>1531</v>
      </c>
      <c r="H1792" s="1">
        <v>16</v>
      </c>
      <c r="I1792" s="1" t="s">
        <v>1531</v>
      </c>
      <c r="J1792" s="1">
        <v>16</v>
      </c>
      <c r="K1792" s="1" t="s">
        <v>1531</v>
      </c>
      <c r="L1792" s="6"/>
      <c r="M1792" s="6"/>
      <c r="N1792" s="6"/>
    </row>
    <row r="1793" spans="1:14">
      <c r="A1793" s="1" t="s">
        <v>520</v>
      </c>
      <c r="B1793" s="1" t="s">
        <v>960</v>
      </c>
      <c r="C1793" s="1" t="s">
        <v>1703</v>
      </c>
      <c r="D1793" s="1">
        <v>0</v>
      </c>
      <c r="E1793" s="1" t="s">
        <v>1531</v>
      </c>
      <c r="F1793" s="1">
        <v>0</v>
      </c>
      <c r="G1793" s="1" t="s">
        <v>1531</v>
      </c>
      <c r="H1793" s="1">
        <v>0</v>
      </c>
      <c r="I1793" s="1" t="s">
        <v>1531</v>
      </c>
      <c r="J1793" s="1">
        <v>0</v>
      </c>
      <c r="K1793" s="1" t="s">
        <v>1531</v>
      </c>
      <c r="L1793" s="6"/>
      <c r="M1793" s="6"/>
      <c r="N1793" s="6"/>
    </row>
    <row r="1794" spans="1:14">
      <c r="A1794" s="1" t="s">
        <v>521</v>
      </c>
      <c r="B1794" s="1" t="s">
        <v>960</v>
      </c>
      <c r="C1794" s="1" t="s">
        <v>941</v>
      </c>
      <c r="D1794" s="1">
        <v>1</v>
      </c>
      <c r="E1794" s="1">
        <v>127</v>
      </c>
      <c r="F1794" s="1">
        <v>1</v>
      </c>
      <c r="G1794" s="1">
        <v>127</v>
      </c>
      <c r="H1794" s="1">
        <v>1</v>
      </c>
      <c r="I1794" s="1">
        <v>127</v>
      </c>
      <c r="J1794" s="1">
        <v>1</v>
      </c>
      <c r="K1794" s="1">
        <v>127</v>
      </c>
      <c r="L1794" s="6"/>
      <c r="M1794" s="6"/>
      <c r="N1794" s="6"/>
    </row>
    <row r="1795" spans="1:14">
      <c r="A1795" s="1" t="s">
        <v>522</v>
      </c>
      <c r="B1795" s="1" t="s">
        <v>960</v>
      </c>
      <c r="C1795" s="1" t="s">
        <v>1700</v>
      </c>
      <c r="D1795" s="1">
        <v>11</v>
      </c>
      <c r="E1795" s="1">
        <v>50</v>
      </c>
      <c r="F1795" s="1">
        <v>11</v>
      </c>
      <c r="G1795" s="1">
        <v>50</v>
      </c>
      <c r="H1795" s="1">
        <v>11</v>
      </c>
      <c r="I1795" s="1">
        <v>50</v>
      </c>
      <c r="J1795" s="1">
        <v>11</v>
      </c>
      <c r="K1795" s="1">
        <v>50</v>
      </c>
      <c r="L1795" s="6"/>
      <c r="M1795" s="6"/>
      <c r="N1795" s="6"/>
    </row>
    <row r="1796" spans="1:14">
      <c r="A1796" s="1" t="s">
        <v>523</v>
      </c>
      <c r="B1796" s="1" t="s">
        <v>960</v>
      </c>
      <c r="C1796" s="1" t="s">
        <v>942</v>
      </c>
      <c r="D1796" s="1">
        <v>0</v>
      </c>
      <c r="E1796" s="1">
        <v>0</v>
      </c>
      <c r="F1796" s="1">
        <v>0</v>
      </c>
      <c r="G1796" s="1">
        <v>0</v>
      </c>
      <c r="H1796" s="1">
        <v>0</v>
      </c>
      <c r="I1796" s="1">
        <v>0</v>
      </c>
      <c r="J1796" s="1">
        <v>0</v>
      </c>
      <c r="K1796" s="1">
        <v>0</v>
      </c>
      <c r="L1796" s="6"/>
      <c r="M1796" s="6"/>
      <c r="N1796" s="6"/>
    </row>
    <row r="1797" spans="1:14">
      <c r="A1797" s="1" t="s">
        <v>524</v>
      </c>
      <c r="B1797" s="1" t="s">
        <v>960</v>
      </c>
      <c r="C1797" s="1" t="s">
        <v>1702</v>
      </c>
      <c r="D1797" s="1">
        <v>1</v>
      </c>
      <c r="E1797" s="1" t="s">
        <v>1531</v>
      </c>
      <c r="F1797" s="1">
        <v>1</v>
      </c>
      <c r="G1797" s="1" t="s">
        <v>1531</v>
      </c>
      <c r="H1797" s="1">
        <v>1</v>
      </c>
      <c r="I1797" s="1" t="s">
        <v>1531</v>
      </c>
      <c r="J1797" s="1">
        <v>1</v>
      </c>
      <c r="K1797" s="1" t="s">
        <v>1531</v>
      </c>
      <c r="L1797" s="6"/>
      <c r="M1797" s="6"/>
      <c r="N1797" s="6"/>
    </row>
    <row r="1798" spans="1:14">
      <c r="A1798" s="1" t="s">
        <v>525</v>
      </c>
      <c r="B1798" s="1" t="s">
        <v>960</v>
      </c>
      <c r="C1798" s="1" t="s">
        <v>944</v>
      </c>
      <c r="D1798" s="1">
        <v>1</v>
      </c>
      <c r="E1798" s="1" t="s">
        <v>1531</v>
      </c>
      <c r="F1798" s="1">
        <v>1</v>
      </c>
      <c r="G1798" s="1" t="s">
        <v>1531</v>
      </c>
      <c r="H1798" s="1">
        <v>1</v>
      </c>
      <c r="I1798" s="1" t="s">
        <v>1531</v>
      </c>
      <c r="J1798" s="1">
        <v>1</v>
      </c>
      <c r="K1798" s="1" t="s">
        <v>1531</v>
      </c>
      <c r="L1798" s="6"/>
      <c r="M1798" s="6"/>
      <c r="N1798" s="6"/>
    </row>
    <row r="1799" spans="1:14">
      <c r="A1799" s="1" t="s">
        <v>526</v>
      </c>
      <c r="B1799" s="1" t="s">
        <v>960</v>
      </c>
      <c r="C1799" s="1" t="s">
        <v>945</v>
      </c>
      <c r="D1799" s="1">
        <v>1</v>
      </c>
      <c r="E1799" s="1" t="s">
        <v>1531</v>
      </c>
      <c r="F1799" s="1">
        <v>1</v>
      </c>
      <c r="G1799" s="1" t="s">
        <v>1531</v>
      </c>
      <c r="H1799" s="1">
        <v>1</v>
      </c>
      <c r="I1799" s="1" t="s">
        <v>1531</v>
      </c>
      <c r="J1799" s="1">
        <v>1</v>
      </c>
      <c r="K1799" s="1" t="s">
        <v>1531</v>
      </c>
      <c r="L1799" s="6"/>
      <c r="M1799" s="6"/>
      <c r="N1799" s="6"/>
    </row>
    <row r="1800" spans="1:14">
      <c r="A1800" s="1" t="s">
        <v>527</v>
      </c>
      <c r="B1800" s="1" t="s">
        <v>960</v>
      </c>
      <c r="C1800" s="1" t="s">
        <v>1704</v>
      </c>
      <c r="D1800" s="1">
        <v>0</v>
      </c>
      <c r="E1800" s="1">
        <v>0</v>
      </c>
      <c r="F1800" s="1">
        <v>0</v>
      </c>
      <c r="G1800" s="1">
        <v>0</v>
      </c>
      <c r="H1800" s="1">
        <v>0</v>
      </c>
      <c r="I1800" s="1">
        <v>0</v>
      </c>
      <c r="J1800" s="1">
        <v>0</v>
      </c>
      <c r="K1800" s="1">
        <v>0</v>
      </c>
      <c r="L1800" s="6"/>
      <c r="M1800" s="6"/>
      <c r="N1800" s="6"/>
    </row>
    <row r="1801" spans="1:14">
      <c r="A1801" s="1" t="s">
        <v>528</v>
      </c>
      <c r="B1801" s="1" t="s">
        <v>960</v>
      </c>
      <c r="C1801" s="1" t="s">
        <v>943</v>
      </c>
      <c r="D1801" s="1">
        <v>1</v>
      </c>
      <c r="E1801" s="1">
        <v>45</v>
      </c>
      <c r="F1801" s="1">
        <v>1</v>
      </c>
      <c r="G1801" s="1">
        <v>45</v>
      </c>
      <c r="H1801" s="1">
        <v>1</v>
      </c>
      <c r="I1801" s="1">
        <v>45</v>
      </c>
      <c r="J1801" s="1">
        <v>1</v>
      </c>
      <c r="K1801" s="1">
        <v>45</v>
      </c>
      <c r="L1801" s="6"/>
      <c r="M1801" s="6"/>
      <c r="N1801" s="6"/>
    </row>
    <row r="1802" spans="1:14">
      <c r="A1802" s="1" t="s">
        <v>529</v>
      </c>
      <c r="B1802" s="1" t="s">
        <v>960</v>
      </c>
      <c r="C1802" s="1" t="s">
        <v>1701</v>
      </c>
      <c r="D1802" s="1">
        <v>0</v>
      </c>
      <c r="E1802" s="1" t="s">
        <v>1531</v>
      </c>
      <c r="F1802" s="1">
        <v>0</v>
      </c>
      <c r="G1802" s="1" t="s">
        <v>1531</v>
      </c>
      <c r="H1802" s="1">
        <v>0</v>
      </c>
      <c r="I1802" s="1" t="s">
        <v>1531</v>
      </c>
      <c r="J1802" s="1">
        <v>0</v>
      </c>
      <c r="K1802" s="1" t="s">
        <v>1531</v>
      </c>
      <c r="L1802" s="6"/>
      <c r="M1802" s="6"/>
      <c r="N1802" s="6"/>
    </row>
    <row r="1803" spans="1:14">
      <c r="A1803" s="1" t="s">
        <v>530</v>
      </c>
      <c r="B1803" s="1" t="s">
        <v>960</v>
      </c>
      <c r="C1803" s="1" t="s">
        <v>709</v>
      </c>
      <c r="D1803" s="1"/>
      <c r="E1803" s="1"/>
      <c r="F1803" s="1"/>
      <c r="G1803" s="1"/>
      <c r="H1803" s="1"/>
      <c r="I1803" s="1"/>
      <c r="J1803" s="1"/>
      <c r="K1803" s="1"/>
      <c r="L1803" s="6"/>
      <c r="M1803" s="6"/>
      <c r="N1803" s="6"/>
    </row>
    <row r="1804" spans="1:14">
      <c r="A1804" s="1" t="s">
        <v>531</v>
      </c>
      <c r="B1804" s="1" t="s">
        <v>969</v>
      </c>
      <c r="C1804" s="1" t="s">
        <v>1690</v>
      </c>
      <c r="D1804" s="1">
        <v>20</v>
      </c>
      <c r="E1804" s="1" t="s">
        <v>1531</v>
      </c>
      <c r="F1804" s="1">
        <v>21</v>
      </c>
      <c r="G1804" s="1" t="s">
        <v>1531</v>
      </c>
      <c r="H1804" s="1">
        <v>21</v>
      </c>
      <c r="I1804" s="1" t="s">
        <v>1531</v>
      </c>
      <c r="J1804" s="1">
        <v>21</v>
      </c>
      <c r="K1804" s="1" t="s">
        <v>1531</v>
      </c>
      <c r="L1804" s="6"/>
      <c r="M1804" s="6"/>
      <c r="N1804" s="6"/>
    </row>
    <row r="1805" spans="1:14">
      <c r="A1805" s="1" t="s">
        <v>532</v>
      </c>
      <c r="B1805" s="1" t="s">
        <v>969</v>
      </c>
      <c r="C1805" s="1" t="s">
        <v>1703</v>
      </c>
      <c r="D1805" s="1">
        <v>1</v>
      </c>
      <c r="E1805" s="1" t="s">
        <v>1531</v>
      </c>
      <c r="F1805" s="1">
        <v>1</v>
      </c>
      <c r="G1805" s="1" t="s">
        <v>1531</v>
      </c>
      <c r="H1805" s="1">
        <v>1</v>
      </c>
      <c r="I1805" s="1" t="s">
        <v>1531</v>
      </c>
      <c r="J1805" s="1">
        <v>1</v>
      </c>
      <c r="K1805" s="1" t="s">
        <v>1531</v>
      </c>
      <c r="L1805" s="6"/>
      <c r="M1805" s="6"/>
      <c r="N1805" s="6"/>
    </row>
    <row r="1806" spans="1:14">
      <c r="A1806" s="1" t="s">
        <v>533</v>
      </c>
      <c r="B1806" s="1" t="s">
        <v>969</v>
      </c>
      <c r="C1806" s="1" t="s">
        <v>941</v>
      </c>
      <c r="D1806" s="1">
        <v>0</v>
      </c>
      <c r="E1806" s="1">
        <v>0</v>
      </c>
      <c r="F1806" s="1">
        <v>0</v>
      </c>
      <c r="G1806" s="1">
        <v>0</v>
      </c>
      <c r="H1806" s="1">
        <v>0</v>
      </c>
      <c r="I1806" s="1">
        <v>0</v>
      </c>
      <c r="J1806" s="1">
        <v>0</v>
      </c>
      <c r="K1806" s="1">
        <v>0</v>
      </c>
      <c r="L1806" s="6"/>
      <c r="M1806" s="6"/>
      <c r="N1806" s="6"/>
    </row>
    <row r="1807" spans="1:14">
      <c r="A1807" s="1" t="s">
        <v>534</v>
      </c>
      <c r="B1807" s="1" t="s">
        <v>969</v>
      </c>
      <c r="C1807" s="1" t="s">
        <v>1700</v>
      </c>
      <c r="D1807" s="1">
        <v>14</v>
      </c>
      <c r="E1807" s="1">
        <v>137</v>
      </c>
      <c r="F1807" s="1">
        <v>15</v>
      </c>
      <c r="G1807" s="1">
        <v>140</v>
      </c>
      <c r="H1807" s="1">
        <v>15</v>
      </c>
      <c r="I1807" s="1">
        <v>140</v>
      </c>
      <c r="J1807" s="1">
        <v>15</v>
      </c>
      <c r="K1807" s="1">
        <v>140</v>
      </c>
      <c r="L1807" s="6"/>
      <c r="M1807" s="6"/>
      <c r="N1807" s="6"/>
    </row>
    <row r="1808" spans="1:14">
      <c r="A1808" s="1" t="s">
        <v>535</v>
      </c>
      <c r="B1808" s="1" t="s">
        <v>969</v>
      </c>
      <c r="C1808" s="1" t="s">
        <v>942</v>
      </c>
      <c r="D1808" s="1">
        <v>2</v>
      </c>
      <c r="E1808" s="1">
        <v>153.28571417460319</v>
      </c>
      <c r="F1808" s="1">
        <v>2</v>
      </c>
      <c r="G1808" s="1">
        <v>153.28571417460319</v>
      </c>
      <c r="H1808" s="1">
        <v>2</v>
      </c>
      <c r="I1808" s="1">
        <v>153.28571417460319</v>
      </c>
      <c r="J1808" s="1">
        <v>2</v>
      </c>
      <c r="K1808" s="1">
        <v>105.76190465079364</v>
      </c>
      <c r="L1808" s="6"/>
      <c r="M1808" s="6"/>
      <c r="N1808" s="6"/>
    </row>
    <row r="1809" spans="1:14">
      <c r="A1809" s="1" t="s">
        <v>536</v>
      </c>
      <c r="B1809" s="1" t="s">
        <v>969</v>
      </c>
      <c r="C1809" s="1" t="s">
        <v>1702</v>
      </c>
      <c r="D1809" s="1">
        <v>0</v>
      </c>
      <c r="E1809" s="1" t="s">
        <v>1531</v>
      </c>
      <c r="F1809" s="1">
        <v>0</v>
      </c>
      <c r="G1809" s="1" t="s">
        <v>1531</v>
      </c>
      <c r="H1809" s="1">
        <v>0</v>
      </c>
      <c r="I1809" s="1" t="s">
        <v>1531</v>
      </c>
      <c r="J1809" s="1">
        <v>0</v>
      </c>
      <c r="K1809" s="1" t="s">
        <v>1531</v>
      </c>
      <c r="L1809" s="6"/>
      <c r="M1809" s="6"/>
      <c r="N1809" s="6"/>
    </row>
    <row r="1810" spans="1:14">
      <c r="A1810" s="1" t="s">
        <v>537</v>
      </c>
      <c r="B1810" s="1" t="s">
        <v>969</v>
      </c>
      <c r="C1810" s="1" t="s">
        <v>944</v>
      </c>
      <c r="D1810" s="1">
        <v>1</v>
      </c>
      <c r="E1810" s="1" t="s">
        <v>1531</v>
      </c>
      <c r="F1810" s="1">
        <v>1</v>
      </c>
      <c r="G1810" s="1" t="s">
        <v>1531</v>
      </c>
      <c r="H1810" s="1">
        <v>1</v>
      </c>
      <c r="I1810" s="1" t="s">
        <v>1531</v>
      </c>
      <c r="J1810" s="1">
        <v>1</v>
      </c>
      <c r="K1810" s="1" t="s">
        <v>1531</v>
      </c>
      <c r="L1810" s="6"/>
      <c r="M1810" s="6"/>
      <c r="N1810" s="6"/>
    </row>
    <row r="1811" spans="1:14">
      <c r="A1811" s="1" t="s">
        <v>538</v>
      </c>
      <c r="B1811" s="1" t="s">
        <v>969</v>
      </c>
      <c r="C1811" s="1" t="s">
        <v>945</v>
      </c>
      <c r="D1811" s="1">
        <v>1</v>
      </c>
      <c r="E1811" s="1" t="s">
        <v>1531</v>
      </c>
      <c r="F1811" s="1">
        <v>1</v>
      </c>
      <c r="G1811" s="1" t="s">
        <v>1531</v>
      </c>
      <c r="H1811" s="1">
        <v>1</v>
      </c>
      <c r="I1811" s="1" t="s">
        <v>1531</v>
      </c>
      <c r="J1811" s="1">
        <v>1</v>
      </c>
      <c r="K1811" s="1" t="s">
        <v>1531</v>
      </c>
      <c r="L1811" s="6"/>
      <c r="M1811" s="6"/>
      <c r="N1811" s="6"/>
    </row>
    <row r="1812" spans="1:14">
      <c r="A1812" s="1" t="s">
        <v>539</v>
      </c>
      <c r="B1812" s="1" t="s">
        <v>969</v>
      </c>
      <c r="C1812" s="1" t="s">
        <v>1704</v>
      </c>
      <c r="D1812" s="1">
        <v>0</v>
      </c>
      <c r="E1812" s="1">
        <v>0</v>
      </c>
      <c r="F1812" s="1">
        <v>0</v>
      </c>
      <c r="G1812" s="1">
        <v>0</v>
      </c>
      <c r="H1812" s="1">
        <v>0</v>
      </c>
      <c r="I1812" s="1">
        <v>0</v>
      </c>
      <c r="J1812" s="1">
        <v>0</v>
      </c>
      <c r="K1812" s="1">
        <v>0</v>
      </c>
      <c r="L1812" s="6"/>
      <c r="M1812" s="6"/>
      <c r="N1812" s="6"/>
    </row>
    <row r="1813" spans="1:14">
      <c r="A1813" s="1" t="s">
        <v>540</v>
      </c>
      <c r="B1813" s="1" t="s">
        <v>969</v>
      </c>
      <c r="C1813" s="1" t="s">
        <v>943</v>
      </c>
      <c r="D1813" s="1">
        <v>0</v>
      </c>
      <c r="E1813" s="1">
        <v>0</v>
      </c>
      <c r="F1813" s="1">
        <v>0</v>
      </c>
      <c r="G1813" s="1">
        <v>0</v>
      </c>
      <c r="H1813" s="1">
        <v>0</v>
      </c>
      <c r="I1813" s="1">
        <v>0</v>
      </c>
      <c r="J1813" s="1">
        <v>0</v>
      </c>
      <c r="K1813" s="1">
        <v>0</v>
      </c>
      <c r="L1813" s="6"/>
      <c r="M1813" s="6"/>
      <c r="N1813" s="6"/>
    </row>
    <row r="1814" spans="1:14">
      <c r="A1814" s="1" t="s">
        <v>541</v>
      </c>
      <c r="B1814" s="1" t="s">
        <v>969</v>
      </c>
      <c r="C1814" s="1" t="s">
        <v>1701</v>
      </c>
      <c r="D1814" s="1">
        <v>1</v>
      </c>
      <c r="E1814" s="1" t="s">
        <v>1531</v>
      </c>
      <c r="F1814" s="1">
        <v>1</v>
      </c>
      <c r="G1814" s="1" t="s">
        <v>1531</v>
      </c>
      <c r="H1814" s="1">
        <v>1</v>
      </c>
      <c r="I1814" s="1" t="s">
        <v>1531</v>
      </c>
      <c r="J1814" s="1">
        <v>1</v>
      </c>
      <c r="K1814" s="1" t="s">
        <v>1531</v>
      </c>
      <c r="L1814" s="6"/>
      <c r="M1814" s="6"/>
      <c r="N1814" s="6"/>
    </row>
    <row r="1815" spans="1:14">
      <c r="A1815" s="1" t="s">
        <v>542</v>
      </c>
      <c r="B1815" s="1" t="s">
        <v>969</v>
      </c>
      <c r="C1815" s="1" t="s">
        <v>709</v>
      </c>
      <c r="D1815" s="1"/>
      <c r="E1815" s="1"/>
      <c r="F1815" s="1"/>
      <c r="G1815" s="1"/>
      <c r="H1815" s="1"/>
      <c r="I1815" s="1"/>
      <c r="J1815" s="1"/>
      <c r="K1815" s="1"/>
      <c r="L1815" s="6"/>
      <c r="M1815" s="6"/>
      <c r="N1815" s="6"/>
    </row>
    <row r="1816" spans="1:14">
      <c r="A1816" s="1" t="s">
        <v>543</v>
      </c>
      <c r="B1816" s="1" t="s">
        <v>1544</v>
      </c>
      <c r="C1816" s="1" t="s">
        <v>1690</v>
      </c>
      <c r="D1816" s="1">
        <v>19</v>
      </c>
      <c r="E1816" s="1" t="s">
        <v>1531</v>
      </c>
      <c r="F1816" s="1">
        <v>19</v>
      </c>
      <c r="G1816" s="1" t="s">
        <v>1531</v>
      </c>
      <c r="H1816" s="1">
        <v>19</v>
      </c>
      <c r="I1816" s="1" t="s">
        <v>1531</v>
      </c>
      <c r="J1816" s="1">
        <v>19</v>
      </c>
      <c r="K1816" s="1" t="s">
        <v>1531</v>
      </c>
      <c r="L1816" s="6"/>
      <c r="M1816" s="6"/>
      <c r="N1816" s="6"/>
    </row>
    <row r="1817" spans="1:14">
      <c r="A1817" s="1" t="s">
        <v>544</v>
      </c>
      <c r="B1817" s="1" t="s">
        <v>1544</v>
      </c>
      <c r="C1817" s="1" t="s">
        <v>1703</v>
      </c>
      <c r="D1817" s="1">
        <v>0</v>
      </c>
      <c r="E1817" s="1" t="s">
        <v>1531</v>
      </c>
      <c r="F1817" s="1">
        <v>0</v>
      </c>
      <c r="G1817" s="1" t="s">
        <v>1531</v>
      </c>
      <c r="H1817" s="1">
        <v>0</v>
      </c>
      <c r="I1817" s="1" t="s">
        <v>1531</v>
      </c>
      <c r="J1817" s="1">
        <v>0</v>
      </c>
      <c r="K1817" s="1" t="s">
        <v>1531</v>
      </c>
      <c r="L1817" s="6"/>
      <c r="M1817" s="6"/>
      <c r="N1817" s="6"/>
    </row>
    <row r="1818" spans="1:14">
      <c r="A1818" s="1" t="s">
        <v>545</v>
      </c>
      <c r="B1818" s="1" t="s">
        <v>1544</v>
      </c>
      <c r="C1818" s="1" t="s">
        <v>941</v>
      </c>
      <c r="D1818" s="1">
        <v>1</v>
      </c>
      <c r="E1818" s="1">
        <v>126</v>
      </c>
      <c r="F1818" s="1">
        <v>1</v>
      </c>
      <c r="G1818" s="1">
        <v>126</v>
      </c>
      <c r="H1818" s="1">
        <v>1</v>
      </c>
      <c r="I1818" s="1">
        <v>126</v>
      </c>
      <c r="J1818" s="1">
        <v>1</v>
      </c>
      <c r="K1818" s="1">
        <v>126</v>
      </c>
      <c r="L1818" s="6"/>
      <c r="M1818" s="6"/>
      <c r="N1818" s="6"/>
    </row>
    <row r="1819" spans="1:14">
      <c r="A1819" s="1" t="s">
        <v>546</v>
      </c>
      <c r="B1819" s="1" t="s">
        <v>1544</v>
      </c>
      <c r="C1819" s="1" t="s">
        <v>1700</v>
      </c>
      <c r="D1819" s="1">
        <v>11</v>
      </c>
      <c r="E1819" s="1">
        <v>70</v>
      </c>
      <c r="F1819" s="1">
        <v>11</v>
      </c>
      <c r="G1819" s="1">
        <v>70</v>
      </c>
      <c r="H1819" s="1">
        <v>11</v>
      </c>
      <c r="I1819" s="1">
        <v>70</v>
      </c>
      <c r="J1819" s="1">
        <v>11</v>
      </c>
      <c r="K1819" s="1">
        <v>70</v>
      </c>
      <c r="L1819" s="6"/>
      <c r="M1819" s="6"/>
      <c r="N1819" s="6"/>
    </row>
    <row r="1820" spans="1:14">
      <c r="A1820" s="1" t="s">
        <v>49</v>
      </c>
      <c r="B1820" s="1" t="s">
        <v>1544</v>
      </c>
      <c r="C1820" s="1" t="s">
        <v>942</v>
      </c>
      <c r="D1820" s="1">
        <v>1</v>
      </c>
      <c r="E1820" s="1">
        <v>160</v>
      </c>
      <c r="F1820" s="1">
        <v>1</v>
      </c>
      <c r="G1820" s="1">
        <v>160</v>
      </c>
      <c r="H1820" s="1">
        <v>1</v>
      </c>
      <c r="I1820" s="1">
        <v>160</v>
      </c>
      <c r="J1820" s="1">
        <v>1</v>
      </c>
      <c r="K1820" s="1">
        <v>160</v>
      </c>
      <c r="L1820" s="6"/>
      <c r="M1820" s="6"/>
      <c r="N1820" s="6"/>
    </row>
    <row r="1821" spans="1:14">
      <c r="A1821" s="1" t="s">
        <v>50</v>
      </c>
      <c r="B1821" s="1" t="s">
        <v>1544</v>
      </c>
      <c r="C1821" s="1" t="s">
        <v>1702</v>
      </c>
      <c r="D1821" s="1">
        <v>1</v>
      </c>
      <c r="E1821" s="1" t="s">
        <v>1531</v>
      </c>
      <c r="F1821" s="1">
        <v>1</v>
      </c>
      <c r="G1821" s="1" t="s">
        <v>1531</v>
      </c>
      <c r="H1821" s="1">
        <v>1</v>
      </c>
      <c r="I1821" s="1" t="s">
        <v>1531</v>
      </c>
      <c r="J1821" s="1">
        <v>1</v>
      </c>
      <c r="K1821" s="1" t="s">
        <v>1531</v>
      </c>
      <c r="L1821" s="6"/>
      <c r="M1821" s="6"/>
      <c r="N1821" s="6"/>
    </row>
    <row r="1822" spans="1:14">
      <c r="A1822" s="1" t="s">
        <v>989</v>
      </c>
      <c r="B1822" s="1" t="s">
        <v>1544</v>
      </c>
      <c r="C1822" s="1" t="s">
        <v>944</v>
      </c>
      <c r="D1822" s="1">
        <v>1</v>
      </c>
      <c r="E1822" s="1" t="s">
        <v>1531</v>
      </c>
      <c r="F1822" s="1">
        <v>1</v>
      </c>
      <c r="G1822" s="1" t="s">
        <v>1531</v>
      </c>
      <c r="H1822" s="1">
        <v>1</v>
      </c>
      <c r="I1822" s="1" t="s">
        <v>1531</v>
      </c>
      <c r="J1822" s="1">
        <v>1</v>
      </c>
      <c r="K1822" s="1" t="s">
        <v>1531</v>
      </c>
      <c r="L1822" s="6"/>
      <c r="M1822" s="6"/>
      <c r="N1822" s="6"/>
    </row>
    <row r="1823" spans="1:14">
      <c r="A1823" s="1" t="s">
        <v>990</v>
      </c>
      <c r="B1823" s="1" t="s">
        <v>1544</v>
      </c>
      <c r="C1823" s="1" t="s">
        <v>945</v>
      </c>
      <c r="D1823" s="1">
        <v>1</v>
      </c>
      <c r="E1823" s="1" t="s">
        <v>1531</v>
      </c>
      <c r="F1823" s="1">
        <v>1</v>
      </c>
      <c r="G1823" s="1" t="s">
        <v>1531</v>
      </c>
      <c r="H1823" s="1">
        <v>1</v>
      </c>
      <c r="I1823" s="1" t="s">
        <v>1531</v>
      </c>
      <c r="J1823" s="1">
        <v>1</v>
      </c>
      <c r="K1823" s="1" t="s">
        <v>1531</v>
      </c>
      <c r="L1823" s="6"/>
      <c r="M1823" s="6"/>
      <c r="N1823" s="6"/>
    </row>
    <row r="1824" spans="1:14">
      <c r="A1824" s="1" t="s">
        <v>991</v>
      </c>
      <c r="B1824" s="1" t="s">
        <v>1544</v>
      </c>
      <c r="C1824" s="1" t="s">
        <v>1704</v>
      </c>
      <c r="D1824" s="1">
        <v>0</v>
      </c>
      <c r="E1824" s="1">
        <v>0</v>
      </c>
      <c r="F1824" s="1">
        <v>0</v>
      </c>
      <c r="G1824" s="1">
        <v>0</v>
      </c>
      <c r="H1824" s="1">
        <v>0</v>
      </c>
      <c r="I1824" s="1">
        <v>0</v>
      </c>
      <c r="J1824" s="1">
        <v>0</v>
      </c>
      <c r="K1824" s="1">
        <v>0</v>
      </c>
      <c r="L1824" s="6"/>
      <c r="M1824" s="6"/>
      <c r="N1824" s="6"/>
    </row>
    <row r="1825" spans="1:14">
      <c r="A1825" s="1" t="s">
        <v>992</v>
      </c>
      <c r="B1825" s="1" t="s">
        <v>1544</v>
      </c>
      <c r="C1825" s="1" t="s">
        <v>943</v>
      </c>
      <c r="D1825" s="1">
        <v>3</v>
      </c>
      <c r="E1825" s="1">
        <v>44.694735999999999</v>
      </c>
      <c r="F1825" s="1">
        <v>3</v>
      </c>
      <c r="G1825" s="1">
        <v>44.694735999999999</v>
      </c>
      <c r="H1825" s="1">
        <v>3</v>
      </c>
      <c r="I1825" s="1">
        <v>44.913043000000002</v>
      </c>
      <c r="J1825" s="1">
        <v>3</v>
      </c>
      <c r="K1825" s="1">
        <v>46.206184999999998</v>
      </c>
      <c r="L1825" s="6"/>
      <c r="M1825" s="6"/>
      <c r="N1825" s="6"/>
    </row>
    <row r="1826" spans="1:14">
      <c r="A1826" s="1" t="s">
        <v>993</v>
      </c>
      <c r="B1826" s="1" t="s">
        <v>1544</v>
      </c>
      <c r="C1826" s="1" t="s">
        <v>1701</v>
      </c>
      <c r="D1826" s="1">
        <v>0</v>
      </c>
      <c r="E1826" s="1" t="s">
        <v>1531</v>
      </c>
      <c r="F1826" s="1">
        <v>0</v>
      </c>
      <c r="G1826" s="1" t="s">
        <v>1531</v>
      </c>
      <c r="H1826" s="1">
        <v>0</v>
      </c>
      <c r="I1826" s="1" t="s">
        <v>1531</v>
      </c>
      <c r="J1826" s="1">
        <v>0</v>
      </c>
      <c r="K1826" s="1" t="s">
        <v>1531</v>
      </c>
      <c r="L1826" s="6"/>
      <c r="M1826" s="6"/>
      <c r="N1826" s="6"/>
    </row>
    <row r="1827" spans="1:14">
      <c r="A1827" s="1" t="s">
        <v>994</v>
      </c>
      <c r="B1827" s="1" t="s">
        <v>1544</v>
      </c>
      <c r="C1827" s="1" t="s">
        <v>709</v>
      </c>
      <c r="D1827" s="1"/>
      <c r="E1827" s="1"/>
      <c r="F1827" s="1"/>
      <c r="G1827" s="1"/>
      <c r="H1827" s="1"/>
      <c r="I1827" s="1"/>
      <c r="J1827" s="1"/>
      <c r="K1827" s="1"/>
      <c r="L1827" s="6"/>
      <c r="M1827" s="6"/>
      <c r="N1827" s="6"/>
    </row>
    <row r="1828" spans="1:14">
      <c r="A1828" s="1" t="s">
        <v>1888</v>
      </c>
      <c r="B1828" s="1" t="s">
        <v>995</v>
      </c>
      <c r="C1828" s="1" t="s">
        <v>1690</v>
      </c>
      <c r="D1828" s="1">
        <v>12</v>
      </c>
      <c r="E1828" s="1" t="s">
        <v>1531</v>
      </c>
      <c r="F1828" s="1">
        <v>13</v>
      </c>
      <c r="G1828" s="1" t="s">
        <v>1531</v>
      </c>
      <c r="H1828" s="1">
        <v>13</v>
      </c>
      <c r="I1828" s="1" t="s">
        <v>1531</v>
      </c>
      <c r="J1828" s="1">
        <v>13</v>
      </c>
      <c r="K1828" s="1" t="s">
        <v>1531</v>
      </c>
      <c r="L1828" s="6"/>
      <c r="M1828" s="6"/>
      <c r="N1828" s="6"/>
    </row>
    <row r="1829" spans="1:14">
      <c r="A1829" s="1" t="s">
        <v>1889</v>
      </c>
      <c r="B1829" s="1" t="s">
        <v>995</v>
      </c>
      <c r="C1829" s="1" t="s">
        <v>1703</v>
      </c>
      <c r="D1829" s="1">
        <v>0</v>
      </c>
      <c r="E1829" s="1" t="s">
        <v>1531</v>
      </c>
      <c r="F1829" s="1">
        <v>0</v>
      </c>
      <c r="G1829" s="1" t="s">
        <v>1531</v>
      </c>
      <c r="H1829" s="1">
        <v>0</v>
      </c>
      <c r="I1829" s="1" t="s">
        <v>1531</v>
      </c>
      <c r="J1829" s="1">
        <v>0</v>
      </c>
      <c r="K1829" s="1" t="s">
        <v>1531</v>
      </c>
      <c r="L1829" s="6"/>
      <c r="M1829" s="6"/>
      <c r="N1829" s="6"/>
    </row>
    <row r="1830" spans="1:14">
      <c r="A1830" s="1" t="s">
        <v>1890</v>
      </c>
      <c r="B1830" s="1" t="s">
        <v>995</v>
      </c>
      <c r="C1830" s="1" t="s">
        <v>941</v>
      </c>
      <c r="D1830" s="1">
        <v>0</v>
      </c>
      <c r="E1830" s="1">
        <v>0</v>
      </c>
      <c r="F1830" s="1">
        <v>0</v>
      </c>
      <c r="G1830" s="1">
        <v>0</v>
      </c>
      <c r="H1830" s="1">
        <v>0</v>
      </c>
      <c r="I1830" s="1">
        <v>0</v>
      </c>
      <c r="J1830" s="1">
        <v>0</v>
      </c>
      <c r="K1830" s="1">
        <v>0</v>
      </c>
      <c r="L1830" s="6"/>
      <c r="M1830" s="6"/>
      <c r="N1830" s="6"/>
    </row>
    <row r="1831" spans="1:14">
      <c r="A1831" s="1" t="s">
        <v>1891</v>
      </c>
      <c r="B1831" s="1" t="s">
        <v>995</v>
      </c>
      <c r="C1831" s="1" t="s">
        <v>1700</v>
      </c>
      <c r="D1831" s="1">
        <v>10</v>
      </c>
      <c r="E1831" s="1">
        <v>57</v>
      </c>
      <c r="F1831" s="1">
        <v>11</v>
      </c>
      <c r="G1831" s="1">
        <v>60</v>
      </c>
      <c r="H1831" s="1">
        <v>11</v>
      </c>
      <c r="I1831" s="1">
        <v>60</v>
      </c>
      <c r="J1831" s="1">
        <v>11</v>
      </c>
      <c r="K1831" s="1">
        <v>60</v>
      </c>
      <c r="L1831" s="6"/>
      <c r="M1831" s="6"/>
      <c r="N1831" s="6"/>
    </row>
    <row r="1832" spans="1:14">
      <c r="A1832" s="1" t="s">
        <v>1892</v>
      </c>
      <c r="B1832" s="1" t="s">
        <v>995</v>
      </c>
      <c r="C1832" s="1" t="s">
        <v>942</v>
      </c>
      <c r="D1832" s="1">
        <v>0</v>
      </c>
      <c r="E1832" s="1">
        <v>0</v>
      </c>
      <c r="F1832" s="1">
        <v>0</v>
      </c>
      <c r="G1832" s="1">
        <v>0</v>
      </c>
      <c r="H1832" s="1">
        <v>0</v>
      </c>
      <c r="I1832" s="1">
        <v>0</v>
      </c>
      <c r="J1832" s="1">
        <v>0</v>
      </c>
      <c r="K1832" s="1">
        <v>0</v>
      </c>
      <c r="L1832" s="6"/>
      <c r="M1832" s="6"/>
      <c r="N1832" s="6"/>
    </row>
    <row r="1833" spans="1:14">
      <c r="A1833" s="1" t="s">
        <v>1893</v>
      </c>
      <c r="B1833" s="1" t="s">
        <v>995</v>
      </c>
      <c r="C1833" s="1" t="s">
        <v>1702</v>
      </c>
      <c r="D1833" s="1">
        <v>0</v>
      </c>
      <c r="E1833" s="1" t="s">
        <v>1531</v>
      </c>
      <c r="F1833" s="1">
        <v>0</v>
      </c>
      <c r="G1833" s="1" t="s">
        <v>1531</v>
      </c>
      <c r="H1833" s="1">
        <v>0</v>
      </c>
      <c r="I1833" s="1" t="s">
        <v>1531</v>
      </c>
      <c r="J1833" s="1">
        <v>0</v>
      </c>
      <c r="K1833" s="1" t="s">
        <v>1531</v>
      </c>
      <c r="L1833" s="6"/>
      <c r="M1833" s="6"/>
      <c r="N1833" s="6"/>
    </row>
    <row r="1834" spans="1:14">
      <c r="A1834" s="1" t="s">
        <v>1894</v>
      </c>
      <c r="B1834" s="1" t="s">
        <v>995</v>
      </c>
      <c r="C1834" s="1" t="s">
        <v>944</v>
      </c>
      <c r="D1834" s="1">
        <v>1</v>
      </c>
      <c r="E1834" s="1" t="s">
        <v>1531</v>
      </c>
      <c r="F1834" s="1">
        <v>1</v>
      </c>
      <c r="G1834" s="1" t="s">
        <v>1531</v>
      </c>
      <c r="H1834" s="1">
        <v>1</v>
      </c>
      <c r="I1834" s="1" t="s">
        <v>1531</v>
      </c>
      <c r="J1834" s="1">
        <v>1</v>
      </c>
      <c r="K1834" s="1" t="s">
        <v>1531</v>
      </c>
      <c r="L1834" s="6"/>
      <c r="M1834" s="6"/>
      <c r="N1834" s="6"/>
    </row>
    <row r="1835" spans="1:14">
      <c r="A1835" s="1" t="s">
        <v>1895</v>
      </c>
      <c r="B1835" s="1" t="s">
        <v>995</v>
      </c>
      <c r="C1835" s="1" t="s">
        <v>945</v>
      </c>
      <c r="D1835" s="1">
        <v>1</v>
      </c>
      <c r="E1835" s="1" t="s">
        <v>1531</v>
      </c>
      <c r="F1835" s="1">
        <v>1</v>
      </c>
      <c r="G1835" s="1" t="s">
        <v>1531</v>
      </c>
      <c r="H1835" s="1">
        <v>1</v>
      </c>
      <c r="I1835" s="1" t="s">
        <v>1531</v>
      </c>
      <c r="J1835" s="1">
        <v>1</v>
      </c>
      <c r="K1835" s="1" t="s">
        <v>1531</v>
      </c>
      <c r="L1835" s="6"/>
      <c r="M1835" s="6"/>
      <c r="N1835" s="6"/>
    </row>
    <row r="1836" spans="1:14">
      <c r="A1836" s="1" t="s">
        <v>1896</v>
      </c>
      <c r="B1836" s="1" t="s">
        <v>995</v>
      </c>
      <c r="C1836" s="1" t="s">
        <v>1704</v>
      </c>
      <c r="D1836" s="1">
        <v>0</v>
      </c>
      <c r="E1836" s="1">
        <v>0</v>
      </c>
      <c r="F1836" s="1">
        <v>0</v>
      </c>
      <c r="G1836" s="1">
        <v>0</v>
      </c>
      <c r="H1836" s="1">
        <v>0</v>
      </c>
      <c r="I1836" s="1">
        <v>0</v>
      </c>
      <c r="J1836" s="1">
        <v>0</v>
      </c>
      <c r="K1836" s="1">
        <v>0</v>
      </c>
      <c r="L1836" s="6"/>
      <c r="M1836" s="6"/>
      <c r="N1836" s="6"/>
    </row>
    <row r="1837" spans="1:14">
      <c r="A1837" s="1" t="s">
        <v>1897</v>
      </c>
      <c r="B1837" s="1" t="s">
        <v>995</v>
      </c>
      <c r="C1837" s="1" t="s">
        <v>943</v>
      </c>
      <c r="D1837" s="1">
        <v>0</v>
      </c>
      <c r="E1837" s="1">
        <v>0</v>
      </c>
      <c r="F1837" s="1">
        <v>0</v>
      </c>
      <c r="G1837" s="1">
        <v>0</v>
      </c>
      <c r="H1837" s="1">
        <v>0</v>
      </c>
      <c r="I1837" s="1">
        <v>0</v>
      </c>
      <c r="J1837" s="1">
        <v>0</v>
      </c>
      <c r="K1837" s="1">
        <v>0</v>
      </c>
      <c r="L1837" s="6"/>
      <c r="M1837" s="6"/>
      <c r="N1837" s="6"/>
    </row>
    <row r="1838" spans="1:14">
      <c r="A1838" s="1" t="s">
        <v>1898</v>
      </c>
      <c r="B1838" s="1" t="s">
        <v>995</v>
      </c>
      <c r="C1838" s="1" t="s">
        <v>1701</v>
      </c>
      <c r="D1838" s="1">
        <v>0</v>
      </c>
      <c r="E1838" s="1" t="s">
        <v>1531</v>
      </c>
      <c r="F1838" s="1">
        <v>0</v>
      </c>
      <c r="G1838" s="1" t="s">
        <v>1531</v>
      </c>
      <c r="H1838" s="1">
        <v>0</v>
      </c>
      <c r="I1838" s="1" t="s">
        <v>1531</v>
      </c>
      <c r="J1838" s="1">
        <v>0</v>
      </c>
      <c r="K1838" s="1" t="s">
        <v>1531</v>
      </c>
      <c r="L1838" s="6"/>
      <c r="M1838" s="6"/>
      <c r="N1838" s="6"/>
    </row>
    <row r="1839" spans="1:14">
      <c r="A1839" s="1" t="s">
        <v>1899</v>
      </c>
      <c r="B1839" s="1" t="s">
        <v>995</v>
      </c>
      <c r="C1839" s="1" t="s">
        <v>709</v>
      </c>
      <c r="D1839" s="1"/>
      <c r="E1839" s="1"/>
      <c r="F1839" s="1"/>
      <c r="G1839" s="1"/>
      <c r="H1839" s="1"/>
      <c r="I1839" s="1"/>
      <c r="J1839" s="1"/>
      <c r="K1839" s="1"/>
      <c r="L1839" s="6"/>
      <c r="M1839" s="6"/>
      <c r="N1839" s="6"/>
    </row>
    <row r="1840" spans="1:14">
      <c r="A1840" s="1" t="s">
        <v>996</v>
      </c>
      <c r="B1840" s="1" t="s">
        <v>1562</v>
      </c>
      <c r="C1840" s="1" t="s">
        <v>1690</v>
      </c>
      <c r="D1840" s="1">
        <v>18</v>
      </c>
      <c r="E1840" s="1" t="s">
        <v>1531</v>
      </c>
      <c r="F1840" s="1">
        <v>18</v>
      </c>
      <c r="G1840" s="1" t="s">
        <v>1531</v>
      </c>
      <c r="H1840" s="1">
        <v>18</v>
      </c>
      <c r="I1840" s="1" t="s">
        <v>1531</v>
      </c>
      <c r="J1840" s="1">
        <v>18</v>
      </c>
      <c r="K1840" s="1" t="s">
        <v>1531</v>
      </c>
      <c r="L1840" s="6"/>
      <c r="M1840" s="6"/>
      <c r="N1840" s="6"/>
    </row>
    <row r="1841" spans="1:14">
      <c r="A1841" s="1" t="s">
        <v>997</v>
      </c>
      <c r="B1841" s="1" t="s">
        <v>1562</v>
      </c>
      <c r="C1841" s="1" t="s">
        <v>1703</v>
      </c>
      <c r="D1841" s="1">
        <v>1</v>
      </c>
      <c r="E1841" s="1" t="s">
        <v>1531</v>
      </c>
      <c r="F1841" s="1">
        <v>1</v>
      </c>
      <c r="G1841" s="1" t="s">
        <v>1531</v>
      </c>
      <c r="H1841" s="1">
        <v>1</v>
      </c>
      <c r="I1841" s="1" t="s">
        <v>1531</v>
      </c>
      <c r="J1841" s="1">
        <v>1</v>
      </c>
      <c r="K1841" s="1" t="s">
        <v>1531</v>
      </c>
      <c r="L1841" s="6"/>
      <c r="M1841" s="6"/>
      <c r="N1841" s="6"/>
    </row>
    <row r="1842" spans="1:14">
      <c r="A1842" s="1" t="s">
        <v>998</v>
      </c>
      <c r="B1842" s="1" t="s">
        <v>1562</v>
      </c>
      <c r="C1842" s="1" t="s">
        <v>941</v>
      </c>
      <c r="D1842" s="1">
        <v>1</v>
      </c>
      <c r="E1842" s="1">
        <v>139</v>
      </c>
      <c r="F1842" s="1">
        <v>1</v>
      </c>
      <c r="G1842" s="1">
        <v>139</v>
      </c>
      <c r="H1842" s="1">
        <v>1</v>
      </c>
      <c r="I1842" s="1">
        <v>139</v>
      </c>
      <c r="J1842" s="1">
        <v>1</v>
      </c>
      <c r="K1842" s="1">
        <v>139</v>
      </c>
      <c r="L1842" s="6"/>
      <c r="M1842" s="6"/>
      <c r="N1842" s="6"/>
    </row>
    <row r="1843" spans="1:14">
      <c r="A1843" s="1" t="s">
        <v>999</v>
      </c>
      <c r="B1843" s="1" t="s">
        <v>1562</v>
      </c>
      <c r="C1843" s="1" t="s">
        <v>1700</v>
      </c>
      <c r="D1843" s="1">
        <v>14</v>
      </c>
      <c r="E1843" s="1">
        <v>107</v>
      </c>
      <c r="F1843" s="1">
        <v>14</v>
      </c>
      <c r="G1843" s="1">
        <v>107</v>
      </c>
      <c r="H1843" s="1">
        <v>14</v>
      </c>
      <c r="I1843" s="1">
        <v>107</v>
      </c>
      <c r="J1843" s="1">
        <v>14</v>
      </c>
      <c r="K1843" s="1">
        <v>107</v>
      </c>
      <c r="L1843" s="6"/>
      <c r="M1843" s="6"/>
      <c r="N1843" s="6"/>
    </row>
    <row r="1844" spans="1:14">
      <c r="A1844" s="1" t="s">
        <v>1000</v>
      </c>
      <c r="B1844" s="1" t="s">
        <v>1562</v>
      </c>
      <c r="C1844" s="1" t="s">
        <v>942</v>
      </c>
      <c r="D1844" s="1">
        <v>0</v>
      </c>
      <c r="E1844" s="1">
        <v>0</v>
      </c>
      <c r="F1844" s="1">
        <v>0</v>
      </c>
      <c r="G1844" s="1">
        <v>0</v>
      </c>
      <c r="H1844" s="1">
        <v>0</v>
      </c>
      <c r="I1844" s="1">
        <v>0</v>
      </c>
      <c r="J1844" s="1">
        <v>0</v>
      </c>
      <c r="K1844" s="1">
        <v>0</v>
      </c>
      <c r="L1844" s="6"/>
      <c r="M1844" s="6"/>
      <c r="N1844" s="6"/>
    </row>
    <row r="1845" spans="1:14">
      <c r="A1845" s="1" t="s">
        <v>1001</v>
      </c>
      <c r="B1845" s="1" t="s">
        <v>1562</v>
      </c>
      <c r="C1845" s="1" t="s">
        <v>1702</v>
      </c>
      <c r="D1845" s="1">
        <v>0</v>
      </c>
      <c r="E1845" s="1" t="s">
        <v>1531</v>
      </c>
      <c r="F1845" s="1">
        <v>0</v>
      </c>
      <c r="G1845" s="1" t="s">
        <v>1531</v>
      </c>
      <c r="H1845" s="1">
        <v>0</v>
      </c>
      <c r="I1845" s="1" t="s">
        <v>1531</v>
      </c>
      <c r="J1845" s="1">
        <v>0</v>
      </c>
      <c r="K1845" s="1" t="s">
        <v>1531</v>
      </c>
      <c r="L1845" s="6"/>
      <c r="M1845" s="6"/>
      <c r="N1845" s="6"/>
    </row>
    <row r="1846" spans="1:14">
      <c r="A1846" s="1" t="s">
        <v>1002</v>
      </c>
      <c r="B1846" s="1" t="s">
        <v>1562</v>
      </c>
      <c r="C1846" s="1" t="s">
        <v>944</v>
      </c>
      <c r="D1846" s="1">
        <v>1</v>
      </c>
      <c r="E1846" s="1" t="s">
        <v>1531</v>
      </c>
      <c r="F1846" s="1">
        <v>1</v>
      </c>
      <c r="G1846" s="1" t="s">
        <v>1531</v>
      </c>
      <c r="H1846" s="1">
        <v>1</v>
      </c>
      <c r="I1846" s="1" t="s">
        <v>1531</v>
      </c>
      <c r="J1846" s="1">
        <v>1</v>
      </c>
      <c r="K1846" s="1" t="s">
        <v>1531</v>
      </c>
      <c r="L1846" s="6"/>
      <c r="M1846" s="6"/>
      <c r="N1846" s="6"/>
    </row>
    <row r="1847" spans="1:14">
      <c r="A1847" s="1" t="s">
        <v>2259</v>
      </c>
      <c r="B1847" s="1" t="s">
        <v>1562</v>
      </c>
      <c r="C1847" s="1" t="s">
        <v>945</v>
      </c>
      <c r="D1847" s="1">
        <v>1</v>
      </c>
      <c r="E1847" s="1" t="s">
        <v>1531</v>
      </c>
      <c r="F1847" s="1">
        <v>1</v>
      </c>
      <c r="G1847" s="1" t="s">
        <v>1531</v>
      </c>
      <c r="H1847" s="1">
        <v>1</v>
      </c>
      <c r="I1847" s="1" t="s">
        <v>1531</v>
      </c>
      <c r="J1847" s="1">
        <v>1</v>
      </c>
      <c r="K1847" s="1" t="s">
        <v>1531</v>
      </c>
      <c r="L1847" s="6"/>
      <c r="M1847" s="6"/>
      <c r="N1847" s="6"/>
    </row>
    <row r="1848" spans="1:14">
      <c r="A1848" s="1" t="s">
        <v>2260</v>
      </c>
      <c r="B1848" s="1" t="s">
        <v>1562</v>
      </c>
      <c r="C1848" s="1" t="s">
        <v>1704</v>
      </c>
      <c r="D1848" s="1">
        <v>0</v>
      </c>
      <c r="E1848" s="1">
        <v>0</v>
      </c>
      <c r="F1848" s="1">
        <v>0</v>
      </c>
      <c r="G1848" s="1">
        <v>0</v>
      </c>
      <c r="H1848" s="1">
        <v>0</v>
      </c>
      <c r="I1848" s="1">
        <v>0</v>
      </c>
      <c r="J1848" s="1">
        <v>0</v>
      </c>
      <c r="K1848" s="1">
        <v>0</v>
      </c>
      <c r="L1848" s="6"/>
      <c r="M1848" s="6"/>
      <c r="N1848" s="6"/>
    </row>
    <row r="1849" spans="1:14">
      <c r="A1849" s="1" t="s">
        <v>2261</v>
      </c>
      <c r="B1849" s="1" t="s">
        <v>1562</v>
      </c>
      <c r="C1849" s="1" t="s">
        <v>943</v>
      </c>
      <c r="D1849" s="1">
        <v>0</v>
      </c>
      <c r="E1849" s="1">
        <v>0</v>
      </c>
      <c r="F1849" s="1">
        <v>0</v>
      </c>
      <c r="G1849" s="1">
        <v>0</v>
      </c>
      <c r="H1849" s="1">
        <v>0</v>
      </c>
      <c r="I1849" s="1">
        <v>0</v>
      </c>
      <c r="J1849" s="1">
        <v>0</v>
      </c>
      <c r="K1849" s="1">
        <v>0</v>
      </c>
      <c r="L1849" s="6"/>
      <c r="M1849" s="6"/>
      <c r="N1849" s="6"/>
    </row>
    <row r="1850" spans="1:14">
      <c r="A1850" s="1" t="s">
        <v>2262</v>
      </c>
      <c r="B1850" s="1" t="s">
        <v>1562</v>
      </c>
      <c r="C1850" s="1" t="s">
        <v>1701</v>
      </c>
      <c r="D1850" s="1">
        <v>0</v>
      </c>
      <c r="E1850" s="1" t="s">
        <v>1531</v>
      </c>
      <c r="F1850" s="1">
        <v>0</v>
      </c>
      <c r="G1850" s="1" t="s">
        <v>1531</v>
      </c>
      <c r="H1850" s="1">
        <v>0</v>
      </c>
      <c r="I1850" s="1" t="s">
        <v>1531</v>
      </c>
      <c r="J1850" s="1">
        <v>0</v>
      </c>
      <c r="K1850" s="1" t="s">
        <v>1531</v>
      </c>
      <c r="L1850" s="6"/>
      <c r="M1850" s="6"/>
      <c r="N1850" s="6"/>
    </row>
    <row r="1851" spans="1:14">
      <c r="A1851" s="1" t="s">
        <v>2263</v>
      </c>
      <c r="B1851" s="1" t="s">
        <v>1562</v>
      </c>
      <c r="C1851" s="1" t="s">
        <v>709</v>
      </c>
      <c r="D1851" s="1"/>
      <c r="E1851" s="1"/>
      <c r="F1851" s="1"/>
      <c r="G1851" s="1"/>
      <c r="H1851" s="1"/>
      <c r="I1851" s="1"/>
      <c r="J1851" s="1"/>
      <c r="K1851" s="1"/>
      <c r="L1851" s="6"/>
      <c r="M1851" s="6"/>
      <c r="N1851" s="6"/>
    </row>
    <row r="1852" spans="1:14">
      <c r="A1852" s="1" t="s">
        <v>2264</v>
      </c>
      <c r="B1852" s="1" t="s">
        <v>1566</v>
      </c>
      <c r="C1852" s="1" t="s">
        <v>1690</v>
      </c>
      <c r="D1852" s="1">
        <v>35</v>
      </c>
      <c r="E1852" s="1" t="s">
        <v>1531</v>
      </c>
      <c r="F1852" s="1">
        <v>35</v>
      </c>
      <c r="G1852" s="1" t="s">
        <v>1531</v>
      </c>
      <c r="H1852" s="1">
        <v>33</v>
      </c>
      <c r="I1852" s="1" t="s">
        <v>1531</v>
      </c>
      <c r="J1852" s="1">
        <v>33</v>
      </c>
      <c r="K1852" s="1" t="s">
        <v>1531</v>
      </c>
      <c r="L1852" s="6"/>
      <c r="M1852" s="6"/>
      <c r="N1852" s="6"/>
    </row>
    <row r="1853" spans="1:14">
      <c r="A1853" s="1" t="s">
        <v>2265</v>
      </c>
      <c r="B1853" s="1" t="s">
        <v>1566</v>
      </c>
      <c r="C1853" s="1" t="s">
        <v>1703</v>
      </c>
      <c r="D1853" s="1">
        <v>1</v>
      </c>
      <c r="E1853" s="1" t="s">
        <v>1531</v>
      </c>
      <c r="F1853" s="1">
        <v>1</v>
      </c>
      <c r="G1853" s="1" t="s">
        <v>1531</v>
      </c>
      <c r="H1853" s="1">
        <v>1</v>
      </c>
      <c r="I1853" s="1" t="s">
        <v>1531</v>
      </c>
      <c r="J1853" s="1">
        <v>1</v>
      </c>
      <c r="K1853" s="1" t="s">
        <v>1531</v>
      </c>
      <c r="L1853" s="6"/>
      <c r="M1853" s="6"/>
      <c r="N1853" s="6"/>
    </row>
    <row r="1854" spans="1:14">
      <c r="A1854" s="1" t="s">
        <v>2266</v>
      </c>
      <c r="B1854" s="1" t="s">
        <v>1566</v>
      </c>
      <c r="C1854" s="1" t="s">
        <v>941</v>
      </c>
      <c r="D1854" s="1">
        <v>2</v>
      </c>
      <c r="E1854" s="1">
        <v>187</v>
      </c>
      <c r="F1854" s="1">
        <v>2</v>
      </c>
      <c r="G1854" s="1">
        <v>187</v>
      </c>
      <c r="H1854" s="1">
        <v>2</v>
      </c>
      <c r="I1854" s="1">
        <v>187</v>
      </c>
      <c r="J1854" s="1">
        <v>2</v>
      </c>
      <c r="K1854" s="1">
        <v>187</v>
      </c>
      <c r="L1854" s="6"/>
      <c r="M1854" s="6"/>
      <c r="N1854" s="6"/>
    </row>
    <row r="1855" spans="1:14">
      <c r="A1855" s="1" t="s">
        <v>2267</v>
      </c>
      <c r="B1855" s="1" t="s">
        <v>1566</v>
      </c>
      <c r="C1855" s="1" t="s">
        <v>1700</v>
      </c>
      <c r="D1855" s="1">
        <v>24</v>
      </c>
      <c r="E1855" s="1">
        <v>147</v>
      </c>
      <c r="F1855" s="1">
        <v>24</v>
      </c>
      <c r="G1855" s="1">
        <v>147</v>
      </c>
      <c r="H1855" s="1">
        <v>21</v>
      </c>
      <c r="I1855" s="1">
        <v>138</v>
      </c>
      <c r="J1855" s="1">
        <v>21</v>
      </c>
      <c r="K1855" s="1">
        <v>138</v>
      </c>
      <c r="L1855" s="6"/>
      <c r="M1855" s="6"/>
      <c r="N1855" s="6"/>
    </row>
    <row r="1856" spans="1:14">
      <c r="A1856" s="1" t="s">
        <v>2268</v>
      </c>
      <c r="B1856" s="1" t="s">
        <v>1566</v>
      </c>
      <c r="C1856" s="1" t="s">
        <v>942</v>
      </c>
      <c r="D1856" s="1">
        <v>0</v>
      </c>
      <c r="E1856" s="1">
        <v>0</v>
      </c>
      <c r="F1856" s="1">
        <v>0</v>
      </c>
      <c r="G1856" s="1">
        <v>0</v>
      </c>
      <c r="H1856" s="1">
        <v>0</v>
      </c>
      <c r="I1856" s="1">
        <v>0</v>
      </c>
      <c r="J1856" s="1">
        <v>0</v>
      </c>
      <c r="K1856" s="1">
        <v>0</v>
      </c>
      <c r="L1856" s="6"/>
      <c r="M1856" s="6"/>
      <c r="N1856" s="6"/>
    </row>
    <row r="1857" spans="1:14">
      <c r="A1857" s="1" t="s">
        <v>2269</v>
      </c>
      <c r="B1857" s="1" t="s">
        <v>1566</v>
      </c>
      <c r="C1857" s="1" t="s">
        <v>1702</v>
      </c>
      <c r="D1857" s="1">
        <v>2</v>
      </c>
      <c r="E1857" s="1" t="s">
        <v>1531</v>
      </c>
      <c r="F1857" s="1">
        <v>2</v>
      </c>
      <c r="G1857" s="1" t="s">
        <v>1531</v>
      </c>
      <c r="H1857" s="1">
        <v>3</v>
      </c>
      <c r="I1857" s="1" t="s">
        <v>1531</v>
      </c>
      <c r="J1857" s="1">
        <v>3</v>
      </c>
      <c r="K1857" s="1" t="s">
        <v>1531</v>
      </c>
      <c r="L1857" s="6"/>
      <c r="M1857" s="6"/>
      <c r="N1857" s="6"/>
    </row>
    <row r="1858" spans="1:14">
      <c r="A1858" s="1" t="s">
        <v>2270</v>
      </c>
      <c r="B1858" s="1" t="s">
        <v>1566</v>
      </c>
      <c r="C1858" s="1" t="s">
        <v>944</v>
      </c>
      <c r="D1858" s="1">
        <v>1</v>
      </c>
      <c r="E1858" s="1" t="s">
        <v>1531</v>
      </c>
      <c r="F1858" s="1">
        <v>1</v>
      </c>
      <c r="G1858" s="1" t="s">
        <v>1531</v>
      </c>
      <c r="H1858" s="1">
        <v>1</v>
      </c>
      <c r="I1858" s="1" t="s">
        <v>1531</v>
      </c>
      <c r="J1858" s="1">
        <v>1</v>
      </c>
      <c r="K1858" s="1" t="s">
        <v>1531</v>
      </c>
      <c r="L1858" s="6"/>
      <c r="M1858" s="6"/>
      <c r="N1858" s="6"/>
    </row>
    <row r="1859" spans="1:14">
      <c r="A1859" s="1" t="s">
        <v>2271</v>
      </c>
      <c r="B1859" s="1" t="s">
        <v>1566</v>
      </c>
      <c r="C1859" s="1" t="s">
        <v>945</v>
      </c>
      <c r="D1859" s="1">
        <v>1</v>
      </c>
      <c r="E1859" s="1" t="s">
        <v>1531</v>
      </c>
      <c r="F1859" s="1">
        <v>1</v>
      </c>
      <c r="G1859" s="1" t="s">
        <v>1531</v>
      </c>
      <c r="H1859" s="1">
        <v>1</v>
      </c>
      <c r="I1859" s="1" t="s">
        <v>1531</v>
      </c>
      <c r="J1859" s="1">
        <v>1</v>
      </c>
      <c r="K1859" s="1" t="s">
        <v>1531</v>
      </c>
      <c r="L1859" s="6"/>
      <c r="M1859" s="6"/>
      <c r="N1859" s="6"/>
    </row>
    <row r="1860" spans="1:14">
      <c r="A1860" s="1" t="s">
        <v>2272</v>
      </c>
      <c r="B1860" s="1" t="s">
        <v>1566</v>
      </c>
      <c r="C1860" s="1" t="s">
        <v>1704</v>
      </c>
      <c r="D1860" s="1">
        <v>1</v>
      </c>
      <c r="E1860" s="1">
        <v>13</v>
      </c>
      <c r="F1860" s="1">
        <v>1</v>
      </c>
      <c r="G1860" s="1">
        <v>13</v>
      </c>
      <c r="H1860" s="1">
        <v>1</v>
      </c>
      <c r="I1860" s="1">
        <v>13</v>
      </c>
      <c r="J1860" s="1">
        <v>1</v>
      </c>
      <c r="K1860" s="1">
        <v>13</v>
      </c>
      <c r="L1860" s="6"/>
      <c r="M1860" s="6"/>
      <c r="N1860" s="6"/>
    </row>
    <row r="1861" spans="1:14">
      <c r="A1861" s="1" t="s">
        <v>2273</v>
      </c>
      <c r="B1861" s="1" t="s">
        <v>1566</v>
      </c>
      <c r="C1861" s="1" t="s">
        <v>943</v>
      </c>
      <c r="D1861" s="1">
        <v>1</v>
      </c>
      <c r="E1861" s="1">
        <v>48</v>
      </c>
      <c r="F1861" s="1">
        <v>1</v>
      </c>
      <c r="G1861" s="1">
        <v>48</v>
      </c>
      <c r="H1861" s="1">
        <v>1</v>
      </c>
      <c r="I1861" s="1">
        <v>48</v>
      </c>
      <c r="J1861" s="1">
        <v>1</v>
      </c>
      <c r="K1861" s="1">
        <v>48</v>
      </c>
      <c r="L1861" s="6"/>
      <c r="M1861" s="6"/>
      <c r="N1861" s="6"/>
    </row>
    <row r="1862" spans="1:14">
      <c r="A1862" s="1" t="s">
        <v>2274</v>
      </c>
      <c r="B1862" s="1" t="s">
        <v>1566</v>
      </c>
      <c r="C1862" s="1" t="s">
        <v>1701</v>
      </c>
      <c r="D1862" s="1">
        <v>1</v>
      </c>
      <c r="E1862" s="1" t="s">
        <v>1531</v>
      </c>
      <c r="F1862" s="1">
        <v>1</v>
      </c>
      <c r="G1862" s="1" t="s">
        <v>1531</v>
      </c>
      <c r="H1862" s="1">
        <v>1</v>
      </c>
      <c r="I1862" s="1" t="s">
        <v>1531</v>
      </c>
      <c r="J1862" s="1">
        <v>1</v>
      </c>
      <c r="K1862" s="1" t="s">
        <v>1531</v>
      </c>
      <c r="L1862" s="6"/>
      <c r="M1862" s="6"/>
      <c r="N1862" s="6"/>
    </row>
    <row r="1863" spans="1:14">
      <c r="A1863" s="1" t="s">
        <v>2275</v>
      </c>
      <c r="B1863" s="1" t="s">
        <v>1566</v>
      </c>
      <c r="C1863" s="1" t="s">
        <v>709</v>
      </c>
      <c r="D1863" s="1">
        <v>1</v>
      </c>
      <c r="E1863" s="1">
        <v>36</v>
      </c>
      <c r="F1863" s="1">
        <v>1</v>
      </c>
      <c r="G1863" s="1">
        <v>36</v>
      </c>
      <c r="H1863" s="1">
        <v>1</v>
      </c>
      <c r="I1863" s="1">
        <v>27</v>
      </c>
      <c r="J1863" s="1">
        <v>1</v>
      </c>
      <c r="K1863" s="1">
        <v>27</v>
      </c>
      <c r="L1863" s="6"/>
      <c r="M1863" s="6"/>
      <c r="N1863" s="6"/>
    </row>
    <row r="1864" spans="1:14">
      <c r="A1864" s="1" t="s">
        <v>2276</v>
      </c>
      <c r="B1864" s="1" t="s">
        <v>1574</v>
      </c>
      <c r="C1864" s="1" t="s">
        <v>1690</v>
      </c>
      <c r="D1864" s="1">
        <v>15</v>
      </c>
      <c r="E1864" s="1" t="s">
        <v>1531</v>
      </c>
      <c r="F1864" s="1">
        <v>15</v>
      </c>
      <c r="G1864" s="1" t="s">
        <v>1531</v>
      </c>
      <c r="H1864" s="1">
        <v>15</v>
      </c>
      <c r="I1864" s="1" t="s">
        <v>1531</v>
      </c>
      <c r="J1864" s="1">
        <v>15</v>
      </c>
      <c r="K1864" s="1" t="s">
        <v>1531</v>
      </c>
      <c r="L1864" s="6"/>
      <c r="M1864" s="6"/>
      <c r="N1864" s="6"/>
    </row>
    <row r="1865" spans="1:14">
      <c r="A1865" s="1" t="s">
        <v>2277</v>
      </c>
      <c r="B1865" s="1" t="s">
        <v>1574</v>
      </c>
      <c r="C1865" s="1" t="s">
        <v>1703</v>
      </c>
      <c r="D1865" s="1">
        <v>0</v>
      </c>
      <c r="E1865" s="1" t="s">
        <v>1531</v>
      </c>
      <c r="F1865" s="1">
        <v>0</v>
      </c>
      <c r="G1865" s="1" t="s">
        <v>1531</v>
      </c>
      <c r="H1865" s="1">
        <v>0</v>
      </c>
      <c r="I1865" s="1" t="s">
        <v>1531</v>
      </c>
      <c r="J1865" s="1">
        <v>0</v>
      </c>
      <c r="K1865" s="1" t="s">
        <v>1531</v>
      </c>
      <c r="L1865" s="6"/>
      <c r="M1865" s="6"/>
      <c r="N1865" s="6"/>
    </row>
    <row r="1866" spans="1:14">
      <c r="A1866" s="1" t="s">
        <v>2278</v>
      </c>
      <c r="B1866" s="1" t="s">
        <v>1574</v>
      </c>
      <c r="C1866" s="1" t="s">
        <v>941</v>
      </c>
      <c r="D1866" s="1">
        <v>1</v>
      </c>
      <c r="E1866" s="1">
        <v>32</v>
      </c>
      <c r="F1866" s="1">
        <v>1</v>
      </c>
      <c r="G1866" s="1">
        <v>32</v>
      </c>
      <c r="H1866" s="1">
        <v>1</v>
      </c>
      <c r="I1866" s="1">
        <v>32</v>
      </c>
      <c r="J1866" s="1">
        <v>1</v>
      </c>
      <c r="K1866" s="1">
        <v>32</v>
      </c>
      <c r="L1866" s="6"/>
      <c r="M1866" s="6"/>
      <c r="N1866" s="6"/>
    </row>
    <row r="1867" spans="1:14">
      <c r="A1867" s="1" t="s">
        <v>2279</v>
      </c>
      <c r="B1867" s="1" t="s">
        <v>1574</v>
      </c>
      <c r="C1867" s="1" t="s">
        <v>1700</v>
      </c>
      <c r="D1867" s="1">
        <v>11</v>
      </c>
      <c r="E1867" s="1">
        <v>42</v>
      </c>
      <c r="F1867" s="1">
        <v>11</v>
      </c>
      <c r="G1867" s="1">
        <v>42</v>
      </c>
      <c r="H1867" s="1">
        <v>11</v>
      </c>
      <c r="I1867" s="1">
        <v>42</v>
      </c>
      <c r="J1867" s="1">
        <v>11</v>
      </c>
      <c r="K1867" s="1">
        <v>42</v>
      </c>
      <c r="L1867" s="6"/>
      <c r="M1867" s="6"/>
      <c r="N1867" s="6"/>
    </row>
    <row r="1868" spans="1:14">
      <c r="A1868" s="1" t="s">
        <v>2280</v>
      </c>
      <c r="B1868" s="1" t="s">
        <v>1574</v>
      </c>
      <c r="C1868" s="1" t="s">
        <v>942</v>
      </c>
      <c r="D1868" s="1">
        <v>0</v>
      </c>
      <c r="E1868" s="1">
        <v>0</v>
      </c>
      <c r="F1868" s="1">
        <v>0</v>
      </c>
      <c r="G1868" s="1">
        <v>0</v>
      </c>
      <c r="H1868" s="1">
        <v>0</v>
      </c>
      <c r="I1868" s="1">
        <v>0</v>
      </c>
      <c r="J1868" s="1">
        <v>0</v>
      </c>
      <c r="K1868" s="1">
        <v>0</v>
      </c>
      <c r="L1868" s="6"/>
      <c r="M1868" s="6"/>
      <c r="N1868" s="6"/>
    </row>
    <row r="1869" spans="1:14">
      <c r="A1869" s="1" t="s">
        <v>2281</v>
      </c>
      <c r="B1869" s="1" t="s">
        <v>1574</v>
      </c>
      <c r="C1869" s="1" t="s">
        <v>1702</v>
      </c>
      <c r="D1869" s="1">
        <v>1</v>
      </c>
      <c r="E1869" s="1" t="s">
        <v>1531</v>
      </c>
      <c r="F1869" s="1">
        <v>1</v>
      </c>
      <c r="G1869" s="1" t="s">
        <v>1531</v>
      </c>
      <c r="H1869" s="1">
        <v>1</v>
      </c>
      <c r="I1869" s="1" t="s">
        <v>1531</v>
      </c>
      <c r="J1869" s="1">
        <v>1</v>
      </c>
      <c r="K1869" s="1" t="s">
        <v>1531</v>
      </c>
      <c r="L1869" s="6"/>
      <c r="M1869" s="6"/>
      <c r="N1869" s="6"/>
    </row>
    <row r="1870" spans="1:14">
      <c r="A1870" s="1" t="s">
        <v>2282</v>
      </c>
      <c r="B1870" s="1" t="s">
        <v>1574</v>
      </c>
      <c r="C1870" s="1" t="s">
        <v>944</v>
      </c>
      <c r="D1870" s="1">
        <v>1</v>
      </c>
      <c r="E1870" s="1" t="s">
        <v>1531</v>
      </c>
      <c r="F1870" s="1">
        <v>1</v>
      </c>
      <c r="G1870" s="1" t="s">
        <v>1531</v>
      </c>
      <c r="H1870" s="1">
        <v>1</v>
      </c>
      <c r="I1870" s="1" t="s">
        <v>1531</v>
      </c>
      <c r="J1870" s="1">
        <v>1</v>
      </c>
      <c r="K1870" s="1" t="s">
        <v>1531</v>
      </c>
      <c r="L1870" s="6"/>
      <c r="M1870" s="6"/>
      <c r="N1870" s="6"/>
    </row>
    <row r="1871" spans="1:14">
      <c r="A1871" s="1" t="s">
        <v>2283</v>
      </c>
      <c r="B1871" s="1" t="s">
        <v>1574</v>
      </c>
      <c r="C1871" s="1" t="s">
        <v>945</v>
      </c>
      <c r="D1871" s="1">
        <v>1</v>
      </c>
      <c r="E1871" s="1" t="s">
        <v>1531</v>
      </c>
      <c r="F1871" s="1">
        <v>1</v>
      </c>
      <c r="G1871" s="1" t="s">
        <v>1531</v>
      </c>
      <c r="H1871" s="1">
        <v>1</v>
      </c>
      <c r="I1871" s="1" t="s">
        <v>1531</v>
      </c>
      <c r="J1871" s="1">
        <v>1</v>
      </c>
      <c r="K1871" s="1" t="s">
        <v>1531</v>
      </c>
      <c r="L1871" s="6"/>
      <c r="M1871" s="6"/>
      <c r="N1871" s="6"/>
    </row>
    <row r="1872" spans="1:14">
      <c r="A1872" s="1" t="s">
        <v>2284</v>
      </c>
      <c r="B1872" s="1" t="s">
        <v>1574</v>
      </c>
      <c r="C1872" s="1" t="s">
        <v>1704</v>
      </c>
      <c r="D1872" s="1">
        <v>0</v>
      </c>
      <c r="E1872" s="1">
        <v>0</v>
      </c>
      <c r="F1872" s="1">
        <v>0</v>
      </c>
      <c r="G1872" s="1">
        <v>0</v>
      </c>
      <c r="H1872" s="1">
        <v>0</v>
      </c>
      <c r="I1872" s="1">
        <v>0</v>
      </c>
      <c r="J1872" s="1">
        <v>0</v>
      </c>
      <c r="K1872" s="1">
        <v>0</v>
      </c>
      <c r="L1872" s="6"/>
      <c r="M1872" s="6"/>
      <c r="N1872" s="6"/>
    </row>
    <row r="1873" spans="1:14">
      <c r="A1873" s="1" t="s">
        <v>2285</v>
      </c>
      <c r="B1873" s="1" t="s">
        <v>1574</v>
      </c>
      <c r="C1873" s="1" t="s">
        <v>943</v>
      </c>
      <c r="D1873" s="1">
        <v>0</v>
      </c>
      <c r="E1873" s="1">
        <v>0</v>
      </c>
      <c r="F1873" s="1">
        <v>0</v>
      </c>
      <c r="G1873" s="1">
        <v>0</v>
      </c>
      <c r="H1873" s="1">
        <v>0</v>
      </c>
      <c r="I1873" s="1">
        <v>0</v>
      </c>
      <c r="J1873" s="1">
        <v>0</v>
      </c>
      <c r="K1873" s="1">
        <v>0</v>
      </c>
      <c r="L1873" s="6"/>
      <c r="M1873" s="6"/>
      <c r="N1873" s="6"/>
    </row>
    <row r="1874" spans="1:14">
      <c r="A1874" s="1" t="s">
        <v>2286</v>
      </c>
      <c r="B1874" s="1" t="s">
        <v>1574</v>
      </c>
      <c r="C1874" s="1" t="s">
        <v>1701</v>
      </c>
      <c r="D1874" s="1">
        <v>0</v>
      </c>
      <c r="E1874" s="1" t="s">
        <v>1531</v>
      </c>
      <c r="F1874" s="1">
        <v>0</v>
      </c>
      <c r="G1874" s="1" t="s">
        <v>1531</v>
      </c>
      <c r="H1874" s="1">
        <v>0</v>
      </c>
      <c r="I1874" s="1" t="s">
        <v>1531</v>
      </c>
      <c r="J1874" s="1">
        <v>0</v>
      </c>
      <c r="K1874" s="1" t="s">
        <v>1531</v>
      </c>
      <c r="L1874" s="6"/>
      <c r="M1874" s="6"/>
      <c r="N1874" s="6"/>
    </row>
    <row r="1875" spans="1:14">
      <c r="A1875" s="1" t="s">
        <v>2287</v>
      </c>
      <c r="B1875" s="1" t="s">
        <v>1574</v>
      </c>
      <c r="C1875" s="1" t="s">
        <v>709</v>
      </c>
      <c r="D1875" s="1"/>
      <c r="E1875" s="1"/>
      <c r="F1875" s="1"/>
      <c r="G1875" s="1"/>
      <c r="H1875" s="1"/>
      <c r="I1875" s="1"/>
      <c r="J1875" s="1"/>
      <c r="K1875" s="1"/>
      <c r="L1875" s="6"/>
      <c r="M1875" s="6"/>
      <c r="N1875" s="6"/>
    </row>
    <row r="1876" spans="1:14">
      <c r="A1876" s="1" t="s">
        <v>2288</v>
      </c>
      <c r="B1876" s="1" t="s">
        <v>1575</v>
      </c>
      <c r="C1876" s="1" t="s">
        <v>1690</v>
      </c>
      <c r="D1876" s="1">
        <v>8</v>
      </c>
      <c r="E1876" s="1" t="s">
        <v>1531</v>
      </c>
      <c r="F1876" s="1">
        <v>8</v>
      </c>
      <c r="G1876" s="1" t="s">
        <v>1531</v>
      </c>
      <c r="H1876" s="1">
        <v>8</v>
      </c>
      <c r="I1876" s="1" t="s">
        <v>1531</v>
      </c>
      <c r="J1876" s="1">
        <v>8</v>
      </c>
      <c r="K1876" s="1" t="s">
        <v>1531</v>
      </c>
      <c r="L1876" s="6"/>
      <c r="M1876" s="6"/>
      <c r="N1876" s="6"/>
    </row>
    <row r="1877" spans="1:14">
      <c r="A1877" s="1" t="s">
        <v>2289</v>
      </c>
      <c r="B1877" s="1" t="s">
        <v>1575</v>
      </c>
      <c r="C1877" s="1" t="s">
        <v>1703</v>
      </c>
      <c r="D1877" s="1">
        <v>0</v>
      </c>
      <c r="E1877" s="1" t="s">
        <v>1531</v>
      </c>
      <c r="F1877" s="1">
        <v>0</v>
      </c>
      <c r="G1877" s="1" t="s">
        <v>1531</v>
      </c>
      <c r="H1877" s="1">
        <v>0</v>
      </c>
      <c r="I1877" s="1" t="s">
        <v>1531</v>
      </c>
      <c r="J1877" s="1">
        <v>0</v>
      </c>
      <c r="K1877" s="1" t="s">
        <v>1531</v>
      </c>
      <c r="L1877" s="6"/>
      <c r="M1877" s="6"/>
      <c r="N1877" s="6"/>
    </row>
    <row r="1878" spans="1:14">
      <c r="A1878" s="1" t="s">
        <v>2359</v>
      </c>
      <c r="B1878" s="1" t="s">
        <v>1575</v>
      </c>
      <c r="C1878" s="1" t="s">
        <v>941</v>
      </c>
      <c r="D1878" s="1">
        <v>0</v>
      </c>
      <c r="E1878" s="1">
        <v>0</v>
      </c>
      <c r="F1878" s="1">
        <v>0</v>
      </c>
      <c r="G1878" s="1">
        <v>0</v>
      </c>
      <c r="H1878" s="1">
        <v>0</v>
      </c>
      <c r="I1878" s="1">
        <v>0</v>
      </c>
      <c r="J1878" s="1">
        <v>0</v>
      </c>
      <c r="K1878" s="1">
        <v>0</v>
      </c>
      <c r="L1878" s="6"/>
      <c r="M1878" s="6"/>
      <c r="N1878" s="6"/>
    </row>
    <row r="1879" spans="1:14">
      <c r="A1879" s="1" t="s">
        <v>2360</v>
      </c>
      <c r="B1879" s="1" t="s">
        <v>1575</v>
      </c>
      <c r="C1879" s="1" t="s">
        <v>1700</v>
      </c>
      <c r="D1879" s="1">
        <v>5</v>
      </c>
      <c r="E1879" s="1">
        <v>50</v>
      </c>
      <c r="F1879" s="1">
        <v>5</v>
      </c>
      <c r="G1879" s="1">
        <v>50</v>
      </c>
      <c r="H1879" s="1">
        <v>5</v>
      </c>
      <c r="I1879" s="1">
        <v>50</v>
      </c>
      <c r="J1879" s="1">
        <v>5</v>
      </c>
      <c r="K1879" s="1">
        <v>50</v>
      </c>
      <c r="L1879" s="6"/>
      <c r="M1879" s="6"/>
      <c r="N1879" s="6"/>
    </row>
    <row r="1880" spans="1:14">
      <c r="A1880" s="1" t="s">
        <v>2361</v>
      </c>
      <c r="B1880" s="1" t="s">
        <v>1575</v>
      </c>
      <c r="C1880" s="1" t="s">
        <v>942</v>
      </c>
      <c r="D1880" s="1">
        <v>1</v>
      </c>
      <c r="E1880" s="1">
        <v>66</v>
      </c>
      <c r="F1880" s="1">
        <v>1</v>
      </c>
      <c r="G1880" s="1">
        <v>66</v>
      </c>
      <c r="H1880" s="1">
        <v>1</v>
      </c>
      <c r="I1880" s="1">
        <v>66</v>
      </c>
      <c r="J1880" s="1">
        <v>1</v>
      </c>
      <c r="K1880" s="1">
        <v>66</v>
      </c>
      <c r="L1880" s="6"/>
      <c r="M1880" s="6"/>
      <c r="N1880" s="6"/>
    </row>
    <row r="1881" spans="1:14">
      <c r="A1881" s="1" t="s">
        <v>2362</v>
      </c>
      <c r="B1881" s="1" t="s">
        <v>1575</v>
      </c>
      <c r="C1881" s="1" t="s">
        <v>1702</v>
      </c>
      <c r="D1881" s="1">
        <v>0</v>
      </c>
      <c r="E1881" s="1" t="s">
        <v>1531</v>
      </c>
      <c r="F1881" s="1">
        <v>0</v>
      </c>
      <c r="G1881" s="1" t="s">
        <v>1531</v>
      </c>
      <c r="H1881" s="1">
        <v>0</v>
      </c>
      <c r="I1881" s="1" t="s">
        <v>1531</v>
      </c>
      <c r="J1881" s="1">
        <v>0</v>
      </c>
      <c r="K1881" s="1" t="s">
        <v>1531</v>
      </c>
      <c r="L1881" s="6"/>
      <c r="M1881" s="6"/>
      <c r="N1881" s="6"/>
    </row>
    <row r="1882" spans="1:14">
      <c r="A1882" s="1" t="s">
        <v>2363</v>
      </c>
      <c r="B1882" s="1" t="s">
        <v>1575</v>
      </c>
      <c r="C1882" s="1" t="s">
        <v>944</v>
      </c>
      <c r="D1882" s="1">
        <v>1</v>
      </c>
      <c r="E1882" s="1" t="s">
        <v>1531</v>
      </c>
      <c r="F1882" s="1">
        <v>1</v>
      </c>
      <c r="G1882" s="1" t="s">
        <v>1531</v>
      </c>
      <c r="H1882" s="1">
        <v>1</v>
      </c>
      <c r="I1882" s="1" t="s">
        <v>1531</v>
      </c>
      <c r="J1882" s="1">
        <v>1</v>
      </c>
      <c r="K1882" s="1" t="s">
        <v>1531</v>
      </c>
      <c r="L1882" s="6"/>
      <c r="M1882" s="6"/>
      <c r="N1882" s="6"/>
    </row>
    <row r="1883" spans="1:14">
      <c r="A1883" s="1" t="s">
        <v>2364</v>
      </c>
      <c r="B1883" s="1" t="s">
        <v>1575</v>
      </c>
      <c r="C1883" s="1" t="s">
        <v>945</v>
      </c>
      <c r="D1883" s="1">
        <v>1</v>
      </c>
      <c r="E1883" s="1" t="s">
        <v>1531</v>
      </c>
      <c r="F1883" s="1">
        <v>1</v>
      </c>
      <c r="G1883" s="1" t="s">
        <v>1531</v>
      </c>
      <c r="H1883" s="1">
        <v>1</v>
      </c>
      <c r="I1883" s="1" t="s">
        <v>1531</v>
      </c>
      <c r="J1883" s="1">
        <v>1</v>
      </c>
      <c r="K1883" s="1" t="s">
        <v>1531</v>
      </c>
      <c r="L1883" s="6"/>
      <c r="M1883" s="6"/>
      <c r="N1883" s="6"/>
    </row>
    <row r="1884" spans="1:14">
      <c r="A1884" s="1" t="s">
        <v>2365</v>
      </c>
      <c r="B1884" s="1" t="s">
        <v>1575</v>
      </c>
      <c r="C1884" s="1" t="s">
        <v>1704</v>
      </c>
      <c r="D1884" s="1">
        <v>0</v>
      </c>
      <c r="E1884" s="1">
        <v>0</v>
      </c>
      <c r="F1884" s="1">
        <v>0</v>
      </c>
      <c r="G1884" s="1">
        <v>0</v>
      </c>
      <c r="H1884" s="1">
        <v>0</v>
      </c>
      <c r="I1884" s="1">
        <v>0</v>
      </c>
      <c r="J1884" s="1">
        <v>0</v>
      </c>
      <c r="K1884" s="1">
        <v>0</v>
      </c>
      <c r="L1884" s="6"/>
      <c r="M1884" s="6"/>
      <c r="N1884" s="6"/>
    </row>
    <row r="1885" spans="1:14">
      <c r="A1885" s="1" t="s">
        <v>2366</v>
      </c>
      <c r="B1885" s="1" t="s">
        <v>1575</v>
      </c>
      <c r="C1885" s="1" t="s">
        <v>943</v>
      </c>
      <c r="D1885" s="1">
        <v>0</v>
      </c>
      <c r="E1885" s="1">
        <v>0</v>
      </c>
      <c r="F1885" s="1">
        <v>0</v>
      </c>
      <c r="G1885" s="1">
        <v>0</v>
      </c>
      <c r="H1885" s="1">
        <v>0</v>
      </c>
      <c r="I1885" s="1">
        <v>0</v>
      </c>
      <c r="J1885" s="1">
        <v>0</v>
      </c>
      <c r="K1885" s="1">
        <v>0</v>
      </c>
      <c r="L1885" s="6"/>
      <c r="M1885" s="6"/>
      <c r="N1885" s="6"/>
    </row>
    <row r="1886" spans="1:14">
      <c r="A1886" s="1" t="s">
        <v>2367</v>
      </c>
      <c r="B1886" s="1" t="s">
        <v>1575</v>
      </c>
      <c r="C1886" s="1" t="s">
        <v>1701</v>
      </c>
      <c r="D1886" s="1">
        <v>0</v>
      </c>
      <c r="E1886" s="1" t="s">
        <v>1531</v>
      </c>
      <c r="F1886" s="1">
        <v>0</v>
      </c>
      <c r="G1886" s="1" t="s">
        <v>1531</v>
      </c>
      <c r="H1886" s="1">
        <v>0</v>
      </c>
      <c r="I1886" s="1" t="s">
        <v>1531</v>
      </c>
      <c r="J1886" s="1">
        <v>0</v>
      </c>
      <c r="K1886" s="1" t="s">
        <v>1531</v>
      </c>
      <c r="L1886" s="6"/>
      <c r="M1886" s="6"/>
      <c r="N1886" s="6"/>
    </row>
    <row r="1887" spans="1:14">
      <c r="A1887" s="1" t="s">
        <v>2368</v>
      </c>
      <c r="B1887" s="1" t="s">
        <v>1575</v>
      </c>
      <c r="C1887" s="1" t="s">
        <v>709</v>
      </c>
      <c r="D1887" s="1"/>
      <c r="E1887" s="1"/>
      <c r="F1887" s="1"/>
      <c r="G1887" s="1"/>
      <c r="H1887" s="1"/>
      <c r="I1887" s="1"/>
      <c r="J1887" s="1"/>
      <c r="K1887" s="1"/>
      <c r="L1887" s="6"/>
      <c r="M1887" s="6"/>
      <c r="N1887" s="6"/>
    </row>
    <row r="1888" spans="1:14">
      <c r="A1888" s="1" t="s">
        <v>2369</v>
      </c>
      <c r="B1888" s="1" t="s">
        <v>1578</v>
      </c>
      <c r="C1888" s="1" t="s">
        <v>1690</v>
      </c>
      <c r="D1888" s="1">
        <v>44</v>
      </c>
      <c r="E1888" s="1" t="s">
        <v>1531</v>
      </c>
      <c r="F1888" s="1">
        <v>44</v>
      </c>
      <c r="G1888" s="1" t="s">
        <v>1531</v>
      </c>
      <c r="H1888" s="1">
        <v>44</v>
      </c>
      <c r="I1888" s="1" t="s">
        <v>1531</v>
      </c>
      <c r="J1888" s="1">
        <v>44</v>
      </c>
      <c r="K1888" s="1" t="s">
        <v>1531</v>
      </c>
      <c r="L1888" s="6"/>
      <c r="M1888" s="6"/>
      <c r="N1888" s="6"/>
    </row>
    <row r="1889" spans="1:14">
      <c r="A1889" s="1" t="s">
        <v>2370</v>
      </c>
      <c r="B1889" s="1" t="s">
        <v>1578</v>
      </c>
      <c r="C1889" s="1" t="s">
        <v>1703</v>
      </c>
      <c r="D1889" s="1">
        <v>0</v>
      </c>
      <c r="E1889" s="1" t="s">
        <v>1531</v>
      </c>
      <c r="F1889" s="1">
        <v>0</v>
      </c>
      <c r="G1889" s="1" t="s">
        <v>1531</v>
      </c>
      <c r="H1889" s="1">
        <v>0</v>
      </c>
      <c r="I1889" s="1" t="s">
        <v>1531</v>
      </c>
      <c r="J1889" s="1">
        <v>0</v>
      </c>
      <c r="K1889" s="1" t="s">
        <v>1531</v>
      </c>
      <c r="L1889" s="6"/>
      <c r="M1889" s="6"/>
      <c r="N1889" s="6"/>
    </row>
    <row r="1890" spans="1:14">
      <c r="A1890" s="1" t="s">
        <v>2371</v>
      </c>
      <c r="B1890" s="1" t="s">
        <v>1578</v>
      </c>
      <c r="C1890" s="1" t="s">
        <v>941</v>
      </c>
      <c r="D1890" s="1">
        <v>19</v>
      </c>
      <c r="E1890" s="1">
        <v>2522</v>
      </c>
      <c r="F1890" s="1">
        <v>19</v>
      </c>
      <c r="G1890" s="1">
        <v>2522</v>
      </c>
      <c r="H1890" s="1">
        <v>19</v>
      </c>
      <c r="I1890" s="1">
        <v>2522</v>
      </c>
      <c r="J1890" s="1">
        <v>19</v>
      </c>
      <c r="K1890" s="1">
        <v>2522</v>
      </c>
      <c r="L1890" s="6"/>
      <c r="M1890" s="6"/>
      <c r="N1890" s="6"/>
    </row>
    <row r="1891" spans="1:14">
      <c r="A1891" s="1" t="s">
        <v>2372</v>
      </c>
      <c r="B1891" s="1" t="s">
        <v>1578</v>
      </c>
      <c r="C1891" s="1" t="s">
        <v>1700</v>
      </c>
      <c r="D1891" s="1">
        <v>16</v>
      </c>
      <c r="E1891" s="1">
        <v>116</v>
      </c>
      <c r="F1891" s="1">
        <v>16</v>
      </c>
      <c r="G1891" s="1">
        <v>116</v>
      </c>
      <c r="H1891" s="1">
        <v>16</v>
      </c>
      <c r="I1891" s="1">
        <v>116</v>
      </c>
      <c r="J1891" s="1">
        <v>16</v>
      </c>
      <c r="K1891" s="1">
        <v>116</v>
      </c>
      <c r="L1891" s="6"/>
      <c r="M1891" s="6"/>
      <c r="N1891" s="6"/>
    </row>
    <row r="1892" spans="1:14">
      <c r="A1892" s="1" t="s">
        <v>2373</v>
      </c>
      <c r="B1892" s="1" t="s">
        <v>1578</v>
      </c>
      <c r="C1892" s="1" t="s">
        <v>942</v>
      </c>
      <c r="D1892" s="1">
        <v>0</v>
      </c>
      <c r="E1892" s="1">
        <v>0</v>
      </c>
      <c r="F1892" s="1">
        <v>0</v>
      </c>
      <c r="G1892" s="1">
        <v>0</v>
      </c>
      <c r="H1892" s="1">
        <v>0</v>
      </c>
      <c r="I1892" s="1">
        <v>0</v>
      </c>
      <c r="J1892" s="1">
        <v>0</v>
      </c>
      <c r="K1892" s="1">
        <v>0</v>
      </c>
      <c r="L1892" s="6"/>
      <c r="M1892" s="6"/>
      <c r="N1892" s="6"/>
    </row>
    <row r="1893" spans="1:14">
      <c r="A1893" s="1" t="s">
        <v>2374</v>
      </c>
      <c r="B1893" s="1" t="s">
        <v>1578</v>
      </c>
      <c r="C1893" s="1" t="s">
        <v>1702</v>
      </c>
      <c r="D1893" s="1">
        <v>1</v>
      </c>
      <c r="E1893" s="1" t="s">
        <v>1531</v>
      </c>
      <c r="F1893" s="1">
        <v>1</v>
      </c>
      <c r="G1893" s="1" t="s">
        <v>1531</v>
      </c>
      <c r="H1893" s="1">
        <v>1</v>
      </c>
      <c r="I1893" s="1" t="s">
        <v>1531</v>
      </c>
      <c r="J1893" s="1">
        <v>1</v>
      </c>
      <c r="K1893" s="1" t="s">
        <v>1531</v>
      </c>
      <c r="L1893" s="6"/>
      <c r="M1893" s="6"/>
      <c r="N1893" s="6"/>
    </row>
    <row r="1894" spans="1:14">
      <c r="A1894" s="1" t="s">
        <v>2375</v>
      </c>
      <c r="B1894" s="1" t="s">
        <v>1578</v>
      </c>
      <c r="C1894" s="1" t="s">
        <v>944</v>
      </c>
      <c r="D1894" s="1">
        <v>1</v>
      </c>
      <c r="E1894" s="1" t="s">
        <v>1531</v>
      </c>
      <c r="F1894" s="1">
        <v>1</v>
      </c>
      <c r="G1894" s="1" t="s">
        <v>1531</v>
      </c>
      <c r="H1894" s="1">
        <v>1</v>
      </c>
      <c r="I1894" s="1" t="s">
        <v>1531</v>
      </c>
      <c r="J1894" s="1">
        <v>1</v>
      </c>
      <c r="K1894" s="1" t="s">
        <v>1531</v>
      </c>
      <c r="L1894" s="6"/>
      <c r="M1894" s="6"/>
      <c r="N1894" s="6"/>
    </row>
    <row r="1895" spans="1:14">
      <c r="A1895" s="1" t="s">
        <v>2376</v>
      </c>
      <c r="B1895" s="1" t="s">
        <v>1578</v>
      </c>
      <c r="C1895" s="1" t="s">
        <v>945</v>
      </c>
      <c r="D1895" s="1">
        <v>1</v>
      </c>
      <c r="E1895" s="1" t="s">
        <v>1531</v>
      </c>
      <c r="F1895" s="1">
        <v>1</v>
      </c>
      <c r="G1895" s="1" t="s">
        <v>1531</v>
      </c>
      <c r="H1895" s="1">
        <v>1</v>
      </c>
      <c r="I1895" s="1" t="s">
        <v>1531</v>
      </c>
      <c r="J1895" s="1">
        <v>1</v>
      </c>
      <c r="K1895" s="1" t="s">
        <v>1531</v>
      </c>
      <c r="L1895" s="6"/>
      <c r="M1895" s="6"/>
      <c r="N1895" s="6"/>
    </row>
    <row r="1896" spans="1:14">
      <c r="A1896" s="1" t="s">
        <v>2377</v>
      </c>
      <c r="B1896" s="1" t="s">
        <v>1578</v>
      </c>
      <c r="C1896" s="1" t="s">
        <v>1704</v>
      </c>
      <c r="D1896" s="1">
        <v>0</v>
      </c>
      <c r="E1896" s="1">
        <v>0</v>
      </c>
      <c r="F1896" s="1">
        <v>0</v>
      </c>
      <c r="G1896" s="1">
        <v>0</v>
      </c>
      <c r="H1896" s="1">
        <v>0</v>
      </c>
      <c r="I1896" s="1">
        <v>0</v>
      </c>
      <c r="J1896" s="1">
        <v>0</v>
      </c>
      <c r="K1896" s="1">
        <v>0</v>
      </c>
      <c r="L1896" s="6"/>
      <c r="M1896" s="6"/>
      <c r="N1896" s="6"/>
    </row>
    <row r="1897" spans="1:14">
      <c r="A1897" s="1" t="s">
        <v>2378</v>
      </c>
      <c r="B1897" s="1" t="s">
        <v>1578</v>
      </c>
      <c r="C1897" s="1" t="s">
        <v>943</v>
      </c>
      <c r="D1897" s="1">
        <v>5</v>
      </c>
      <c r="E1897" s="1">
        <v>127.389472</v>
      </c>
      <c r="F1897" s="1">
        <v>5</v>
      </c>
      <c r="G1897" s="1">
        <v>127.389472</v>
      </c>
      <c r="H1897" s="1">
        <v>5</v>
      </c>
      <c r="I1897" s="1">
        <v>127.826086</v>
      </c>
      <c r="J1897" s="1">
        <v>5</v>
      </c>
      <c r="K1897" s="1">
        <v>116</v>
      </c>
      <c r="L1897" s="6"/>
      <c r="M1897" s="6"/>
      <c r="N1897" s="6"/>
    </row>
    <row r="1898" spans="1:14">
      <c r="A1898" s="1" t="s">
        <v>2379</v>
      </c>
      <c r="B1898" s="1" t="s">
        <v>1578</v>
      </c>
      <c r="C1898" s="1" t="s">
        <v>1701</v>
      </c>
      <c r="D1898" s="1">
        <v>1</v>
      </c>
      <c r="E1898" s="1" t="s">
        <v>1531</v>
      </c>
      <c r="F1898" s="1">
        <v>1</v>
      </c>
      <c r="G1898" s="1" t="s">
        <v>1531</v>
      </c>
      <c r="H1898" s="1">
        <v>1</v>
      </c>
      <c r="I1898" s="1" t="s">
        <v>1531</v>
      </c>
      <c r="J1898" s="1">
        <v>1</v>
      </c>
      <c r="K1898" s="1" t="s">
        <v>1531</v>
      </c>
      <c r="L1898" s="6"/>
      <c r="M1898" s="6"/>
      <c r="N1898" s="6"/>
    </row>
    <row r="1899" spans="1:14">
      <c r="A1899" s="1" t="s">
        <v>2380</v>
      </c>
      <c r="B1899" s="1" t="s">
        <v>1578</v>
      </c>
      <c r="C1899" s="1" t="s">
        <v>709</v>
      </c>
      <c r="D1899" s="1"/>
      <c r="E1899" s="1"/>
      <c r="F1899" s="1"/>
      <c r="G1899" s="1"/>
      <c r="H1899" s="1"/>
      <c r="I1899" s="1"/>
      <c r="J1899" s="1"/>
      <c r="K1899" s="1"/>
      <c r="L1899" s="6"/>
      <c r="M1899" s="6"/>
      <c r="N1899" s="6"/>
    </row>
    <row r="1900" spans="1:14">
      <c r="A1900" s="1" t="s">
        <v>2381</v>
      </c>
      <c r="B1900" s="1" t="s">
        <v>1588</v>
      </c>
      <c r="C1900" s="1" t="s">
        <v>1690</v>
      </c>
      <c r="D1900" s="1">
        <v>8</v>
      </c>
      <c r="E1900" s="1" t="s">
        <v>1531</v>
      </c>
      <c r="F1900" s="1">
        <v>8</v>
      </c>
      <c r="G1900" s="1" t="s">
        <v>1531</v>
      </c>
      <c r="H1900" s="1">
        <v>8</v>
      </c>
      <c r="I1900" s="1" t="s">
        <v>1531</v>
      </c>
      <c r="J1900" s="1">
        <v>8</v>
      </c>
      <c r="K1900" s="1" t="s">
        <v>1531</v>
      </c>
      <c r="L1900" s="6"/>
      <c r="M1900" s="6"/>
      <c r="N1900" s="6"/>
    </row>
    <row r="1901" spans="1:14">
      <c r="A1901" s="1" t="s">
        <v>2382</v>
      </c>
      <c r="B1901" s="1" t="s">
        <v>1588</v>
      </c>
      <c r="C1901" s="1" t="s">
        <v>1703</v>
      </c>
      <c r="D1901" s="1">
        <v>0</v>
      </c>
      <c r="E1901" s="1" t="s">
        <v>1531</v>
      </c>
      <c r="F1901" s="1">
        <v>0</v>
      </c>
      <c r="G1901" s="1" t="s">
        <v>1531</v>
      </c>
      <c r="H1901" s="1">
        <v>0</v>
      </c>
      <c r="I1901" s="1" t="s">
        <v>1531</v>
      </c>
      <c r="J1901" s="1">
        <v>0</v>
      </c>
      <c r="K1901" s="1" t="s">
        <v>1531</v>
      </c>
      <c r="L1901" s="6"/>
      <c r="M1901" s="6"/>
      <c r="N1901" s="6"/>
    </row>
    <row r="1902" spans="1:14">
      <c r="A1902" s="1" t="s">
        <v>2383</v>
      </c>
      <c r="B1902" s="1" t="s">
        <v>1588</v>
      </c>
      <c r="C1902" s="1" t="s">
        <v>941</v>
      </c>
      <c r="D1902" s="1">
        <v>0</v>
      </c>
      <c r="E1902" s="1">
        <v>0</v>
      </c>
      <c r="F1902" s="1">
        <v>0</v>
      </c>
      <c r="G1902" s="1">
        <v>0</v>
      </c>
      <c r="H1902" s="1">
        <v>0</v>
      </c>
      <c r="I1902" s="1">
        <v>0</v>
      </c>
      <c r="J1902" s="1">
        <v>0</v>
      </c>
      <c r="K1902" s="1">
        <v>0</v>
      </c>
      <c r="L1902" s="6"/>
      <c r="M1902" s="6"/>
      <c r="N1902" s="6"/>
    </row>
    <row r="1903" spans="1:14">
      <c r="A1903" s="1" t="s">
        <v>2384</v>
      </c>
      <c r="B1903" s="1" t="s">
        <v>1588</v>
      </c>
      <c r="C1903" s="1" t="s">
        <v>1700</v>
      </c>
      <c r="D1903" s="1">
        <v>6</v>
      </c>
      <c r="E1903" s="1">
        <v>36</v>
      </c>
      <c r="F1903" s="1">
        <v>6</v>
      </c>
      <c r="G1903" s="1">
        <v>36</v>
      </c>
      <c r="H1903" s="1">
        <v>6</v>
      </c>
      <c r="I1903" s="1">
        <v>36</v>
      </c>
      <c r="J1903" s="1">
        <v>6</v>
      </c>
      <c r="K1903" s="1">
        <v>36</v>
      </c>
      <c r="L1903" s="6"/>
      <c r="M1903" s="6"/>
      <c r="N1903" s="6"/>
    </row>
    <row r="1904" spans="1:14">
      <c r="A1904" s="1" t="s">
        <v>2385</v>
      </c>
      <c r="B1904" s="1" t="s">
        <v>1588</v>
      </c>
      <c r="C1904" s="1" t="s">
        <v>942</v>
      </c>
      <c r="D1904" s="1">
        <v>0</v>
      </c>
      <c r="E1904" s="1">
        <v>0</v>
      </c>
      <c r="F1904" s="1">
        <v>0</v>
      </c>
      <c r="G1904" s="1">
        <v>0</v>
      </c>
      <c r="H1904" s="1">
        <v>0</v>
      </c>
      <c r="I1904" s="1">
        <v>0</v>
      </c>
      <c r="J1904" s="1">
        <v>0</v>
      </c>
      <c r="K1904" s="1">
        <v>0</v>
      </c>
      <c r="L1904" s="6"/>
      <c r="M1904" s="6"/>
      <c r="N1904" s="6"/>
    </row>
    <row r="1905" spans="1:14">
      <c r="A1905" s="1" t="s">
        <v>2386</v>
      </c>
      <c r="B1905" s="1" t="s">
        <v>1588</v>
      </c>
      <c r="C1905" s="1" t="s">
        <v>1702</v>
      </c>
      <c r="D1905" s="1">
        <v>0</v>
      </c>
      <c r="E1905" s="1" t="s">
        <v>1531</v>
      </c>
      <c r="F1905" s="1">
        <v>0</v>
      </c>
      <c r="G1905" s="1" t="s">
        <v>1531</v>
      </c>
      <c r="H1905" s="1">
        <v>0</v>
      </c>
      <c r="I1905" s="1" t="s">
        <v>1531</v>
      </c>
      <c r="J1905" s="1">
        <v>0</v>
      </c>
      <c r="K1905" s="1" t="s">
        <v>1531</v>
      </c>
      <c r="L1905" s="6"/>
      <c r="M1905" s="6"/>
      <c r="N1905" s="6"/>
    </row>
    <row r="1906" spans="1:14">
      <c r="A1906" s="1" t="s">
        <v>2387</v>
      </c>
      <c r="B1906" s="1" t="s">
        <v>1588</v>
      </c>
      <c r="C1906" s="1" t="s">
        <v>944</v>
      </c>
      <c r="D1906" s="1">
        <v>1</v>
      </c>
      <c r="E1906" s="1" t="s">
        <v>1531</v>
      </c>
      <c r="F1906" s="1">
        <v>1</v>
      </c>
      <c r="G1906" s="1" t="s">
        <v>1531</v>
      </c>
      <c r="H1906" s="1">
        <v>1</v>
      </c>
      <c r="I1906" s="1" t="s">
        <v>1531</v>
      </c>
      <c r="J1906" s="1">
        <v>1</v>
      </c>
      <c r="K1906" s="1" t="s">
        <v>1531</v>
      </c>
      <c r="L1906" s="6"/>
      <c r="M1906" s="6"/>
      <c r="N1906" s="6"/>
    </row>
    <row r="1907" spans="1:14">
      <c r="A1907" s="1" t="s">
        <v>2388</v>
      </c>
      <c r="B1907" s="1" t="s">
        <v>1588</v>
      </c>
      <c r="C1907" s="1" t="s">
        <v>945</v>
      </c>
      <c r="D1907" s="1">
        <v>1</v>
      </c>
      <c r="E1907" s="1" t="s">
        <v>1531</v>
      </c>
      <c r="F1907" s="1">
        <v>1</v>
      </c>
      <c r="G1907" s="1" t="s">
        <v>1531</v>
      </c>
      <c r="H1907" s="1">
        <v>1</v>
      </c>
      <c r="I1907" s="1" t="s">
        <v>1531</v>
      </c>
      <c r="J1907" s="1">
        <v>1</v>
      </c>
      <c r="K1907" s="1" t="s">
        <v>1531</v>
      </c>
      <c r="L1907" s="6"/>
      <c r="M1907" s="6"/>
      <c r="N1907" s="6"/>
    </row>
    <row r="1908" spans="1:14">
      <c r="A1908" s="1" t="s">
        <v>2389</v>
      </c>
      <c r="B1908" s="1" t="s">
        <v>1588</v>
      </c>
      <c r="C1908" s="1" t="s">
        <v>1704</v>
      </c>
      <c r="D1908" s="1">
        <v>0</v>
      </c>
      <c r="E1908" s="1">
        <v>0</v>
      </c>
      <c r="F1908" s="1">
        <v>0</v>
      </c>
      <c r="G1908" s="1">
        <v>0</v>
      </c>
      <c r="H1908" s="1">
        <v>0</v>
      </c>
      <c r="I1908" s="1">
        <v>0</v>
      </c>
      <c r="J1908" s="1">
        <v>0</v>
      </c>
      <c r="K1908" s="1">
        <v>0</v>
      </c>
      <c r="L1908" s="6"/>
      <c r="M1908" s="6"/>
      <c r="N1908" s="6"/>
    </row>
    <row r="1909" spans="1:14">
      <c r="A1909" s="1" t="s">
        <v>2390</v>
      </c>
      <c r="B1909" s="1" t="s">
        <v>1588</v>
      </c>
      <c r="C1909" s="1" t="s">
        <v>943</v>
      </c>
      <c r="D1909" s="1">
        <v>0</v>
      </c>
      <c r="E1909" s="1">
        <v>0</v>
      </c>
      <c r="F1909" s="1">
        <v>0</v>
      </c>
      <c r="G1909" s="1">
        <v>0</v>
      </c>
      <c r="H1909" s="1">
        <v>0</v>
      </c>
      <c r="I1909" s="1">
        <v>0</v>
      </c>
      <c r="J1909" s="1">
        <v>0</v>
      </c>
      <c r="K1909" s="1">
        <v>0</v>
      </c>
      <c r="L1909" s="6"/>
      <c r="M1909" s="6"/>
      <c r="N1909" s="6"/>
    </row>
    <row r="1910" spans="1:14">
      <c r="A1910" s="1" t="s">
        <v>2391</v>
      </c>
      <c r="B1910" s="1" t="s">
        <v>1588</v>
      </c>
      <c r="C1910" s="1" t="s">
        <v>1701</v>
      </c>
      <c r="D1910" s="1">
        <v>0</v>
      </c>
      <c r="E1910" s="1" t="s">
        <v>1531</v>
      </c>
      <c r="F1910" s="1">
        <v>0</v>
      </c>
      <c r="G1910" s="1" t="s">
        <v>1531</v>
      </c>
      <c r="H1910" s="1">
        <v>0</v>
      </c>
      <c r="I1910" s="1" t="s">
        <v>1531</v>
      </c>
      <c r="J1910" s="1">
        <v>0</v>
      </c>
      <c r="K1910" s="1" t="s">
        <v>1531</v>
      </c>
      <c r="L1910" s="6"/>
      <c r="M1910" s="6"/>
      <c r="N1910" s="6"/>
    </row>
    <row r="1911" spans="1:14">
      <c r="A1911" s="1" t="s">
        <v>2392</v>
      </c>
      <c r="B1911" s="1" t="s">
        <v>1588</v>
      </c>
      <c r="C1911" s="1" t="s">
        <v>709</v>
      </c>
      <c r="D1911" s="1"/>
      <c r="E1911" s="1"/>
      <c r="F1911" s="1"/>
      <c r="G1911" s="1"/>
      <c r="H1911" s="1"/>
      <c r="I1911" s="1"/>
      <c r="J1911" s="1"/>
      <c r="K1911" s="1"/>
      <c r="L1911" s="6"/>
      <c r="M1911" s="6"/>
      <c r="N1911" s="6"/>
    </row>
    <row r="1912" spans="1:14">
      <c r="A1912" s="1" t="s">
        <v>2393</v>
      </c>
      <c r="B1912" s="1" t="s">
        <v>1593</v>
      </c>
      <c r="C1912" s="1" t="s">
        <v>1690</v>
      </c>
      <c r="D1912" s="1">
        <v>25</v>
      </c>
      <c r="E1912" s="1" t="s">
        <v>1531</v>
      </c>
      <c r="F1912" s="1">
        <v>25</v>
      </c>
      <c r="G1912" s="1" t="s">
        <v>1531</v>
      </c>
      <c r="H1912" s="1">
        <v>25</v>
      </c>
      <c r="I1912" s="1" t="s">
        <v>1531</v>
      </c>
      <c r="J1912" s="1">
        <v>25</v>
      </c>
      <c r="K1912" s="1" t="s">
        <v>1531</v>
      </c>
      <c r="L1912" s="6"/>
      <c r="M1912" s="6"/>
      <c r="N1912" s="6"/>
    </row>
    <row r="1913" spans="1:14">
      <c r="A1913" s="1" t="s">
        <v>2394</v>
      </c>
      <c r="B1913" s="1" t="s">
        <v>1593</v>
      </c>
      <c r="C1913" s="1" t="s">
        <v>1703</v>
      </c>
      <c r="D1913" s="1">
        <v>2</v>
      </c>
      <c r="E1913" s="1" t="s">
        <v>1531</v>
      </c>
      <c r="F1913" s="1">
        <v>2</v>
      </c>
      <c r="G1913" s="1" t="s">
        <v>1531</v>
      </c>
      <c r="H1913" s="1">
        <v>2</v>
      </c>
      <c r="I1913" s="1" t="s">
        <v>1531</v>
      </c>
      <c r="J1913" s="1">
        <v>2</v>
      </c>
      <c r="K1913" s="1" t="s">
        <v>1531</v>
      </c>
      <c r="L1913" s="6"/>
      <c r="M1913" s="6"/>
      <c r="N1913" s="6"/>
    </row>
    <row r="1914" spans="1:14">
      <c r="A1914" s="1" t="s">
        <v>2395</v>
      </c>
      <c r="B1914" s="1" t="s">
        <v>1593</v>
      </c>
      <c r="C1914" s="1" t="s">
        <v>941</v>
      </c>
      <c r="D1914" s="1">
        <v>1</v>
      </c>
      <c r="E1914" s="1">
        <v>46</v>
      </c>
      <c r="F1914" s="1">
        <v>1</v>
      </c>
      <c r="G1914" s="1">
        <v>46</v>
      </c>
      <c r="H1914" s="1">
        <v>1</v>
      </c>
      <c r="I1914" s="1">
        <v>46</v>
      </c>
      <c r="J1914" s="1">
        <v>1</v>
      </c>
      <c r="K1914" s="1">
        <v>46</v>
      </c>
      <c r="L1914" s="6"/>
      <c r="M1914" s="6"/>
      <c r="N1914" s="6"/>
    </row>
    <row r="1915" spans="1:14">
      <c r="A1915" s="1" t="s">
        <v>2396</v>
      </c>
      <c r="B1915" s="1" t="s">
        <v>1593</v>
      </c>
      <c r="C1915" s="1" t="s">
        <v>1700</v>
      </c>
      <c r="D1915" s="1">
        <v>15</v>
      </c>
      <c r="E1915" s="1">
        <v>76</v>
      </c>
      <c r="F1915" s="1">
        <v>15</v>
      </c>
      <c r="G1915" s="1">
        <v>76</v>
      </c>
      <c r="H1915" s="1">
        <v>15</v>
      </c>
      <c r="I1915" s="1">
        <v>76</v>
      </c>
      <c r="J1915" s="1">
        <v>15</v>
      </c>
      <c r="K1915" s="1">
        <v>76</v>
      </c>
      <c r="L1915" s="6"/>
      <c r="M1915" s="6"/>
      <c r="N1915" s="6"/>
    </row>
    <row r="1916" spans="1:14">
      <c r="A1916" s="1" t="s">
        <v>2397</v>
      </c>
      <c r="B1916" s="1" t="s">
        <v>1593</v>
      </c>
      <c r="C1916" s="1" t="s">
        <v>942</v>
      </c>
      <c r="D1916" s="1">
        <v>0</v>
      </c>
      <c r="E1916" s="1">
        <v>0</v>
      </c>
      <c r="F1916" s="1">
        <v>0</v>
      </c>
      <c r="G1916" s="1">
        <v>0</v>
      </c>
      <c r="H1916" s="1">
        <v>0</v>
      </c>
      <c r="I1916" s="1">
        <v>0</v>
      </c>
      <c r="J1916" s="1">
        <v>0</v>
      </c>
      <c r="K1916" s="1">
        <v>0</v>
      </c>
      <c r="L1916" s="6"/>
      <c r="M1916" s="6"/>
      <c r="N1916" s="6"/>
    </row>
    <row r="1917" spans="1:14">
      <c r="A1917" s="1" t="s">
        <v>2398</v>
      </c>
      <c r="B1917" s="1" t="s">
        <v>1593</v>
      </c>
      <c r="C1917" s="1" t="s">
        <v>1702</v>
      </c>
      <c r="D1917" s="1">
        <v>1</v>
      </c>
      <c r="E1917" s="1" t="s">
        <v>1531</v>
      </c>
      <c r="F1917" s="1">
        <v>1</v>
      </c>
      <c r="G1917" s="1" t="s">
        <v>1531</v>
      </c>
      <c r="H1917" s="1">
        <v>1</v>
      </c>
      <c r="I1917" s="1" t="s">
        <v>1531</v>
      </c>
      <c r="J1917" s="1">
        <v>1</v>
      </c>
      <c r="K1917" s="1" t="s">
        <v>1531</v>
      </c>
      <c r="L1917" s="6"/>
      <c r="M1917" s="6"/>
      <c r="N1917" s="6"/>
    </row>
    <row r="1918" spans="1:14">
      <c r="A1918" s="1" t="s">
        <v>2118</v>
      </c>
      <c r="B1918" s="1" t="s">
        <v>1593</v>
      </c>
      <c r="C1918" s="1" t="s">
        <v>944</v>
      </c>
      <c r="D1918" s="1">
        <v>1</v>
      </c>
      <c r="E1918" s="1" t="s">
        <v>1531</v>
      </c>
      <c r="F1918" s="1">
        <v>1</v>
      </c>
      <c r="G1918" s="1" t="s">
        <v>1531</v>
      </c>
      <c r="H1918" s="1">
        <v>1</v>
      </c>
      <c r="I1918" s="1" t="s">
        <v>1531</v>
      </c>
      <c r="J1918" s="1">
        <v>1</v>
      </c>
      <c r="K1918" s="1" t="s">
        <v>1531</v>
      </c>
      <c r="L1918" s="6"/>
      <c r="M1918" s="6"/>
      <c r="N1918" s="6"/>
    </row>
    <row r="1919" spans="1:14">
      <c r="A1919" s="1" t="s">
        <v>2119</v>
      </c>
      <c r="B1919" s="1" t="s">
        <v>1593</v>
      </c>
      <c r="C1919" s="1" t="s">
        <v>945</v>
      </c>
      <c r="D1919" s="1">
        <v>1</v>
      </c>
      <c r="E1919" s="1" t="s">
        <v>1531</v>
      </c>
      <c r="F1919" s="1">
        <v>1</v>
      </c>
      <c r="G1919" s="1" t="s">
        <v>1531</v>
      </c>
      <c r="H1919" s="1">
        <v>1</v>
      </c>
      <c r="I1919" s="1" t="s">
        <v>1531</v>
      </c>
      <c r="J1919" s="1">
        <v>1</v>
      </c>
      <c r="K1919" s="1" t="s">
        <v>1531</v>
      </c>
      <c r="L1919" s="6"/>
      <c r="M1919" s="6"/>
      <c r="N1919" s="6"/>
    </row>
    <row r="1920" spans="1:14">
      <c r="A1920" s="1" t="s">
        <v>2120</v>
      </c>
      <c r="B1920" s="1" t="s">
        <v>1593</v>
      </c>
      <c r="C1920" s="1" t="s">
        <v>1704</v>
      </c>
      <c r="D1920" s="1">
        <v>1</v>
      </c>
      <c r="E1920" s="1">
        <v>12</v>
      </c>
      <c r="F1920" s="1">
        <v>1</v>
      </c>
      <c r="G1920" s="1">
        <v>12</v>
      </c>
      <c r="H1920" s="1">
        <v>1</v>
      </c>
      <c r="I1920" s="1">
        <v>12</v>
      </c>
      <c r="J1920" s="1">
        <v>1</v>
      </c>
      <c r="K1920" s="1">
        <v>12</v>
      </c>
      <c r="L1920" s="6"/>
      <c r="M1920" s="6"/>
      <c r="N1920" s="6"/>
    </row>
    <row r="1921" spans="1:14">
      <c r="A1921" s="1" t="s">
        <v>2121</v>
      </c>
      <c r="B1921" s="1" t="s">
        <v>1593</v>
      </c>
      <c r="C1921" s="1" t="s">
        <v>943</v>
      </c>
      <c r="D1921" s="1">
        <v>2</v>
      </c>
      <c r="E1921" s="1">
        <v>35.694735999999999</v>
      </c>
      <c r="F1921" s="1">
        <v>2</v>
      </c>
      <c r="G1921" s="1">
        <v>35.694735999999999</v>
      </c>
      <c r="H1921" s="1">
        <v>2</v>
      </c>
      <c r="I1921" s="1">
        <v>35.913043000000002</v>
      </c>
      <c r="J1921" s="1">
        <v>2</v>
      </c>
      <c r="K1921" s="1">
        <v>37.206184999999998</v>
      </c>
      <c r="L1921" s="6"/>
      <c r="M1921" s="6"/>
      <c r="N1921" s="6"/>
    </row>
    <row r="1922" spans="1:14">
      <c r="A1922" s="1" t="s">
        <v>2122</v>
      </c>
      <c r="B1922" s="1" t="s">
        <v>1593</v>
      </c>
      <c r="C1922" s="1" t="s">
        <v>1701</v>
      </c>
      <c r="D1922" s="1">
        <v>0</v>
      </c>
      <c r="E1922" s="1" t="s">
        <v>1531</v>
      </c>
      <c r="F1922" s="1">
        <v>0</v>
      </c>
      <c r="G1922" s="1" t="s">
        <v>1531</v>
      </c>
      <c r="H1922" s="1">
        <v>0</v>
      </c>
      <c r="I1922" s="1" t="s">
        <v>1531</v>
      </c>
      <c r="J1922" s="1">
        <v>0</v>
      </c>
      <c r="K1922" s="1" t="s">
        <v>1531</v>
      </c>
      <c r="L1922" s="6"/>
      <c r="M1922" s="6"/>
      <c r="N1922" s="6"/>
    </row>
    <row r="1923" spans="1:14">
      <c r="A1923" s="1" t="s">
        <v>2123</v>
      </c>
      <c r="B1923" s="1" t="s">
        <v>1593</v>
      </c>
      <c r="C1923" s="1" t="s">
        <v>709</v>
      </c>
      <c r="D1923" s="1">
        <v>1</v>
      </c>
      <c r="E1923" s="1">
        <v>8</v>
      </c>
      <c r="F1923" s="1">
        <v>1</v>
      </c>
      <c r="G1923" s="1">
        <v>8</v>
      </c>
      <c r="H1923" s="1">
        <v>1</v>
      </c>
      <c r="I1923" s="1">
        <v>8</v>
      </c>
      <c r="J1923" s="1">
        <v>1</v>
      </c>
      <c r="K1923" s="1">
        <v>8</v>
      </c>
      <c r="L1923" s="6"/>
      <c r="M1923" s="6"/>
      <c r="N1923" s="6"/>
    </row>
    <row r="1924" spans="1:14">
      <c r="A1924" s="1" t="s">
        <v>2124</v>
      </c>
      <c r="B1924" s="1" t="s">
        <v>92</v>
      </c>
      <c r="C1924" s="1" t="s">
        <v>1690</v>
      </c>
      <c r="D1924" s="1">
        <v>14</v>
      </c>
      <c r="E1924" s="1" t="s">
        <v>1531</v>
      </c>
      <c r="F1924" s="1">
        <v>14</v>
      </c>
      <c r="G1924" s="1" t="s">
        <v>1531</v>
      </c>
      <c r="H1924" s="1">
        <v>13</v>
      </c>
      <c r="I1924" s="1" t="s">
        <v>1531</v>
      </c>
      <c r="J1924" s="1">
        <v>13</v>
      </c>
      <c r="K1924" s="1" t="s">
        <v>1531</v>
      </c>
      <c r="L1924" s="6"/>
      <c r="M1924" s="6"/>
      <c r="N1924" s="6"/>
    </row>
    <row r="1925" spans="1:14">
      <c r="A1925" s="1" t="s">
        <v>2125</v>
      </c>
      <c r="B1925" s="1" t="s">
        <v>92</v>
      </c>
      <c r="C1925" s="1" t="s">
        <v>1703</v>
      </c>
      <c r="D1925" s="1">
        <v>0</v>
      </c>
      <c r="E1925" s="1" t="s">
        <v>1531</v>
      </c>
      <c r="F1925" s="1">
        <v>0</v>
      </c>
      <c r="G1925" s="1" t="s">
        <v>1531</v>
      </c>
      <c r="H1925" s="1">
        <v>0</v>
      </c>
      <c r="I1925" s="1" t="s">
        <v>1531</v>
      </c>
      <c r="J1925" s="1">
        <v>0</v>
      </c>
      <c r="K1925" s="1" t="s">
        <v>1531</v>
      </c>
      <c r="L1925" s="6"/>
      <c r="M1925" s="6"/>
      <c r="N1925" s="6"/>
    </row>
    <row r="1926" spans="1:14">
      <c r="A1926" s="1" t="s">
        <v>2126</v>
      </c>
      <c r="B1926" s="1" t="s">
        <v>92</v>
      </c>
      <c r="C1926" s="1" t="s">
        <v>941</v>
      </c>
      <c r="D1926" s="1">
        <v>1</v>
      </c>
      <c r="E1926" s="1">
        <v>116</v>
      </c>
      <c r="F1926" s="1">
        <v>1</v>
      </c>
      <c r="G1926" s="1">
        <v>116</v>
      </c>
      <c r="H1926" s="1">
        <v>1</v>
      </c>
      <c r="I1926" s="1">
        <v>116</v>
      </c>
      <c r="J1926" s="1">
        <v>1</v>
      </c>
      <c r="K1926" s="1">
        <v>116</v>
      </c>
      <c r="L1926" s="6"/>
      <c r="M1926" s="6"/>
      <c r="N1926" s="6"/>
    </row>
    <row r="1927" spans="1:14">
      <c r="A1927" s="1" t="s">
        <v>2127</v>
      </c>
      <c r="B1927" s="1" t="s">
        <v>92</v>
      </c>
      <c r="C1927" s="1" t="s">
        <v>1700</v>
      </c>
      <c r="D1927" s="1">
        <v>10</v>
      </c>
      <c r="E1927" s="1">
        <v>49</v>
      </c>
      <c r="F1927" s="1">
        <v>10</v>
      </c>
      <c r="G1927" s="1">
        <v>49</v>
      </c>
      <c r="H1927" s="1">
        <v>10</v>
      </c>
      <c r="I1927" s="1">
        <v>49</v>
      </c>
      <c r="J1927" s="1">
        <v>10</v>
      </c>
      <c r="K1927" s="1">
        <v>49</v>
      </c>
      <c r="L1927" s="6"/>
      <c r="M1927" s="6"/>
      <c r="N1927" s="6"/>
    </row>
    <row r="1928" spans="1:14">
      <c r="A1928" s="1" t="s">
        <v>2128</v>
      </c>
      <c r="B1928" s="1" t="s">
        <v>92</v>
      </c>
      <c r="C1928" s="1" t="s">
        <v>942</v>
      </c>
      <c r="D1928" s="1">
        <v>0</v>
      </c>
      <c r="E1928" s="1">
        <v>0</v>
      </c>
      <c r="F1928" s="1">
        <v>0</v>
      </c>
      <c r="G1928" s="1">
        <v>0</v>
      </c>
      <c r="H1928" s="1">
        <v>0</v>
      </c>
      <c r="I1928" s="1">
        <v>0</v>
      </c>
      <c r="J1928" s="1">
        <v>0</v>
      </c>
      <c r="K1928" s="1">
        <v>0</v>
      </c>
      <c r="L1928" s="6"/>
      <c r="M1928" s="6"/>
      <c r="N1928" s="6"/>
    </row>
    <row r="1929" spans="1:14">
      <c r="A1929" s="1" t="s">
        <v>2129</v>
      </c>
      <c r="B1929" s="1" t="s">
        <v>92</v>
      </c>
      <c r="C1929" s="1" t="s">
        <v>1702</v>
      </c>
      <c r="D1929" s="1">
        <v>0</v>
      </c>
      <c r="E1929" s="1" t="s">
        <v>1531</v>
      </c>
      <c r="F1929" s="1">
        <v>0</v>
      </c>
      <c r="G1929" s="1" t="s">
        <v>1531</v>
      </c>
      <c r="H1929" s="1">
        <v>0</v>
      </c>
      <c r="I1929" s="1" t="s">
        <v>1531</v>
      </c>
      <c r="J1929" s="1">
        <v>0</v>
      </c>
      <c r="K1929" s="1" t="s">
        <v>1531</v>
      </c>
      <c r="L1929" s="6"/>
      <c r="M1929" s="6"/>
      <c r="N1929" s="6"/>
    </row>
    <row r="1930" spans="1:14">
      <c r="A1930" s="1" t="s">
        <v>2130</v>
      </c>
      <c r="B1930" s="1" t="s">
        <v>92</v>
      </c>
      <c r="C1930" s="1" t="s">
        <v>944</v>
      </c>
      <c r="D1930" s="1">
        <v>1</v>
      </c>
      <c r="E1930" s="1" t="s">
        <v>1531</v>
      </c>
      <c r="F1930" s="1">
        <v>1</v>
      </c>
      <c r="G1930" s="1" t="s">
        <v>1531</v>
      </c>
      <c r="H1930" s="1">
        <v>1</v>
      </c>
      <c r="I1930" s="1" t="s">
        <v>1531</v>
      </c>
      <c r="J1930" s="1">
        <v>1</v>
      </c>
      <c r="K1930" s="1" t="s">
        <v>1531</v>
      </c>
      <c r="L1930" s="6"/>
      <c r="M1930" s="6"/>
      <c r="N1930" s="6"/>
    </row>
    <row r="1931" spans="1:14">
      <c r="A1931" s="1" t="s">
        <v>2131</v>
      </c>
      <c r="B1931" s="1" t="s">
        <v>92</v>
      </c>
      <c r="C1931" s="1" t="s">
        <v>945</v>
      </c>
      <c r="D1931" s="1">
        <v>1</v>
      </c>
      <c r="E1931" s="1" t="s">
        <v>1531</v>
      </c>
      <c r="F1931" s="1">
        <v>1</v>
      </c>
      <c r="G1931" s="1" t="s">
        <v>1531</v>
      </c>
      <c r="H1931" s="1">
        <v>1</v>
      </c>
      <c r="I1931" s="1" t="s">
        <v>1531</v>
      </c>
      <c r="J1931" s="1">
        <v>1</v>
      </c>
      <c r="K1931" s="1" t="s">
        <v>1531</v>
      </c>
      <c r="L1931" s="6"/>
      <c r="M1931" s="6"/>
      <c r="N1931" s="6"/>
    </row>
    <row r="1932" spans="1:14">
      <c r="A1932" s="1" t="s">
        <v>2132</v>
      </c>
      <c r="B1932" s="1" t="s">
        <v>92</v>
      </c>
      <c r="C1932" s="1" t="s">
        <v>1704</v>
      </c>
      <c r="D1932" s="1">
        <v>0</v>
      </c>
      <c r="E1932" s="1">
        <v>0</v>
      </c>
      <c r="F1932" s="1">
        <v>0</v>
      </c>
      <c r="G1932" s="1">
        <v>0</v>
      </c>
      <c r="H1932" s="1">
        <v>0</v>
      </c>
      <c r="I1932" s="1">
        <v>0</v>
      </c>
      <c r="J1932" s="1">
        <v>0</v>
      </c>
      <c r="K1932" s="1">
        <v>0</v>
      </c>
      <c r="L1932" s="6"/>
      <c r="M1932" s="6"/>
      <c r="N1932" s="6"/>
    </row>
    <row r="1933" spans="1:14">
      <c r="A1933" s="1" t="s">
        <v>2133</v>
      </c>
      <c r="B1933" s="1" t="s">
        <v>92</v>
      </c>
      <c r="C1933" s="1" t="s">
        <v>943</v>
      </c>
      <c r="D1933" s="1">
        <v>1</v>
      </c>
      <c r="E1933" s="1">
        <v>8</v>
      </c>
      <c r="F1933" s="1">
        <v>1</v>
      </c>
      <c r="G1933" s="1">
        <v>8</v>
      </c>
      <c r="H1933" s="1">
        <v>0</v>
      </c>
      <c r="I1933" s="1">
        <v>0</v>
      </c>
      <c r="J1933" s="1">
        <v>0</v>
      </c>
      <c r="K1933" s="1">
        <v>0</v>
      </c>
      <c r="L1933" s="6"/>
      <c r="M1933" s="6"/>
      <c r="N1933" s="6"/>
    </row>
    <row r="1934" spans="1:14">
      <c r="A1934" s="1" t="s">
        <v>2134</v>
      </c>
      <c r="B1934" s="1" t="s">
        <v>92</v>
      </c>
      <c r="C1934" s="1" t="s">
        <v>1701</v>
      </c>
      <c r="D1934" s="1">
        <v>0</v>
      </c>
      <c r="E1934" s="1" t="s">
        <v>1531</v>
      </c>
      <c r="F1934" s="1">
        <v>0</v>
      </c>
      <c r="G1934" s="1" t="s">
        <v>1531</v>
      </c>
      <c r="H1934" s="1">
        <v>0</v>
      </c>
      <c r="I1934" s="1" t="s">
        <v>1531</v>
      </c>
      <c r="J1934" s="1">
        <v>0</v>
      </c>
      <c r="K1934" s="1" t="s">
        <v>1531</v>
      </c>
      <c r="L1934" s="6"/>
      <c r="M1934" s="6"/>
      <c r="N1934" s="6"/>
    </row>
    <row r="1935" spans="1:14">
      <c r="A1935" s="1" t="s">
        <v>2135</v>
      </c>
      <c r="B1935" s="1" t="s">
        <v>92</v>
      </c>
      <c r="C1935" s="1" t="s">
        <v>709</v>
      </c>
      <c r="D1935" s="1"/>
      <c r="E1935" s="1"/>
      <c r="F1935" s="1"/>
      <c r="G1935" s="1"/>
      <c r="H1935" s="1"/>
      <c r="I1935" s="1"/>
      <c r="J1935" s="1"/>
      <c r="K1935" s="1"/>
      <c r="L1935" s="6"/>
      <c r="M1935" s="6"/>
      <c r="N1935" s="6"/>
    </row>
    <row r="1936" spans="1:14">
      <c r="A1936" s="1" t="s">
        <v>2136</v>
      </c>
      <c r="B1936" s="1" t="s">
        <v>103</v>
      </c>
      <c r="C1936" s="1" t="s">
        <v>1690</v>
      </c>
      <c r="D1936" s="1">
        <v>8</v>
      </c>
      <c r="E1936" s="1" t="s">
        <v>1531</v>
      </c>
      <c r="F1936" s="1">
        <v>8</v>
      </c>
      <c r="G1936" s="1" t="s">
        <v>1531</v>
      </c>
      <c r="H1936" s="1">
        <v>8</v>
      </c>
      <c r="I1936" s="1" t="s">
        <v>1531</v>
      </c>
      <c r="J1936" s="1">
        <v>8</v>
      </c>
      <c r="K1936" s="1" t="s">
        <v>1531</v>
      </c>
      <c r="L1936" s="6"/>
      <c r="M1936" s="6"/>
      <c r="N1936" s="6"/>
    </row>
    <row r="1937" spans="1:14">
      <c r="A1937" s="1" t="s">
        <v>2137</v>
      </c>
      <c r="B1937" s="1" t="s">
        <v>103</v>
      </c>
      <c r="C1937" s="1" t="s">
        <v>1703</v>
      </c>
      <c r="D1937" s="1">
        <v>0</v>
      </c>
      <c r="E1937" s="1" t="s">
        <v>1531</v>
      </c>
      <c r="F1937" s="1">
        <v>0</v>
      </c>
      <c r="G1937" s="1" t="s">
        <v>1531</v>
      </c>
      <c r="H1937" s="1">
        <v>0</v>
      </c>
      <c r="I1937" s="1" t="s">
        <v>1531</v>
      </c>
      <c r="J1937" s="1">
        <v>0</v>
      </c>
      <c r="K1937" s="1" t="s">
        <v>1531</v>
      </c>
      <c r="L1937" s="6"/>
      <c r="M1937" s="6"/>
      <c r="N1937" s="6"/>
    </row>
    <row r="1938" spans="1:14">
      <c r="A1938" s="1" t="s">
        <v>2138</v>
      </c>
      <c r="B1938" s="1" t="s">
        <v>103</v>
      </c>
      <c r="C1938" s="1" t="s">
        <v>941</v>
      </c>
      <c r="D1938" s="1">
        <v>3</v>
      </c>
      <c r="E1938" s="1">
        <v>317</v>
      </c>
      <c r="F1938" s="1">
        <v>3</v>
      </c>
      <c r="G1938" s="1">
        <v>317</v>
      </c>
      <c r="H1938" s="1">
        <v>3</v>
      </c>
      <c r="I1938" s="1">
        <v>317</v>
      </c>
      <c r="J1938" s="1">
        <v>3</v>
      </c>
      <c r="K1938" s="1">
        <v>317</v>
      </c>
      <c r="L1938" s="6"/>
      <c r="M1938" s="6"/>
      <c r="N1938" s="6"/>
    </row>
    <row r="1939" spans="1:14">
      <c r="A1939" s="1" t="s">
        <v>2139</v>
      </c>
      <c r="B1939" s="1" t="s">
        <v>103</v>
      </c>
      <c r="C1939" s="1" t="s">
        <v>1700</v>
      </c>
      <c r="D1939" s="1">
        <v>2</v>
      </c>
      <c r="E1939" s="1">
        <v>15</v>
      </c>
      <c r="F1939" s="1">
        <v>2</v>
      </c>
      <c r="G1939" s="1">
        <v>15</v>
      </c>
      <c r="H1939" s="1">
        <v>2</v>
      </c>
      <c r="I1939" s="1">
        <v>15</v>
      </c>
      <c r="J1939" s="1">
        <v>2</v>
      </c>
      <c r="K1939" s="1">
        <v>15</v>
      </c>
      <c r="L1939" s="6"/>
      <c r="M1939" s="6"/>
      <c r="N1939" s="6"/>
    </row>
    <row r="1940" spans="1:14">
      <c r="A1940" s="1" t="s">
        <v>2140</v>
      </c>
      <c r="B1940" s="1" t="s">
        <v>103</v>
      </c>
      <c r="C1940" s="1" t="s">
        <v>942</v>
      </c>
      <c r="D1940" s="1">
        <v>1</v>
      </c>
      <c r="E1940" s="1">
        <v>327</v>
      </c>
      <c r="F1940" s="1">
        <v>1</v>
      </c>
      <c r="G1940" s="1">
        <v>327</v>
      </c>
      <c r="H1940" s="1">
        <v>1</v>
      </c>
      <c r="I1940" s="1">
        <v>327</v>
      </c>
      <c r="J1940" s="1">
        <v>1</v>
      </c>
      <c r="K1940" s="1">
        <v>327</v>
      </c>
      <c r="L1940" s="6"/>
      <c r="M1940" s="6"/>
      <c r="N1940" s="6"/>
    </row>
    <row r="1941" spans="1:14">
      <c r="A1941" s="1" t="s">
        <v>2141</v>
      </c>
      <c r="B1941" s="1" t="s">
        <v>103</v>
      </c>
      <c r="C1941" s="1" t="s">
        <v>1702</v>
      </c>
      <c r="D1941" s="1">
        <v>0</v>
      </c>
      <c r="E1941" s="1" t="s">
        <v>1531</v>
      </c>
      <c r="F1941" s="1">
        <v>0</v>
      </c>
      <c r="G1941" s="1" t="s">
        <v>1531</v>
      </c>
      <c r="H1941" s="1">
        <v>0</v>
      </c>
      <c r="I1941" s="1" t="s">
        <v>1531</v>
      </c>
      <c r="J1941" s="1">
        <v>0</v>
      </c>
      <c r="K1941" s="1" t="s">
        <v>1531</v>
      </c>
      <c r="L1941" s="6"/>
      <c r="M1941" s="6"/>
      <c r="N1941" s="6"/>
    </row>
    <row r="1942" spans="1:14">
      <c r="A1942" s="1" t="s">
        <v>2142</v>
      </c>
      <c r="B1942" s="1" t="s">
        <v>103</v>
      </c>
      <c r="C1942" s="1" t="s">
        <v>944</v>
      </c>
      <c r="D1942" s="1">
        <v>1</v>
      </c>
      <c r="E1942" s="1" t="s">
        <v>1531</v>
      </c>
      <c r="F1942" s="1">
        <v>1</v>
      </c>
      <c r="G1942" s="1" t="s">
        <v>1531</v>
      </c>
      <c r="H1942" s="1">
        <v>1</v>
      </c>
      <c r="I1942" s="1" t="s">
        <v>1531</v>
      </c>
      <c r="J1942" s="1">
        <v>1</v>
      </c>
      <c r="K1942" s="1" t="s">
        <v>1531</v>
      </c>
      <c r="L1942" s="6"/>
      <c r="M1942" s="6"/>
      <c r="N1942" s="6"/>
    </row>
    <row r="1943" spans="1:14">
      <c r="A1943" s="1" t="s">
        <v>2143</v>
      </c>
      <c r="B1943" s="1" t="s">
        <v>103</v>
      </c>
      <c r="C1943" s="1" t="s">
        <v>945</v>
      </c>
      <c r="D1943" s="1">
        <v>1</v>
      </c>
      <c r="E1943" s="1" t="s">
        <v>1531</v>
      </c>
      <c r="F1943" s="1">
        <v>1</v>
      </c>
      <c r="G1943" s="1" t="s">
        <v>1531</v>
      </c>
      <c r="H1943" s="1">
        <v>1</v>
      </c>
      <c r="I1943" s="1" t="s">
        <v>1531</v>
      </c>
      <c r="J1943" s="1">
        <v>1</v>
      </c>
      <c r="K1943" s="1" t="s">
        <v>1531</v>
      </c>
      <c r="L1943" s="6"/>
      <c r="M1943" s="6"/>
      <c r="N1943" s="6"/>
    </row>
    <row r="1944" spans="1:14">
      <c r="A1944" s="1" t="s">
        <v>2144</v>
      </c>
      <c r="B1944" s="1" t="s">
        <v>103</v>
      </c>
      <c r="C1944" s="1" t="s">
        <v>1704</v>
      </c>
      <c r="D1944" s="1">
        <v>0</v>
      </c>
      <c r="E1944" s="1">
        <v>0</v>
      </c>
      <c r="F1944" s="1">
        <v>0</v>
      </c>
      <c r="G1944" s="1">
        <v>0</v>
      </c>
      <c r="H1944" s="1">
        <v>0</v>
      </c>
      <c r="I1944" s="1">
        <v>0</v>
      </c>
      <c r="J1944" s="1">
        <v>0</v>
      </c>
      <c r="K1944" s="1">
        <v>0</v>
      </c>
      <c r="L1944" s="6"/>
      <c r="M1944" s="6"/>
      <c r="N1944" s="6"/>
    </row>
    <row r="1945" spans="1:14">
      <c r="A1945" s="1" t="s">
        <v>2145</v>
      </c>
      <c r="B1945" s="1" t="s">
        <v>103</v>
      </c>
      <c r="C1945" s="1" t="s">
        <v>943</v>
      </c>
      <c r="D1945" s="1">
        <v>0</v>
      </c>
      <c r="E1945" s="1">
        <v>0</v>
      </c>
      <c r="F1945" s="1">
        <v>0</v>
      </c>
      <c r="G1945" s="1">
        <v>0</v>
      </c>
      <c r="H1945" s="1">
        <v>0</v>
      </c>
      <c r="I1945" s="1">
        <v>0</v>
      </c>
      <c r="J1945" s="1">
        <v>0</v>
      </c>
      <c r="K1945" s="1">
        <v>0</v>
      </c>
      <c r="L1945" s="6"/>
      <c r="M1945" s="6"/>
      <c r="N1945" s="6"/>
    </row>
    <row r="1946" spans="1:14">
      <c r="A1946" s="1" t="s">
        <v>2146</v>
      </c>
      <c r="B1946" s="1" t="s">
        <v>103</v>
      </c>
      <c r="C1946" s="1" t="s">
        <v>1701</v>
      </c>
      <c r="D1946" s="1">
        <v>0</v>
      </c>
      <c r="E1946" s="1" t="s">
        <v>1531</v>
      </c>
      <c r="F1946" s="1">
        <v>0</v>
      </c>
      <c r="G1946" s="1" t="s">
        <v>1531</v>
      </c>
      <c r="H1946" s="1">
        <v>0</v>
      </c>
      <c r="I1946" s="1" t="s">
        <v>1531</v>
      </c>
      <c r="J1946" s="1">
        <v>0</v>
      </c>
      <c r="K1946" s="1" t="s">
        <v>1531</v>
      </c>
      <c r="L1946" s="6"/>
      <c r="M1946" s="6"/>
      <c r="N1946" s="6"/>
    </row>
    <row r="1947" spans="1:14">
      <c r="A1947" s="1" t="s">
        <v>2147</v>
      </c>
      <c r="B1947" s="1" t="s">
        <v>103</v>
      </c>
      <c r="C1947" s="1" t="s">
        <v>709</v>
      </c>
      <c r="D1947" s="1"/>
      <c r="E1947" s="1"/>
      <c r="F1947" s="1"/>
      <c r="G1947" s="1"/>
      <c r="H1947" s="1"/>
      <c r="I1947" s="1"/>
      <c r="J1947" s="1"/>
      <c r="K1947" s="1"/>
      <c r="L1947" s="6"/>
      <c r="M1947" s="6"/>
      <c r="N1947" s="6"/>
    </row>
    <row r="1948" spans="1:14">
      <c r="A1948" s="1" t="s">
        <v>2148</v>
      </c>
      <c r="B1948" s="1" t="s">
        <v>2149</v>
      </c>
      <c r="C1948" s="1" t="s">
        <v>1690</v>
      </c>
      <c r="D1948" s="1">
        <v>291</v>
      </c>
      <c r="E1948" s="1" t="s">
        <v>1531</v>
      </c>
      <c r="F1948" s="1">
        <v>293</v>
      </c>
      <c r="G1948" s="1" t="s">
        <v>1531</v>
      </c>
      <c r="H1948" s="1">
        <v>289</v>
      </c>
      <c r="I1948" s="1" t="s">
        <v>1531</v>
      </c>
      <c r="J1948" s="1">
        <v>289</v>
      </c>
      <c r="K1948" s="1" t="s">
        <v>1531</v>
      </c>
      <c r="L1948" s="6"/>
      <c r="M1948" s="6"/>
      <c r="N1948" s="6"/>
    </row>
    <row r="1949" spans="1:14">
      <c r="A1949" s="1" t="s">
        <v>2150</v>
      </c>
      <c r="B1949" s="1" t="s">
        <v>2149</v>
      </c>
      <c r="C1949" s="1" t="s">
        <v>1703</v>
      </c>
      <c r="D1949" s="1">
        <v>5</v>
      </c>
      <c r="E1949" s="1" t="s">
        <v>1531</v>
      </c>
      <c r="F1949" s="1">
        <v>5</v>
      </c>
      <c r="G1949" s="1" t="s">
        <v>1531</v>
      </c>
      <c r="H1949" s="1">
        <v>5</v>
      </c>
      <c r="I1949" s="1" t="s">
        <v>1531</v>
      </c>
      <c r="J1949" s="1">
        <v>5</v>
      </c>
      <c r="K1949" s="1" t="s">
        <v>1531</v>
      </c>
      <c r="L1949" s="6"/>
      <c r="M1949" s="6"/>
      <c r="N1949" s="6"/>
    </row>
    <row r="1950" spans="1:14">
      <c r="A1950" s="1" t="s">
        <v>2151</v>
      </c>
      <c r="B1950" s="1" t="s">
        <v>2149</v>
      </c>
      <c r="C1950" s="1" t="s">
        <v>941</v>
      </c>
      <c r="D1950" s="1">
        <v>33</v>
      </c>
      <c r="E1950" s="1">
        <v>4194</v>
      </c>
      <c r="F1950" s="1">
        <v>33</v>
      </c>
      <c r="G1950" s="1">
        <v>4194</v>
      </c>
      <c r="H1950" s="1">
        <v>33</v>
      </c>
      <c r="I1950" s="1">
        <v>4194</v>
      </c>
      <c r="J1950" s="1">
        <v>33</v>
      </c>
      <c r="K1950" s="1">
        <v>4301.0862059999999</v>
      </c>
      <c r="L1950" s="6"/>
      <c r="M1950" s="6"/>
      <c r="N1950" s="6"/>
    </row>
    <row r="1951" spans="1:14">
      <c r="A1951" s="1" t="s">
        <v>2152</v>
      </c>
      <c r="B1951" s="1" t="s">
        <v>2149</v>
      </c>
      <c r="C1951" s="1" t="s">
        <v>1700</v>
      </c>
      <c r="D1951" s="1">
        <v>184</v>
      </c>
      <c r="E1951" s="1">
        <v>1177</v>
      </c>
      <c r="F1951" s="2">
        <v>186</v>
      </c>
      <c r="G1951" s="2">
        <v>1183</v>
      </c>
      <c r="H1951" s="2">
        <v>182</v>
      </c>
      <c r="I1951" s="2">
        <v>1172</v>
      </c>
      <c r="J1951" s="2">
        <v>182</v>
      </c>
      <c r="K1951" s="2">
        <v>1172</v>
      </c>
      <c r="L1951" s="6"/>
      <c r="M1951" s="6"/>
      <c r="N1951" s="6"/>
    </row>
    <row r="1952" spans="1:14">
      <c r="A1952" s="1" t="s">
        <v>2153</v>
      </c>
      <c r="B1952" s="1" t="s">
        <v>2149</v>
      </c>
      <c r="C1952" s="1" t="s">
        <v>942</v>
      </c>
      <c r="D1952" s="1">
        <v>5</v>
      </c>
      <c r="E1952" s="1">
        <v>706.28571417460319</v>
      </c>
      <c r="F1952" s="1">
        <v>5</v>
      </c>
      <c r="G1952" s="1">
        <v>706.28571417460319</v>
      </c>
      <c r="H1952" s="1">
        <v>5</v>
      </c>
      <c r="I1952" s="1">
        <v>706.28571417460319</v>
      </c>
      <c r="J1952" s="1">
        <v>5</v>
      </c>
      <c r="K1952" s="1">
        <v>658.76190465079367</v>
      </c>
      <c r="L1952" s="6"/>
      <c r="M1952" s="6"/>
      <c r="N1952" s="6"/>
    </row>
    <row r="1953" spans="1:14">
      <c r="A1953" s="1" t="s">
        <v>2154</v>
      </c>
      <c r="B1953" s="1" t="s">
        <v>2149</v>
      </c>
      <c r="C1953" s="1" t="s">
        <v>1702</v>
      </c>
      <c r="D1953" s="1">
        <v>11</v>
      </c>
      <c r="E1953" s="1" t="s">
        <v>1531</v>
      </c>
      <c r="F1953" s="1">
        <v>11</v>
      </c>
      <c r="G1953" s="1" t="s">
        <v>1531</v>
      </c>
      <c r="H1953" s="1">
        <v>12</v>
      </c>
      <c r="I1953" s="1" t="s">
        <v>1531</v>
      </c>
      <c r="J1953" s="1">
        <v>12</v>
      </c>
      <c r="K1953" s="1" t="s">
        <v>1531</v>
      </c>
      <c r="L1953" s="6"/>
      <c r="M1953" s="6"/>
      <c r="N1953" s="6"/>
    </row>
    <row r="1954" spans="1:14">
      <c r="A1954" s="1" t="s">
        <v>2155</v>
      </c>
      <c r="B1954" s="1" t="s">
        <v>2149</v>
      </c>
      <c r="C1954" s="1" t="s">
        <v>944</v>
      </c>
      <c r="D1954" s="1">
        <v>15</v>
      </c>
      <c r="E1954" s="1" t="s">
        <v>1531</v>
      </c>
      <c r="F1954" s="1">
        <v>15</v>
      </c>
      <c r="G1954" s="1" t="s">
        <v>1531</v>
      </c>
      <c r="H1954" s="1">
        <v>15</v>
      </c>
      <c r="I1954" s="1" t="s">
        <v>1531</v>
      </c>
      <c r="J1954" s="1">
        <v>15</v>
      </c>
      <c r="K1954" s="1" t="s">
        <v>1531</v>
      </c>
      <c r="L1954" s="6"/>
      <c r="M1954" s="6"/>
      <c r="N1954" s="6"/>
    </row>
    <row r="1955" spans="1:14">
      <c r="A1955" s="1" t="s">
        <v>2156</v>
      </c>
      <c r="B1955" s="1" t="s">
        <v>2149</v>
      </c>
      <c r="C1955" s="1" t="s">
        <v>945</v>
      </c>
      <c r="D1955" s="1">
        <v>15</v>
      </c>
      <c r="E1955" s="1" t="s">
        <v>1531</v>
      </c>
      <c r="F1955" s="1">
        <v>15</v>
      </c>
      <c r="G1955" s="1" t="s">
        <v>1531</v>
      </c>
      <c r="H1955" s="1">
        <v>15</v>
      </c>
      <c r="I1955" s="1" t="s">
        <v>1531</v>
      </c>
      <c r="J1955" s="1">
        <v>15</v>
      </c>
      <c r="K1955" s="1" t="s">
        <v>1531</v>
      </c>
      <c r="L1955" s="6"/>
      <c r="M1955" s="6"/>
      <c r="N1955" s="6"/>
    </row>
    <row r="1956" spans="1:14">
      <c r="A1956" s="1" t="s">
        <v>2157</v>
      </c>
      <c r="B1956" s="1" t="s">
        <v>2149</v>
      </c>
      <c r="C1956" s="1" t="s">
        <v>1704</v>
      </c>
      <c r="D1956" s="1">
        <v>4</v>
      </c>
      <c r="E1956" s="1">
        <v>34.799999999999997</v>
      </c>
      <c r="F1956" s="1">
        <v>4</v>
      </c>
      <c r="G1956" s="1">
        <v>34.799999999999997</v>
      </c>
      <c r="H1956" s="1">
        <v>4</v>
      </c>
      <c r="I1956" s="1">
        <v>34.75</v>
      </c>
      <c r="J1956" s="1">
        <v>4</v>
      </c>
      <c r="K1956" s="1">
        <v>34.875</v>
      </c>
      <c r="L1956" s="6"/>
      <c r="M1956" s="6"/>
      <c r="N1956" s="6"/>
    </row>
    <row r="1957" spans="1:14">
      <c r="A1957" s="1" t="s">
        <v>2158</v>
      </c>
      <c r="B1957" s="1" t="s">
        <v>2149</v>
      </c>
      <c r="C1957" s="1" t="s">
        <v>943</v>
      </c>
      <c r="D1957" s="1">
        <v>13</v>
      </c>
      <c r="E1957" s="1">
        <v>308.77894400000002</v>
      </c>
      <c r="F1957" s="1">
        <v>13</v>
      </c>
      <c r="G1957" s="1">
        <v>308.77894400000002</v>
      </c>
      <c r="H1957" s="1">
        <v>12</v>
      </c>
      <c r="I1957" s="1">
        <v>301.65217200000001</v>
      </c>
      <c r="J1957" s="1">
        <v>12</v>
      </c>
      <c r="K1957" s="1">
        <v>292.41237000000001</v>
      </c>
      <c r="L1957" s="6"/>
      <c r="M1957" s="6"/>
      <c r="N1957" s="6"/>
    </row>
    <row r="1958" spans="1:14">
      <c r="A1958" s="1" t="s">
        <v>2159</v>
      </c>
      <c r="B1958" s="1" t="s">
        <v>2149</v>
      </c>
      <c r="C1958" s="1" t="s">
        <v>1701</v>
      </c>
      <c r="D1958" s="1">
        <v>4</v>
      </c>
      <c r="E1958" s="1" t="s">
        <v>1531</v>
      </c>
      <c r="F1958" s="1">
        <v>4</v>
      </c>
      <c r="G1958" s="1" t="s">
        <v>1531</v>
      </c>
      <c r="H1958" s="1">
        <v>4</v>
      </c>
      <c r="I1958" s="1" t="s">
        <v>1531</v>
      </c>
      <c r="J1958" s="1">
        <v>4</v>
      </c>
      <c r="K1958" s="1" t="s">
        <v>1531</v>
      </c>
      <c r="L1958" s="6"/>
      <c r="M1958" s="6"/>
      <c r="N1958" s="6"/>
    </row>
    <row r="1959" spans="1:14">
      <c r="A1959" s="1" t="s">
        <v>2160</v>
      </c>
      <c r="B1959" s="1" t="s">
        <v>2149</v>
      </c>
      <c r="C1959" s="1" t="s">
        <v>709</v>
      </c>
      <c r="D1959" s="1">
        <v>2</v>
      </c>
      <c r="E1959" s="1">
        <v>44</v>
      </c>
      <c r="F1959" s="2">
        <v>2</v>
      </c>
      <c r="G1959" s="2">
        <v>44</v>
      </c>
      <c r="H1959" s="2">
        <v>2</v>
      </c>
      <c r="I1959" s="2">
        <v>35</v>
      </c>
      <c r="J1959" s="2">
        <v>2</v>
      </c>
      <c r="K1959" s="2">
        <v>35</v>
      </c>
      <c r="L1959" s="6"/>
      <c r="M1959" s="6"/>
      <c r="N1959" s="6"/>
    </row>
    <row r="1960" spans="1:14">
      <c r="A1960" s="6" t="s">
        <v>695</v>
      </c>
      <c r="B1960" s="3" t="s">
        <v>694</v>
      </c>
      <c r="C1960" s="1" t="s">
        <v>1690</v>
      </c>
      <c r="D1960" s="1">
        <v>347</v>
      </c>
      <c r="E1960" s="1" t="s">
        <v>1531</v>
      </c>
      <c r="F1960" s="1">
        <v>346</v>
      </c>
      <c r="G1960" s="1" t="s">
        <v>1531</v>
      </c>
      <c r="H1960" s="1">
        <v>345</v>
      </c>
      <c r="I1960" s="1" t="s">
        <v>1531</v>
      </c>
      <c r="J1960" s="1">
        <v>343</v>
      </c>
      <c r="K1960" s="1" t="s">
        <v>1531</v>
      </c>
      <c r="L1960" s="6"/>
      <c r="M1960" s="6"/>
      <c r="N1960" s="6"/>
    </row>
    <row r="1961" spans="1:14">
      <c r="A1961" s="6" t="s">
        <v>696</v>
      </c>
      <c r="B1961" s="3" t="s">
        <v>694</v>
      </c>
      <c r="C1961" s="1" t="s">
        <v>1703</v>
      </c>
      <c r="D1961" s="3">
        <v>8</v>
      </c>
      <c r="E1961" s="1" t="s">
        <v>1531</v>
      </c>
      <c r="F1961" s="3">
        <v>8</v>
      </c>
      <c r="G1961" s="1" t="s">
        <v>1531</v>
      </c>
      <c r="H1961" s="3">
        <v>8</v>
      </c>
      <c r="I1961" s="1" t="s">
        <v>1531</v>
      </c>
      <c r="J1961" s="3">
        <v>8</v>
      </c>
      <c r="K1961" s="1" t="s">
        <v>1531</v>
      </c>
      <c r="L1961" s="6"/>
      <c r="M1961" s="6"/>
      <c r="N1961" s="6"/>
    </row>
    <row r="1962" spans="1:14">
      <c r="A1962" s="6" t="s">
        <v>697</v>
      </c>
      <c r="B1962" s="3" t="s">
        <v>694</v>
      </c>
      <c r="C1962" s="1" t="s">
        <v>941</v>
      </c>
      <c r="D1962" s="3">
        <v>26</v>
      </c>
      <c r="E1962" s="3">
        <v>2687.2028959999998</v>
      </c>
      <c r="F1962" s="3">
        <v>26</v>
      </c>
      <c r="G1962" s="3">
        <v>2686.7059880000002</v>
      </c>
      <c r="H1962" s="3">
        <v>26</v>
      </c>
      <c r="I1962" s="3">
        <v>2686.7059880000002</v>
      </c>
      <c r="J1962" s="3">
        <v>26</v>
      </c>
      <c r="K1962" s="3">
        <v>2791.6293700000001</v>
      </c>
      <c r="L1962" s="6"/>
      <c r="M1962" s="6"/>
      <c r="N1962" s="6"/>
    </row>
    <row r="1963" spans="1:14">
      <c r="A1963" s="6" t="s">
        <v>698</v>
      </c>
      <c r="B1963" s="3" t="s">
        <v>694</v>
      </c>
      <c r="C1963" s="1" t="s">
        <v>1700</v>
      </c>
      <c r="D1963" s="3">
        <v>140</v>
      </c>
      <c r="E1963" s="3">
        <v>827</v>
      </c>
      <c r="F1963" s="3">
        <v>140</v>
      </c>
      <c r="G1963" s="3">
        <v>825</v>
      </c>
      <c r="H1963" s="3">
        <v>138</v>
      </c>
      <c r="I1963" s="3">
        <v>813</v>
      </c>
      <c r="J1963" s="3">
        <v>138</v>
      </c>
      <c r="K1963" s="3">
        <v>814</v>
      </c>
      <c r="L1963" s="6"/>
      <c r="M1963" s="6"/>
      <c r="N1963" s="6"/>
    </row>
    <row r="1964" spans="1:14">
      <c r="A1964" s="6" t="s">
        <v>699</v>
      </c>
      <c r="B1964" s="3" t="s">
        <v>694</v>
      </c>
      <c r="C1964" s="1" t="s">
        <v>942</v>
      </c>
      <c r="D1964" s="3">
        <v>0</v>
      </c>
      <c r="E1964" s="3">
        <v>0</v>
      </c>
      <c r="F1964" s="3">
        <v>0</v>
      </c>
      <c r="G1964" s="3">
        <v>0</v>
      </c>
      <c r="H1964" s="3">
        <v>0</v>
      </c>
      <c r="I1964" s="3">
        <v>0</v>
      </c>
      <c r="J1964" s="3">
        <v>0</v>
      </c>
      <c r="K1964" s="3">
        <v>0</v>
      </c>
      <c r="L1964" s="6"/>
      <c r="M1964" s="6"/>
      <c r="N1964" s="6"/>
    </row>
    <row r="1965" spans="1:14">
      <c r="A1965" s="6" t="s">
        <v>2244</v>
      </c>
      <c r="B1965" s="3" t="s">
        <v>694</v>
      </c>
      <c r="C1965" s="1" t="s">
        <v>1702</v>
      </c>
      <c r="D1965" s="3">
        <v>65</v>
      </c>
      <c r="E1965" s="1" t="s">
        <v>1531</v>
      </c>
      <c r="F1965" s="3">
        <v>65</v>
      </c>
      <c r="G1965" s="1" t="s">
        <v>1531</v>
      </c>
      <c r="H1965" s="3">
        <v>65</v>
      </c>
      <c r="I1965" s="1" t="s">
        <v>1531</v>
      </c>
      <c r="J1965" s="3">
        <v>65</v>
      </c>
      <c r="K1965" s="1" t="s">
        <v>1531</v>
      </c>
      <c r="L1965" s="6"/>
      <c r="M1965" s="6"/>
      <c r="N1965" s="6"/>
    </row>
    <row r="1966" spans="1:14">
      <c r="A1966" s="6" t="s">
        <v>2245</v>
      </c>
      <c r="B1966" s="3" t="s">
        <v>694</v>
      </c>
      <c r="C1966" s="1" t="s">
        <v>944</v>
      </c>
      <c r="D1966" s="3">
        <v>33</v>
      </c>
      <c r="E1966" s="1" t="s">
        <v>1531</v>
      </c>
      <c r="F1966" s="3">
        <v>33</v>
      </c>
      <c r="G1966" s="1" t="s">
        <v>1531</v>
      </c>
      <c r="H1966" s="3">
        <v>33</v>
      </c>
      <c r="I1966" s="1" t="s">
        <v>1531</v>
      </c>
      <c r="J1966" s="3">
        <v>33</v>
      </c>
      <c r="K1966" s="1" t="s">
        <v>1531</v>
      </c>
      <c r="L1966" s="6"/>
      <c r="M1966" s="6"/>
      <c r="N1966" s="6"/>
    </row>
    <row r="1967" spans="1:14">
      <c r="A1967" s="6" t="s">
        <v>2246</v>
      </c>
      <c r="B1967" s="3" t="s">
        <v>694</v>
      </c>
      <c r="C1967" s="1" t="s">
        <v>945</v>
      </c>
      <c r="D1967" s="3">
        <v>32</v>
      </c>
      <c r="E1967" s="1" t="s">
        <v>1531</v>
      </c>
      <c r="F1967" s="3">
        <v>32</v>
      </c>
      <c r="G1967" s="1" t="s">
        <v>1531</v>
      </c>
      <c r="H1967" s="3">
        <v>32</v>
      </c>
      <c r="I1967" s="1" t="s">
        <v>1531</v>
      </c>
      <c r="J1967" s="3">
        <v>32</v>
      </c>
      <c r="K1967" s="1" t="s">
        <v>1531</v>
      </c>
      <c r="L1967" s="6"/>
      <c r="M1967" s="6"/>
      <c r="N1967" s="6"/>
    </row>
    <row r="1968" spans="1:14">
      <c r="A1968" s="6" t="s">
        <v>2247</v>
      </c>
      <c r="B1968" s="3" t="s">
        <v>694</v>
      </c>
      <c r="C1968" s="1" t="s">
        <v>1704</v>
      </c>
      <c r="D1968" s="3">
        <v>24</v>
      </c>
      <c r="E1968" s="3">
        <v>151.47499999999999</v>
      </c>
      <c r="F1968" s="3">
        <v>24</v>
      </c>
      <c r="G1968" s="3">
        <v>151.47499999999999</v>
      </c>
      <c r="H1968" s="3">
        <v>25</v>
      </c>
      <c r="I1968" s="3">
        <v>157.11666300000002</v>
      </c>
      <c r="J1968" s="3">
        <v>23</v>
      </c>
      <c r="K1968" s="3">
        <v>146.224997</v>
      </c>
      <c r="L1968" s="6"/>
      <c r="M1968" s="6"/>
      <c r="N1968" s="6"/>
    </row>
    <row r="1969" spans="1:14">
      <c r="A1969" s="6" t="s">
        <v>2248</v>
      </c>
      <c r="B1969" s="3" t="s">
        <v>694</v>
      </c>
      <c r="C1969" s="1" t="s">
        <v>943</v>
      </c>
      <c r="D1969" s="3">
        <v>5</v>
      </c>
      <c r="E1969" s="3">
        <v>89</v>
      </c>
      <c r="F1969" s="3">
        <v>5</v>
      </c>
      <c r="G1969" s="3">
        <v>89</v>
      </c>
      <c r="H1969" s="3">
        <v>5</v>
      </c>
      <c r="I1969" s="3">
        <v>89</v>
      </c>
      <c r="J1969" s="3">
        <v>5</v>
      </c>
      <c r="K1969" s="3">
        <v>121</v>
      </c>
      <c r="L1969" s="6"/>
      <c r="M1969" s="6"/>
      <c r="N1969" s="6"/>
    </row>
    <row r="1970" spans="1:14">
      <c r="A1970" s="6" t="s">
        <v>2249</v>
      </c>
      <c r="B1970" s="3" t="s">
        <v>694</v>
      </c>
      <c r="C1970" s="1" t="s">
        <v>1701</v>
      </c>
      <c r="D1970" s="3">
        <v>14</v>
      </c>
      <c r="E1970" s="1" t="s">
        <v>1531</v>
      </c>
      <c r="F1970" s="3">
        <v>13</v>
      </c>
      <c r="G1970" s="1" t="s">
        <v>1531</v>
      </c>
      <c r="H1970" s="3">
        <v>13</v>
      </c>
      <c r="I1970" s="1" t="s">
        <v>1531</v>
      </c>
      <c r="J1970" s="3">
        <v>13</v>
      </c>
      <c r="K1970" s="1" t="s">
        <v>1531</v>
      </c>
      <c r="L1970" s="6"/>
      <c r="M1970" s="6"/>
      <c r="N1970" s="6"/>
    </row>
    <row r="1971" spans="1:14">
      <c r="A1971" s="6" t="s">
        <v>2250</v>
      </c>
      <c r="B1971" s="3" t="s">
        <v>694</v>
      </c>
      <c r="C1971" s="1" t="s">
        <v>709</v>
      </c>
      <c r="D1971" s="3">
        <v>0</v>
      </c>
      <c r="E1971" s="3">
        <v>0</v>
      </c>
      <c r="F1971" s="3">
        <v>0</v>
      </c>
      <c r="G1971" s="3">
        <v>0</v>
      </c>
      <c r="H1971" s="3">
        <v>0</v>
      </c>
      <c r="I1971" s="3">
        <v>0</v>
      </c>
      <c r="J1971" s="3">
        <v>0</v>
      </c>
      <c r="K1971" s="3">
        <v>0</v>
      </c>
      <c r="L1971" s="6"/>
      <c r="M1971" s="6"/>
      <c r="N1971" s="6"/>
    </row>
    <row r="1972" spans="1:14">
      <c r="A1972" s="6" t="s">
        <v>1123</v>
      </c>
      <c r="B1972" s="3" t="s">
        <v>1691</v>
      </c>
      <c r="C1972" s="3" t="s">
        <v>722</v>
      </c>
      <c r="D1972" s="3">
        <v>4</v>
      </c>
      <c r="E1972" s="3" t="s">
        <v>1531</v>
      </c>
      <c r="F1972" s="3">
        <v>4</v>
      </c>
      <c r="G1972" s="3" t="s">
        <v>1531</v>
      </c>
      <c r="H1972" s="3">
        <v>4</v>
      </c>
      <c r="I1972" s="3" t="s">
        <v>1531</v>
      </c>
      <c r="J1972" s="3">
        <v>4</v>
      </c>
      <c r="K1972" s="3" t="s">
        <v>1531</v>
      </c>
      <c r="L1972" s="6"/>
      <c r="M1972" s="6"/>
    </row>
    <row r="1973" spans="1:14">
      <c r="A1973" s="6" t="s">
        <v>1124</v>
      </c>
      <c r="B1973" s="3" t="s">
        <v>133</v>
      </c>
      <c r="C1973" s="3" t="s">
        <v>722</v>
      </c>
      <c r="D1973" s="3">
        <v>1</v>
      </c>
      <c r="E1973" s="3" t="s">
        <v>1531</v>
      </c>
      <c r="F1973" s="3">
        <v>1</v>
      </c>
      <c r="G1973" s="3" t="s">
        <v>1531</v>
      </c>
      <c r="H1973" s="3">
        <v>1</v>
      </c>
      <c r="I1973" s="3" t="s">
        <v>1531</v>
      </c>
      <c r="J1973" s="3">
        <v>1</v>
      </c>
      <c r="K1973" s="3" t="s">
        <v>1531</v>
      </c>
      <c r="L1973" s="6"/>
      <c r="M1973" s="6"/>
    </row>
    <row r="1974" spans="1:14">
      <c r="A1974" s="6" t="s">
        <v>1125</v>
      </c>
      <c r="B1974" s="3" t="s">
        <v>966</v>
      </c>
      <c r="C1974" s="3" t="s">
        <v>722</v>
      </c>
      <c r="E1974" s="3" t="s">
        <v>1531</v>
      </c>
      <c r="G1974" s="3" t="s">
        <v>1531</v>
      </c>
      <c r="I1974" s="3" t="s">
        <v>1531</v>
      </c>
      <c r="K1974" s="3" t="s">
        <v>1531</v>
      </c>
      <c r="L1974" s="6"/>
      <c r="M1974" s="6"/>
    </row>
    <row r="1975" spans="1:14">
      <c r="A1975" s="6" t="s">
        <v>1126</v>
      </c>
      <c r="B1975" s="3" t="s">
        <v>972</v>
      </c>
      <c r="C1975" s="3" t="s">
        <v>722</v>
      </c>
      <c r="D1975" s="3">
        <v>1</v>
      </c>
      <c r="E1975" s="3" t="s">
        <v>1531</v>
      </c>
      <c r="F1975" s="3">
        <v>1</v>
      </c>
      <c r="G1975" s="3" t="s">
        <v>1531</v>
      </c>
      <c r="H1975" s="3">
        <v>1</v>
      </c>
      <c r="I1975" s="3" t="s">
        <v>1531</v>
      </c>
      <c r="J1975" s="3">
        <v>1</v>
      </c>
      <c r="K1975" s="3" t="s">
        <v>1531</v>
      </c>
      <c r="L1975" s="6"/>
      <c r="M1975" s="6"/>
    </row>
    <row r="1976" spans="1:14">
      <c r="A1976" s="6" t="s">
        <v>1127</v>
      </c>
      <c r="B1976" s="3" t="s">
        <v>1547</v>
      </c>
      <c r="C1976" s="3" t="s">
        <v>722</v>
      </c>
      <c r="E1976" s="3" t="s">
        <v>1531</v>
      </c>
      <c r="G1976" s="3" t="s">
        <v>1531</v>
      </c>
      <c r="I1976" s="3" t="s">
        <v>1531</v>
      </c>
      <c r="K1976" s="3" t="s">
        <v>1531</v>
      </c>
      <c r="L1976" s="6"/>
      <c r="M1976" s="6"/>
    </row>
    <row r="1977" spans="1:14">
      <c r="A1977" s="6" t="s">
        <v>1128</v>
      </c>
      <c r="B1977" s="3" t="s">
        <v>1554</v>
      </c>
      <c r="C1977" s="3" t="s">
        <v>722</v>
      </c>
      <c r="E1977" s="3" t="s">
        <v>1531</v>
      </c>
      <c r="G1977" s="3" t="s">
        <v>1531</v>
      </c>
      <c r="I1977" s="3" t="s">
        <v>1531</v>
      </c>
      <c r="K1977" s="3" t="s">
        <v>1531</v>
      </c>
      <c r="L1977" s="6"/>
      <c r="M1977" s="6"/>
    </row>
    <row r="1978" spans="1:14">
      <c r="A1978" s="6" t="s">
        <v>1129</v>
      </c>
      <c r="B1978" s="3" t="s">
        <v>111</v>
      </c>
      <c r="C1978" s="3" t="s">
        <v>722</v>
      </c>
      <c r="E1978" s="3" t="s">
        <v>1531</v>
      </c>
      <c r="G1978" s="3" t="s">
        <v>1531</v>
      </c>
      <c r="I1978" s="3" t="s">
        <v>1531</v>
      </c>
      <c r="K1978" s="3" t="s">
        <v>1531</v>
      </c>
      <c r="L1978" s="6"/>
      <c r="M1978" s="6"/>
    </row>
    <row r="1979" spans="1:14">
      <c r="A1979" s="6" t="s">
        <v>1130</v>
      </c>
      <c r="B1979" s="3" t="s">
        <v>711</v>
      </c>
      <c r="C1979" s="3" t="s">
        <v>722</v>
      </c>
      <c r="E1979" s="3" t="s">
        <v>1531</v>
      </c>
      <c r="G1979" s="3" t="s">
        <v>1531</v>
      </c>
      <c r="I1979" s="3" t="s">
        <v>1531</v>
      </c>
      <c r="K1979" s="3" t="s">
        <v>1531</v>
      </c>
      <c r="L1979" s="6"/>
      <c r="M1979" s="6"/>
    </row>
    <row r="1980" spans="1:14">
      <c r="A1980" s="6" t="s">
        <v>1131</v>
      </c>
      <c r="B1980" s="3" t="s">
        <v>1577</v>
      </c>
      <c r="C1980" s="3" t="s">
        <v>722</v>
      </c>
      <c r="E1980" s="3" t="s">
        <v>1531</v>
      </c>
      <c r="G1980" s="3" t="s">
        <v>1531</v>
      </c>
      <c r="I1980" s="3" t="s">
        <v>1531</v>
      </c>
      <c r="K1980" s="3" t="s">
        <v>1531</v>
      </c>
      <c r="L1980" s="6"/>
      <c r="M1980" s="6"/>
    </row>
    <row r="1981" spans="1:14">
      <c r="A1981" s="6" t="s">
        <v>1132</v>
      </c>
      <c r="B1981" s="3" t="s">
        <v>112</v>
      </c>
      <c r="C1981" s="3" t="s">
        <v>722</v>
      </c>
      <c r="E1981" s="3" t="s">
        <v>1531</v>
      </c>
      <c r="G1981" s="3" t="s">
        <v>1531</v>
      </c>
      <c r="I1981" s="3" t="s">
        <v>1531</v>
      </c>
      <c r="K1981" s="3" t="s">
        <v>1531</v>
      </c>
      <c r="L1981" s="6"/>
      <c r="M1981" s="6"/>
    </row>
    <row r="1982" spans="1:14">
      <c r="A1982" s="6" t="s">
        <v>1133</v>
      </c>
      <c r="B1982" s="3" t="s">
        <v>712</v>
      </c>
      <c r="C1982" s="3" t="s">
        <v>722</v>
      </c>
      <c r="E1982" s="3" t="s">
        <v>1531</v>
      </c>
      <c r="G1982" s="3" t="s">
        <v>1531</v>
      </c>
      <c r="I1982" s="3" t="s">
        <v>1531</v>
      </c>
      <c r="K1982" s="3" t="s">
        <v>1531</v>
      </c>
      <c r="L1982" s="6"/>
      <c r="M1982" s="6"/>
    </row>
    <row r="1983" spans="1:14">
      <c r="A1983" s="6" t="s">
        <v>1134</v>
      </c>
      <c r="B1983" s="3" t="s">
        <v>1598</v>
      </c>
      <c r="C1983" s="3" t="s">
        <v>722</v>
      </c>
      <c r="E1983" s="3" t="s">
        <v>1531</v>
      </c>
      <c r="G1983" s="3" t="s">
        <v>1531</v>
      </c>
      <c r="I1983" s="3" t="s">
        <v>1531</v>
      </c>
      <c r="K1983" s="3" t="s">
        <v>1531</v>
      </c>
      <c r="L1983" s="6"/>
      <c r="M1983" s="6"/>
    </row>
    <row r="1984" spans="1:14">
      <c r="A1984" s="6" t="s">
        <v>1135</v>
      </c>
      <c r="B1984" s="3" t="s">
        <v>713</v>
      </c>
      <c r="C1984" s="3" t="s">
        <v>722</v>
      </c>
      <c r="E1984" s="3" t="s">
        <v>1531</v>
      </c>
      <c r="G1984" s="3" t="s">
        <v>1531</v>
      </c>
      <c r="I1984" s="3" t="s">
        <v>1531</v>
      </c>
      <c r="K1984" s="3" t="s">
        <v>1531</v>
      </c>
      <c r="L1984" s="6"/>
      <c r="M1984" s="6"/>
    </row>
    <row r="1985" spans="1:13">
      <c r="A1985" s="6" t="s">
        <v>1136</v>
      </c>
      <c r="B1985" s="3" t="s">
        <v>1603</v>
      </c>
      <c r="C1985" s="3" t="s">
        <v>722</v>
      </c>
      <c r="E1985" s="3" t="s">
        <v>1531</v>
      </c>
      <c r="G1985" s="3" t="s">
        <v>1531</v>
      </c>
      <c r="I1985" s="3" t="s">
        <v>1531</v>
      </c>
      <c r="K1985" s="3" t="s">
        <v>1531</v>
      </c>
      <c r="L1985" s="6"/>
      <c r="M1985" s="6"/>
    </row>
    <row r="1986" spans="1:13">
      <c r="A1986" s="6" t="s">
        <v>1137</v>
      </c>
      <c r="B1986" s="3" t="s">
        <v>2254</v>
      </c>
      <c r="C1986" s="3" t="s">
        <v>722</v>
      </c>
      <c r="E1986" s="3" t="s">
        <v>1531</v>
      </c>
      <c r="G1986" s="3" t="s">
        <v>1531</v>
      </c>
      <c r="I1986" s="3" t="s">
        <v>1531</v>
      </c>
      <c r="K1986" s="3" t="s">
        <v>1531</v>
      </c>
      <c r="L1986" s="6"/>
      <c r="M1986" s="6"/>
    </row>
    <row r="1987" spans="1:13">
      <c r="A1987" s="6" t="s">
        <v>1138</v>
      </c>
      <c r="B1987" s="3" t="s">
        <v>714</v>
      </c>
      <c r="C1987" s="3" t="s">
        <v>722</v>
      </c>
      <c r="E1987" s="3" t="s">
        <v>1531</v>
      </c>
      <c r="G1987" s="3" t="s">
        <v>1531</v>
      </c>
      <c r="I1987" s="3" t="s">
        <v>1531</v>
      </c>
      <c r="K1987" s="3" t="s">
        <v>1531</v>
      </c>
      <c r="L1987" s="6"/>
      <c r="M1987" s="6"/>
    </row>
    <row r="1988" spans="1:13">
      <c r="A1988" s="6" t="s">
        <v>1139</v>
      </c>
      <c r="B1988" s="3" t="s">
        <v>952</v>
      </c>
      <c r="C1988" s="3" t="s">
        <v>722</v>
      </c>
      <c r="E1988" s="3" t="s">
        <v>1531</v>
      </c>
      <c r="G1988" s="3" t="s">
        <v>1531</v>
      </c>
      <c r="I1988" s="3" t="s">
        <v>1531</v>
      </c>
      <c r="K1988" s="3" t="s">
        <v>1531</v>
      </c>
      <c r="L1988" s="6"/>
      <c r="M1988" s="6"/>
    </row>
    <row r="1989" spans="1:13">
      <c r="A1989" s="6" t="s">
        <v>1140</v>
      </c>
      <c r="B1989" s="3" t="s">
        <v>953</v>
      </c>
      <c r="C1989" s="3" t="s">
        <v>722</v>
      </c>
      <c r="E1989" s="3" t="s">
        <v>1531</v>
      </c>
      <c r="G1989" s="3" t="s">
        <v>1531</v>
      </c>
      <c r="I1989" s="3" t="s">
        <v>1531</v>
      </c>
      <c r="K1989" s="3" t="s">
        <v>1531</v>
      </c>
      <c r="L1989" s="6"/>
      <c r="M1989" s="6"/>
    </row>
    <row r="1990" spans="1:13">
      <c r="A1990" s="6" t="s">
        <v>1141</v>
      </c>
      <c r="B1990" s="3" t="s">
        <v>959</v>
      </c>
      <c r="C1990" s="3" t="s">
        <v>722</v>
      </c>
      <c r="E1990" s="3" t="s">
        <v>1531</v>
      </c>
      <c r="G1990" s="3" t="s">
        <v>1531</v>
      </c>
      <c r="I1990" s="3" t="s">
        <v>1531</v>
      </c>
      <c r="K1990" s="3" t="s">
        <v>1531</v>
      </c>
      <c r="L1990" s="6"/>
      <c r="M1990" s="6"/>
    </row>
    <row r="1991" spans="1:13">
      <c r="A1991" s="6" t="s">
        <v>1142</v>
      </c>
      <c r="B1991" s="3" t="s">
        <v>705</v>
      </c>
      <c r="C1991" s="3" t="s">
        <v>722</v>
      </c>
      <c r="E1991" s="3" t="s">
        <v>1531</v>
      </c>
      <c r="G1991" s="3" t="s">
        <v>1531</v>
      </c>
      <c r="I1991" s="3" t="s">
        <v>1531</v>
      </c>
      <c r="K1991" s="3" t="s">
        <v>1531</v>
      </c>
      <c r="L1991" s="6"/>
      <c r="M1991" s="6"/>
    </row>
    <row r="1992" spans="1:13">
      <c r="A1992" s="6" t="s">
        <v>1143</v>
      </c>
      <c r="B1992" s="3" t="s">
        <v>706</v>
      </c>
      <c r="C1992" s="3" t="s">
        <v>722</v>
      </c>
      <c r="E1992" s="3" t="s">
        <v>1531</v>
      </c>
      <c r="G1992" s="3" t="s">
        <v>1531</v>
      </c>
      <c r="I1992" s="3" t="s">
        <v>1531</v>
      </c>
      <c r="K1992" s="3" t="s">
        <v>1531</v>
      </c>
      <c r="L1992" s="6"/>
      <c r="M1992" s="6"/>
    </row>
    <row r="1993" spans="1:13">
      <c r="A1993" s="6" t="s">
        <v>1144</v>
      </c>
      <c r="B1993" s="3" t="s">
        <v>965</v>
      </c>
      <c r="C1993" s="3" t="s">
        <v>722</v>
      </c>
      <c r="E1993" s="3" t="s">
        <v>1531</v>
      </c>
      <c r="G1993" s="3" t="s">
        <v>1531</v>
      </c>
      <c r="I1993" s="3" t="s">
        <v>1531</v>
      </c>
      <c r="K1993" s="3" t="s">
        <v>1531</v>
      </c>
      <c r="L1993" s="6"/>
      <c r="M1993" s="6"/>
    </row>
    <row r="1994" spans="1:13">
      <c r="A1994" s="6" t="s">
        <v>1145</v>
      </c>
      <c r="B1994" s="3" t="s">
        <v>1550</v>
      </c>
      <c r="C1994" s="3" t="s">
        <v>722</v>
      </c>
      <c r="E1994" s="3" t="s">
        <v>1531</v>
      </c>
      <c r="G1994" s="3" t="s">
        <v>1531</v>
      </c>
      <c r="I1994" s="3" t="s">
        <v>1531</v>
      </c>
      <c r="K1994" s="3" t="s">
        <v>1531</v>
      </c>
      <c r="L1994" s="6"/>
      <c r="M1994" s="6"/>
    </row>
    <row r="1995" spans="1:13">
      <c r="A1995" s="6" t="s">
        <v>1146</v>
      </c>
      <c r="B1995" s="3" t="s">
        <v>1563</v>
      </c>
      <c r="C1995" s="3" t="s">
        <v>722</v>
      </c>
      <c r="E1995" s="3" t="s">
        <v>1531</v>
      </c>
      <c r="G1995" s="3" t="s">
        <v>1531</v>
      </c>
      <c r="I1995" s="3" t="s">
        <v>1531</v>
      </c>
      <c r="K1995" s="3" t="s">
        <v>1531</v>
      </c>
      <c r="L1995" s="6"/>
      <c r="M1995" s="6"/>
    </row>
    <row r="1996" spans="1:13">
      <c r="A1996" s="6" t="s">
        <v>1147</v>
      </c>
      <c r="B1996" s="3" t="s">
        <v>1565</v>
      </c>
      <c r="C1996" s="3" t="s">
        <v>722</v>
      </c>
      <c r="E1996" s="3" t="s">
        <v>1531</v>
      </c>
      <c r="G1996" s="3" t="s">
        <v>1531</v>
      </c>
      <c r="I1996" s="3" t="s">
        <v>1531</v>
      </c>
      <c r="K1996" s="3" t="s">
        <v>1531</v>
      </c>
      <c r="L1996" s="6"/>
      <c r="M1996" s="6"/>
    </row>
    <row r="1997" spans="1:13">
      <c r="A1997" s="6" t="s">
        <v>1148</v>
      </c>
      <c r="B1997" s="3" t="s">
        <v>1569</v>
      </c>
      <c r="C1997" s="3" t="s">
        <v>722</v>
      </c>
      <c r="E1997" s="3" t="s">
        <v>1531</v>
      </c>
      <c r="G1997" s="3" t="s">
        <v>1531</v>
      </c>
      <c r="I1997" s="3" t="s">
        <v>1531</v>
      </c>
      <c r="K1997" s="3" t="s">
        <v>1531</v>
      </c>
      <c r="L1997" s="6"/>
      <c r="M1997" s="6"/>
    </row>
    <row r="1998" spans="1:13">
      <c r="A1998" s="6" t="s">
        <v>1149</v>
      </c>
      <c r="B1998" s="3" t="s">
        <v>1570</v>
      </c>
      <c r="C1998" s="3" t="s">
        <v>722</v>
      </c>
      <c r="E1998" s="3" t="s">
        <v>1531</v>
      </c>
      <c r="G1998" s="3" t="s">
        <v>1531</v>
      </c>
      <c r="I1998" s="3" t="s">
        <v>1531</v>
      </c>
      <c r="K1998" s="3" t="s">
        <v>1531</v>
      </c>
      <c r="L1998" s="6"/>
      <c r="M1998" s="6"/>
    </row>
    <row r="1999" spans="1:13">
      <c r="A1999" s="6" t="s">
        <v>1150</v>
      </c>
      <c r="B1999" s="3" t="s">
        <v>1579</v>
      </c>
      <c r="C1999" s="3" t="s">
        <v>722</v>
      </c>
      <c r="E1999" s="3" t="s">
        <v>1531</v>
      </c>
      <c r="G1999" s="3" t="s">
        <v>1531</v>
      </c>
      <c r="I1999" s="3" t="s">
        <v>1531</v>
      </c>
      <c r="K1999" s="3" t="s">
        <v>1531</v>
      </c>
      <c r="L1999" s="6"/>
      <c r="M1999" s="6"/>
    </row>
    <row r="2000" spans="1:13">
      <c r="A2000" s="6" t="s">
        <v>1151</v>
      </c>
      <c r="B2000" s="3" t="s">
        <v>1587</v>
      </c>
      <c r="C2000" s="3" t="s">
        <v>722</v>
      </c>
      <c r="E2000" s="3" t="s">
        <v>1531</v>
      </c>
      <c r="G2000" s="3" t="s">
        <v>1531</v>
      </c>
      <c r="I2000" s="3" t="s">
        <v>1531</v>
      </c>
      <c r="K2000" s="3" t="s">
        <v>1531</v>
      </c>
      <c r="L2000" s="6"/>
      <c r="M2000" s="6"/>
    </row>
    <row r="2001" spans="1:13">
      <c r="A2001" s="6" t="s">
        <v>1152</v>
      </c>
      <c r="B2001" s="3" t="s">
        <v>1590</v>
      </c>
      <c r="C2001" s="3" t="s">
        <v>722</v>
      </c>
      <c r="E2001" s="3" t="s">
        <v>1531</v>
      </c>
      <c r="G2001" s="3" t="s">
        <v>1531</v>
      </c>
      <c r="I2001" s="3" t="s">
        <v>1531</v>
      </c>
      <c r="K2001" s="3" t="s">
        <v>1531</v>
      </c>
      <c r="L2001" s="6"/>
      <c r="M2001" s="6"/>
    </row>
    <row r="2002" spans="1:13">
      <c r="A2002" s="6" t="s">
        <v>1153</v>
      </c>
      <c r="B2002" s="3" t="s">
        <v>1592</v>
      </c>
      <c r="C2002" s="3" t="s">
        <v>722</v>
      </c>
      <c r="E2002" s="3" t="s">
        <v>1531</v>
      </c>
      <c r="G2002" s="3" t="s">
        <v>1531</v>
      </c>
      <c r="I2002" s="3" t="s">
        <v>1531</v>
      </c>
      <c r="K2002" s="3" t="s">
        <v>1531</v>
      </c>
      <c r="L2002" s="6"/>
      <c r="M2002" s="6"/>
    </row>
    <row r="2003" spans="1:13">
      <c r="A2003" s="6" t="s">
        <v>1154</v>
      </c>
      <c r="B2003" s="3" t="s">
        <v>1601</v>
      </c>
      <c r="C2003" s="3" t="s">
        <v>722</v>
      </c>
      <c r="E2003" s="3" t="s">
        <v>1531</v>
      </c>
      <c r="G2003" s="3" t="s">
        <v>1531</v>
      </c>
      <c r="I2003" s="3" t="s">
        <v>1531</v>
      </c>
      <c r="K2003" s="3" t="s">
        <v>1531</v>
      </c>
      <c r="L2003" s="6"/>
      <c r="M2003" s="6"/>
    </row>
    <row r="2004" spans="1:13">
      <c r="A2004" s="6" t="s">
        <v>1155</v>
      </c>
      <c r="B2004" s="3" t="s">
        <v>1602</v>
      </c>
      <c r="C2004" s="3" t="s">
        <v>722</v>
      </c>
      <c r="E2004" s="3" t="s">
        <v>1531</v>
      </c>
      <c r="G2004" s="3" t="s">
        <v>1531</v>
      </c>
      <c r="I2004" s="3" t="s">
        <v>1531</v>
      </c>
      <c r="K2004" s="3" t="s">
        <v>1531</v>
      </c>
      <c r="L2004" s="6"/>
      <c r="M2004" s="6"/>
    </row>
    <row r="2005" spans="1:13">
      <c r="A2005" s="6" t="s">
        <v>1156</v>
      </c>
      <c r="B2005" s="3" t="s">
        <v>1607</v>
      </c>
      <c r="C2005" s="3" t="s">
        <v>722</v>
      </c>
      <c r="E2005" s="3" t="s">
        <v>1531</v>
      </c>
      <c r="G2005" s="3" t="s">
        <v>1531</v>
      </c>
      <c r="I2005" s="3" t="s">
        <v>1531</v>
      </c>
      <c r="K2005" s="3" t="s">
        <v>1531</v>
      </c>
      <c r="L2005" s="6"/>
      <c r="M2005" s="6"/>
    </row>
    <row r="2006" spans="1:13">
      <c r="A2006" s="6" t="s">
        <v>1157</v>
      </c>
      <c r="B2006" s="3" t="s">
        <v>91</v>
      </c>
      <c r="C2006" s="3" t="s">
        <v>722</v>
      </c>
      <c r="E2006" s="3" t="s">
        <v>1531</v>
      </c>
      <c r="G2006" s="3" t="s">
        <v>1531</v>
      </c>
      <c r="I2006" s="3" t="s">
        <v>1531</v>
      </c>
      <c r="K2006" s="3" t="s">
        <v>1531</v>
      </c>
      <c r="L2006" s="6"/>
      <c r="M2006" s="6"/>
    </row>
    <row r="2007" spans="1:13">
      <c r="A2007" s="6" t="s">
        <v>1158</v>
      </c>
      <c r="B2007" s="3" t="s">
        <v>95</v>
      </c>
      <c r="C2007" s="3" t="s">
        <v>722</v>
      </c>
      <c r="E2007" s="3" t="s">
        <v>1531</v>
      </c>
      <c r="G2007" s="3" t="s">
        <v>1531</v>
      </c>
      <c r="I2007" s="3" t="s">
        <v>1531</v>
      </c>
      <c r="K2007" s="3" t="s">
        <v>1531</v>
      </c>
      <c r="L2007" s="6"/>
      <c r="M2007" s="6"/>
    </row>
    <row r="2008" spans="1:13">
      <c r="A2008" s="6" t="s">
        <v>1159</v>
      </c>
      <c r="B2008" s="3" t="s">
        <v>99</v>
      </c>
      <c r="C2008" s="3" t="s">
        <v>722</v>
      </c>
      <c r="E2008" s="3" t="s">
        <v>1531</v>
      </c>
      <c r="G2008" s="3" t="s">
        <v>1531</v>
      </c>
      <c r="I2008" s="3" t="s">
        <v>1531</v>
      </c>
      <c r="K2008" s="3" t="s">
        <v>1531</v>
      </c>
      <c r="L2008" s="6"/>
      <c r="M2008" s="6"/>
    </row>
    <row r="2009" spans="1:13">
      <c r="A2009" s="6" t="s">
        <v>1160</v>
      </c>
      <c r="B2009" s="3" t="s">
        <v>101</v>
      </c>
      <c r="C2009" s="3" t="s">
        <v>722</v>
      </c>
      <c r="E2009" s="3" t="s">
        <v>1531</v>
      </c>
      <c r="G2009" s="3" t="s">
        <v>1531</v>
      </c>
      <c r="I2009" s="3" t="s">
        <v>1531</v>
      </c>
      <c r="K2009" s="3" t="s">
        <v>1531</v>
      </c>
      <c r="L2009" s="6"/>
      <c r="M2009" s="6"/>
    </row>
    <row r="2010" spans="1:13">
      <c r="A2010" s="6" t="s">
        <v>1161</v>
      </c>
      <c r="B2010" s="3" t="s">
        <v>2149</v>
      </c>
      <c r="C2010" s="3" t="s">
        <v>722</v>
      </c>
      <c r="E2010" s="3" t="s">
        <v>1531</v>
      </c>
      <c r="G2010" s="3" t="s">
        <v>1531</v>
      </c>
      <c r="I2010" s="3" t="s">
        <v>1531</v>
      </c>
      <c r="K2010" s="3" t="s">
        <v>1531</v>
      </c>
      <c r="L2010" s="6"/>
      <c r="M2010" s="6"/>
    </row>
    <row r="2011" spans="1:13">
      <c r="A2011" s="6" t="s">
        <v>1162</v>
      </c>
      <c r="B2011" s="3" t="s">
        <v>949</v>
      </c>
      <c r="C2011" s="3" t="s">
        <v>722</v>
      </c>
      <c r="E2011" s="3" t="s">
        <v>1531</v>
      </c>
      <c r="G2011" s="3" t="s">
        <v>1531</v>
      </c>
      <c r="I2011" s="3" t="s">
        <v>1531</v>
      </c>
      <c r="K2011" s="3" t="s">
        <v>1531</v>
      </c>
      <c r="L2011" s="6"/>
      <c r="M2011" s="6"/>
    </row>
    <row r="2012" spans="1:13">
      <c r="A2012" s="6" t="s">
        <v>1163</v>
      </c>
      <c r="B2012" s="3" t="s">
        <v>956</v>
      </c>
      <c r="C2012" s="3" t="s">
        <v>722</v>
      </c>
      <c r="E2012" s="3" t="s">
        <v>1531</v>
      </c>
      <c r="G2012" s="3" t="s">
        <v>1531</v>
      </c>
      <c r="I2012" s="3" t="s">
        <v>1531</v>
      </c>
      <c r="K2012" s="3" t="s">
        <v>1531</v>
      </c>
      <c r="L2012" s="6"/>
      <c r="M2012" s="6"/>
    </row>
    <row r="2013" spans="1:13">
      <c r="A2013" s="6" t="s">
        <v>1164</v>
      </c>
      <c r="B2013" s="3" t="s">
        <v>960</v>
      </c>
      <c r="C2013" s="3" t="s">
        <v>722</v>
      </c>
      <c r="E2013" s="3" t="s">
        <v>1531</v>
      </c>
      <c r="G2013" s="3" t="s">
        <v>1531</v>
      </c>
      <c r="I2013" s="3" t="s">
        <v>1531</v>
      </c>
      <c r="K2013" s="3" t="s">
        <v>1531</v>
      </c>
      <c r="L2013" s="6"/>
      <c r="M2013" s="6"/>
    </row>
    <row r="2014" spans="1:13">
      <c r="A2014" s="6" t="s">
        <v>1165</v>
      </c>
      <c r="B2014" s="3" t="s">
        <v>969</v>
      </c>
      <c r="C2014" s="3" t="s">
        <v>722</v>
      </c>
      <c r="E2014" s="3" t="s">
        <v>1531</v>
      </c>
      <c r="G2014" s="3" t="s">
        <v>1531</v>
      </c>
      <c r="I2014" s="3" t="s">
        <v>1531</v>
      </c>
      <c r="K2014" s="3" t="s">
        <v>1531</v>
      </c>
      <c r="L2014" s="6"/>
      <c r="M2014" s="6"/>
    </row>
    <row r="2015" spans="1:13">
      <c r="A2015" s="6" t="s">
        <v>1166</v>
      </c>
      <c r="B2015" s="3" t="s">
        <v>1544</v>
      </c>
      <c r="C2015" s="3" t="s">
        <v>722</v>
      </c>
      <c r="E2015" s="3" t="s">
        <v>1531</v>
      </c>
      <c r="G2015" s="3" t="s">
        <v>1531</v>
      </c>
      <c r="I2015" s="3" t="s">
        <v>1531</v>
      </c>
      <c r="K2015" s="3" t="s">
        <v>1531</v>
      </c>
      <c r="L2015" s="6"/>
      <c r="M2015" s="6"/>
    </row>
    <row r="2016" spans="1:13">
      <c r="A2016" s="6" t="s">
        <v>1900</v>
      </c>
      <c r="B2016" s="3" t="s">
        <v>715</v>
      </c>
      <c r="C2016" s="3" t="s">
        <v>722</v>
      </c>
      <c r="E2016" s="3" t="s">
        <v>1531</v>
      </c>
      <c r="G2016" s="3" t="s">
        <v>1531</v>
      </c>
      <c r="I2016" s="3" t="s">
        <v>1531</v>
      </c>
      <c r="K2016" s="3" t="s">
        <v>1531</v>
      </c>
      <c r="L2016" s="6"/>
      <c r="M2016" s="6"/>
    </row>
    <row r="2017" spans="1:13">
      <c r="A2017" s="6" t="s">
        <v>1167</v>
      </c>
      <c r="B2017" s="3" t="s">
        <v>1562</v>
      </c>
      <c r="C2017" s="3" t="s">
        <v>722</v>
      </c>
      <c r="E2017" s="3" t="s">
        <v>1531</v>
      </c>
      <c r="G2017" s="3" t="s">
        <v>1531</v>
      </c>
      <c r="I2017" s="3" t="s">
        <v>1531</v>
      </c>
      <c r="K2017" s="3" t="s">
        <v>1531</v>
      </c>
      <c r="L2017" s="6"/>
      <c r="M2017" s="6"/>
    </row>
    <row r="2018" spans="1:13">
      <c r="A2018" s="6" t="s">
        <v>1168</v>
      </c>
      <c r="B2018" s="3" t="s">
        <v>1566</v>
      </c>
      <c r="C2018" s="3" t="s">
        <v>722</v>
      </c>
      <c r="E2018" s="3" t="s">
        <v>1531</v>
      </c>
      <c r="G2018" s="3" t="s">
        <v>1531</v>
      </c>
      <c r="I2018" s="3" t="s">
        <v>1531</v>
      </c>
      <c r="K2018" s="3" t="s">
        <v>1531</v>
      </c>
      <c r="L2018" s="6"/>
      <c r="M2018" s="6"/>
    </row>
    <row r="2019" spans="1:13">
      <c r="A2019" s="6" t="s">
        <v>1169</v>
      </c>
      <c r="B2019" s="3" t="s">
        <v>1574</v>
      </c>
      <c r="C2019" s="3" t="s">
        <v>722</v>
      </c>
      <c r="E2019" s="3" t="s">
        <v>1531</v>
      </c>
      <c r="G2019" s="3" t="s">
        <v>1531</v>
      </c>
      <c r="I2019" s="3" t="s">
        <v>1531</v>
      </c>
      <c r="K2019" s="3" t="s">
        <v>1531</v>
      </c>
      <c r="L2019" s="6"/>
      <c r="M2019" s="6"/>
    </row>
    <row r="2020" spans="1:13">
      <c r="A2020" s="6" t="s">
        <v>1170</v>
      </c>
      <c r="B2020" s="3" t="s">
        <v>1575</v>
      </c>
      <c r="C2020" s="3" t="s">
        <v>722</v>
      </c>
      <c r="E2020" s="3" t="s">
        <v>1531</v>
      </c>
      <c r="G2020" s="3" t="s">
        <v>1531</v>
      </c>
      <c r="I2020" s="3" t="s">
        <v>1531</v>
      </c>
      <c r="K2020" s="3" t="s">
        <v>1531</v>
      </c>
      <c r="L2020" s="6"/>
      <c r="M2020" s="6"/>
    </row>
    <row r="2021" spans="1:13">
      <c r="A2021" s="6" t="s">
        <v>1171</v>
      </c>
      <c r="B2021" s="3" t="s">
        <v>1578</v>
      </c>
      <c r="C2021" s="3" t="s">
        <v>722</v>
      </c>
      <c r="E2021" s="3" t="s">
        <v>1531</v>
      </c>
      <c r="G2021" s="3" t="s">
        <v>1531</v>
      </c>
      <c r="I2021" s="3" t="s">
        <v>1531</v>
      </c>
      <c r="K2021" s="3" t="s">
        <v>1531</v>
      </c>
      <c r="L2021" s="6"/>
      <c r="M2021" s="6"/>
    </row>
    <row r="2022" spans="1:13">
      <c r="A2022" s="6" t="s">
        <v>2205</v>
      </c>
      <c r="B2022" s="3" t="s">
        <v>1588</v>
      </c>
      <c r="C2022" s="3" t="s">
        <v>722</v>
      </c>
      <c r="E2022" s="3" t="s">
        <v>1531</v>
      </c>
      <c r="G2022" s="3" t="s">
        <v>1531</v>
      </c>
      <c r="I2022" s="3" t="s">
        <v>1531</v>
      </c>
      <c r="K2022" s="3" t="s">
        <v>1531</v>
      </c>
      <c r="L2022" s="6"/>
      <c r="M2022" s="6"/>
    </row>
    <row r="2023" spans="1:13">
      <c r="A2023" s="6" t="s">
        <v>2206</v>
      </c>
      <c r="B2023" s="3" t="s">
        <v>1593</v>
      </c>
      <c r="C2023" s="3" t="s">
        <v>722</v>
      </c>
      <c r="E2023" s="3" t="s">
        <v>1531</v>
      </c>
      <c r="G2023" s="3" t="s">
        <v>1531</v>
      </c>
      <c r="I2023" s="3" t="s">
        <v>1531</v>
      </c>
      <c r="K2023" s="3" t="s">
        <v>1531</v>
      </c>
      <c r="L2023" s="6"/>
      <c r="M2023" s="6"/>
    </row>
    <row r="2024" spans="1:13">
      <c r="A2024" s="6" t="s">
        <v>2207</v>
      </c>
      <c r="B2024" s="3" t="s">
        <v>92</v>
      </c>
      <c r="C2024" s="3" t="s">
        <v>722</v>
      </c>
      <c r="E2024" s="3" t="s">
        <v>1531</v>
      </c>
      <c r="G2024" s="3" t="s">
        <v>1531</v>
      </c>
      <c r="I2024" s="3" t="s">
        <v>1531</v>
      </c>
      <c r="K2024" s="3" t="s">
        <v>1531</v>
      </c>
      <c r="L2024" s="6"/>
      <c r="M2024" s="6"/>
    </row>
    <row r="2025" spans="1:13">
      <c r="A2025" s="6" t="s">
        <v>2208</v>
      </c>
      <c r="B2025" s="3" t="s">
        <v>103</v>
      </c>
      <c r="C2025" s="3" t="s">
        <v>722</v>
      </c>
      <c r="E2025" s="3" t="s">
        <v>1531</v>
      </c>
      <c r="G2025" s="3" t="s">
        <v>1531</v>
      </c>
      <c r="I2025" s="3" t="s">
        <v>1531</v>
      </c>
      <c r="K2025" s="3" t="s">
        <v>1531</v>
      </c>
      <c r="L2025" s="6"/>
      <c r="M2025" s="6"/>
    </row>
    <row r="2026" spans="1:13">
      <c r="A2026" s="6" t="s">
        <v>2209</v>
      </c>
      <c r="B2026" s="3" t="s">
        <v>0</v>
      </c>
      <c r="C2026" s="3" t="s">
        <v>722</v>
      </c>
      <c r="E2026" s="3" t="s">
        <v>1531</v>
      </c>
      <c r="G2026" s="3" t="s">
        <v>1531</v>
      </c>
      <c r="I2026" s="3" t="s">
        <v>1531</v>
      </c>
      <c r="K2026" s="3" t="s">
        <v>1531</v>
      </c>
      <c r="L2026" s="6"/>
      <c r="M2026" s="6"/>
    </row>
    <row r="2027" spans="1:13">
      <c r="A2027" s="6" t="s">
        <v>2210</v>
      </c>
      <c r="B2027" s="3" t="s">
        <v>716</v>
      </c>
      <c r="C2027" s="3" t="s">
        <v>722</v>
      </c>
      <c r="E2027" s="3" t="s">
        <v>1531</v>
      </c>
      <c r="G2027" s="3" t="s">
        <v>1531</v>
      </c>
      <c r="I2027" s="3" t="s">
        <v>1531</v>
      </c>
      <c r="K2027" s="3" t="s">
        <v>1531</v>
      </c>
      <c r="L2027" s="6"/>
      <c r="M2027" s="6"/>
    </row>
    <row r="2028" spans="1:13">
      <c r="A2028" s="6" t="s">
        <v>2211</v>
      </c>
      <c r="B2028" s="3" t="s">
        <v>967</v>
      </c>
      <c r="C2028" s="3" t="s">
        <v>722</v>
      </c>
      <c r="E2028" s="3" t="s">
        <v>1531</v>
      </c>
      <c r="G2028" s="3" t="s">
        <v>1531</v>
      </c>
      <c r="I2028" s="3" t="s">
        <v>1531</v>
      </c>
      <c r="K2028" s="3" t="s">
        <v>1531</v>
      </c>
      <c r="L2028" s="6"/>
      <c r="M2028" s="6"/>
    </row>
    <row r="2029" spans="1:13">
      <c r="A2029" s="6" t="s">
        <v>2212</v>
      </c>
      <c r="B2029" s="3" t="s">
        <v>717</v>
      </c>
      <c r="C2029" s="3" t="s">
        <v>722</v>
      </c>
      <c r="E2029" s="3" t="s">
        <v>1531</v>
      </c>
      <c r="G2029" s="3" t="s">
        <v>1531</v>
      </c>
      <c r="I2029" s="3" t="s">
        <v>1531</v>
      </c>
      <c r="K2029" s="3" t="s">
        <v>1531</v>
      </c>
      <c r="L2029" s="6"/>
      <c r="M2029" s="6"/>
    </row>
    <row r="2030" spans="1:13">
      <c r="A2030" s="6" t="s">
        <v>2213</v>
      </c>
      <c r="B2030" s="3" t="s">
        <v>108</v>
      </c>
      <c r="C2030" s="3" t="s">
        <v>722</v>
      </c>
      <c r="E2030" s="3" t="s">
        <v>1531</v>
      </c>
      <c r="G2030" s="3" t="s">
        <v>1531</v>
      </c>
      <c r="I2030" s="3" t="s">
        <v>1531</v>
      </c>
      <c r="K2030" s="3" t="s">
        <v>1531</v>
      </c>
      <c r="L2030" s="6"/>
      <c r="M2030" s="6"/>
    </row>
    <row r="2031" spans="1:13">
      <c r="A2031" s="6" t="s">
        <v>2214</v>
      </c>
      <c r="B2031" s="3" t="s">
        <v>1568</v>
      </c>
      <c r="C2031" s="3" t="s">
        <v>722</v>
      </c>
      <c r="E2031" s="3" t="s">
        <v>1531</v>
      </c>
      <c r="G2031" s="3" t="s">
        <v>1531</v>
      </c>
      <c r="I2031" s="3" t="s">
        <v>1531</v>
      </c>
      <c r="K2031" s="3" t="s">
        <v>1531</v>
      </c>
      <c r="L2031" s="6"/>
      <c r="M2031" s="6"/>
    </row>
    <row r="2032" spans="1:13">
      <c r="A2032" s="6" t="s">
        <v>2215</v>
      </c>
      <c r="B2032" s="3" t="s">
        <v>109</v>
      </c>
      <c r="C2032" s="3" t="s">
        <v>722</v>
      </c>
      <c r="E2032" s="3" t="s">
        <v>1531</v>
      </c>
      <c r="G2032" s="3" t="s">
        <v>1531</v>
      </c>
      <c r="I2032" s="3" t="s">
        <v>1531</v>
      </c>
      <c r="K2032" s="3" t="s">
        <v>1531</v>
      </c>
      <c r="L2032" s="6"/>
      <c r="M2032" s="6"/>
    </row>
    <row r="2033" spans="1:13">
      <c r="A2033" s="6" t="s">
        <v>2216</v>
      </c>
      <c r="B2033" s="3" t="s">
        <v>718</v>
      </c>
      <c r="C2033" s="3" t="s">
        <v>722</v>
      </c>
      <c r="E2033" s="3" t="s">
        <v>1531</v>
      </c>
      <c r="G2033" s="3" t="s">
        <v>1531</v>
      </c>
      <c r="I2033" s="3" t="s">
        <v>1531</v>
      </c>
      <c r="K2033" s="3" t="s">
        <v>1531</v>
      </c>
      <c r="L2033" s="6"/>
      <c r="M2033" s="6"/>
    </row>
    <row r="2034" spans="1:13">
      <c r="A2034" s="6" t="s">
        <v>2217</v>
      </c>
      <c r="B2034" s="3" t="s">
        <v>110</v>
      </c>
      <c r="C2034" s="3" t="s">
        <v>722</v>
      </c>
      <c r="E2034" s="3" t="s">
        <v>1531</v>
      </c>
      <c r="G2034" s="3" t="s">
        <v>1531</v>
      </c>
      <c r="I2034" s="3" t="s">
        <v>1531</v>
      </c>
      <c r="K2034" s="3" t="s">
        <v>1531</v>
      </c>
      <c r="L2034" s="6"/>
      <c r="M2034" s="6"/>
    </row>
    <row r="2035" spans="1:13">
      <c r="A2035" s="6" t="s">
        <v>2218</v>
      </c>
      <c r="B2035" s="3" t="s">
        <v>1589</v>
      </c>
      <c r="C2035" s="3" t="s">
        <v>722</v>
      </c>
      <c r="E2035" s="3" t="s">
        <v>1531</v>
      </c>
      <c r="G2035" s="3" t="s">
        <v>1531</v>
      </c>
      <c r="I2035" s="3" t="s">
        <v>1531</v>
      </c>
      <c r="K2035" s="3" t="s">
        <v>1531</v>
      </c>
      <c r="L2035" s="6"/>
      <c r="M2035" s="6"/>
    </row>
    <row r="2036" spans="1:13">
      <c r="A2036" s="6" t="s">
        <v>2219</v>
      </c>
      <c r="B2036" s="3" t="s">
        <v>628</v>
      </c>
      <c r="C2036" s="3" t="s">
        <v>722</v>
      </c>
      <c r="D2036" s="3">
        <v>1</v>
      </c>
      <c r="E2036" s="3" t="s">
        <v>1531</v>
      </c>
      <c r="F2036" s="3">
        <v>1</v>
      </c>
      <c r="G2036" s="3" t="s">
        <v>1531</v>
      </c>
      <c r="H2036" s="3">
        <v>1</v>
      </c>
      <c r="I2036" s="3" t="s">
        <v>1531</v>
      </c>
      <c r="J2036" s="3">
        <v>1</v>
      </c>
      <c r="K2036" s="3" t="s">
        <v>1531</v>
      </c>
      <c r="L2036" s="6"/>
      <c r="M2036" s="6"/>
    </row>
    <row r="2037" spans="1:13">
      <c r="A2037" s="6" t="s">
        <v>2220</v>
      </c>
      <c r="B2037" s="3" t="s">
        <v>951</v>
      </c>
      <c r="C2037" s="3" t="s">
        <v>722</v>
      </c>
      <c r="E2037" s="3" t="s">
        <v>1531</v>
      </c>
      <c r="G2037" s="3" t="s">
        <v>1531</v>
      </c>
      <c r="I2037" s="3" t="s">
        <v>1531</v>
      </c>
      <c r="K2037" s="3" t="s">
        <v>1531</v>
      </c>
      <c r="L2037" s="6"/>
      <c r="M2037" s="6"/>
    </row>
    <row r="2038" spans="1:13">
      <c r="A2038" s="6" t="s">
        <v>2221</v>
      </c>
      <c r="B2038" s="3" t="s">
        <v>963</v>
      </c>
      <c r="C2038" s="3" t="s">
        <v>722</v>
      </c>
      <c r="E2038" s="3" t="s">
        <v>1531</v>
      </c>
      <c r="G2038" s="3" t="s">
        <v>1531</v>
      </c>
      <c r="I2038" s="3" t="s">
        <v>1531</v>
      </c>
      <c r="K2038" s="3" t="s">
        <v>1531</v>
      </c>
      <c r="L2038" s="6"/>
      <c r="M2038" s="6"/>
    </row>
    <row r="2039" spans="1:13">
      <c r="A2039" s="6" t="s">
        <v>2222</v>
      </c>
      <c r="B2039" s="3" t="s">
        <v>971</v>
      </c>
      <c r="C2039" s="3" t="s">
        <v>722</v>
      </c>
      <c r="E2039" s="3" t="s">
        <v>1531</v>
      </c>
      <c r="G2039" s="3" t="s">
        <v>1531</v>
      </c>
      <c r="I2039" s="3" t="s">
        <v>1531</v>
      </c>
      <c r="K2039" s="3" t="s">
        <v>1531</v>
      </c>
      <c r="L2039" s="6"/>
      <c r="M2039" s="6"/>
    </row>
    <row r="2040" spans="1:13">
      <c r="A2040" s="6" t="s">
        <v>2223</v>
      </c>
      <c r="B2040" s="3" t="s">
        <v>104</v>
      </c>
      <c r="C2040" s="3" t="s">
        <v>722</v>
      </c>
      <c r="E2040" s="3" t="s">
        <v>1531</v>
      </c>
      <c r="G2040" s="3" t="s">
        <v>1531</v>
      </c>
      <c r="I2040" s="3" t="s">
        <v>1531</v>
      </c>
      <c r="K2040" s="3" t="s">
        <v>1531</v>
      </c>
      <c r="L2040" s="6"/>
      <c r="M2040" s="6"/>
    </row>
    <row r="2041" spans="1:13">
      <c r="A2041" s="6" t="s">
        <v>2224</v>
      </c>
      <c r="B2041" s="3" t="s">
        <v>1591</v>
      </c>
      <c r="C2041" s="3" t="s">
        <v>722</v>
      </c>
      <c r="E2041" s="3" t="s">
        <v>1531</v>
      </c>
      <c r="G2041" s="3" t="s">
        <v>1531</v>
      </c>
      <c r="I2041" s="3" t="s">
        <v>1531</v>
      </c>
      <c r="K2041" s="3" t="s">
        <v>1531</v>
      </c>
      <c r="L2041" s="6"/>
      <c r="M2041" s="6"/>
    </row>
    <row r="2042" spans="1:13">
      <c r="A2042" s="6" t="s">
        <v>2225</v>
      </c>
      <c r="B2042" s="3" t="s">
        <v>1594</v>
      </c>
      <c r="C2042" s="3" t="s">
        <v>722</v>
      </c>
      <c r="E2042" s="3" t="s">
        <v>1531</v>
      </c>
      <c r="G2042" s="3" t="s">
        <v>1531</v>
      </c>
      <c r="I2042" s="3" t="s">
        <v>1531</v>
      </c>
      <c r="K2042" s="3" t="s">
        <v>1531</v>
      </c>
      <c r="L2042" s="6"/>
      <c r="M2042" s="6"/>
    </row>
    <row r="2043" spans="1:13">
      <c r="A2043" s="6" t="s">
        <v>2226</v>
      </c>
      <c r="B2043" s="3" t="s">
        <v>1596</v>
      </c>
      <c r="C2043" s="3" t="s">
        <v>722</v>
      </c>
      <c r="E2043" s="3" t="s">
        <v>1531</v>
      </c>
      <c r="G2043" s="3" t="s">
        <v>1531</v>
      </c>
      <c r="I2043" s="3" t="s">
        <v>1531</v>
      </c>
      <c r="K2043" s="3" t="s">
        <v>1531</v>
      </c>
      <c r="L2043" s="6"/>
      <c r="M2043" s="6"/>
    </row>
    <row r="2044" spans="1:13">
      <c r="A2044" s="6" t="s">
        <v>2227</v>
      </c>
      <c r="B2044" s="3" t="s">
        <v>105</v>
      </c>
      <c r="C2044" s="3" t="s">
        <v>722</v>
      </c>
      <c r="E2044" s="3" t="s">
        <v>1531</v>
      </c>
      <c r="G2044" s="3" t="s">
        <v>1531</v>
      </c>
      <c r="I2044" s="3" t="s">
        <v>1531</v>
      </c>
      <c r="K2044" s="3" t="s">
        <v>1531</v>
      </c>
      <c r="L2044" s="6"/>
      <c r="M2044" s="6"/>
    </row>
    <row r="2045" spans="1:13">
      <c r="A2045" s="6" t="s">
        <v>2228</v>
      </c>
      <c r="B2045" s="3" t="s">
        <v>719</v>
      </c>
      <c r="C2045" s="3" t="s">
        <v>722</v>
      </c>
      <c r="E2045" s="3" t="s">
        <v>1531</v>
      </c>
      <c r="G2045" s="3" t="s">
        <v>1531</v>
      </c>
      <c r="I2045" s="3" t="s">
        <v>1531</v>
      </c>
      <c r="K2045" s="3" t="s">
        <v>1531</v>
      </c>
      <c r="L2045" s="6"/>
      <c r="M2045" s="6"/>
    </row>
    <row r="2046" spans="1:13">
      <c r="A2046" s="6" t="s">
        <v>2229</v>
      </c>
      <c r="B2046" s="3" t="s">
        <v>810</v>
      </c>
      <c r="C2046" s="3" t="s">
        <v>722</v>
      </c>
      <c r="E2046" s="3" t="s">
        <v>1531</v>
      </c>
      <c r="G2046" s="3" t="s">
        <v>1531</v>
      </c>
      <c r="I2046" s="3" t="s">
        <v>1531</v>
      </c>
      <c r="K2046" s="3" t="s">
        <v>1531</v>
      </c>
      <c r="L2046" s="6"/>
      <c r="M2046" s="6"/>
    </row>
    <row r="2047" spans="1:13">
      <c r="A2047" s="6" t="s">
        <v>2230</v>
      </c>
      <c r="B2047" s="3" t="s">
        <v>811</v>
      </c>
      <c r="C2047" s="3" t="s">
        <v>722</v>
      </c>
      <c r="E2047" s="3" t="s">
        <v>1531</v>
      </c>
      <c r="G2047" s="3" t="s">
        <v>1531</v>
      </c>
      <c r="I2047" s="3" t="s">
        <v>1531</v>
      </c>
      <c r="K2047" s="3" t="s">
        <v>1531</v>
      </c>
      <c r="L2047" s="6"/>
      <c r="M2047" s="6"/>
    </row>
    <row r="2048" spans="1:13">
      <c r="A2048" s="6" t="s">
        <v>2231</v>
      </c>
      <c r="B2048" s="3" t="s">
        <v>96</v>
      </c>
      <c r="C2048" s="3" t="s">
        <v>722</v>
      </c>
      <c r="D2048" s="3">
        <v>1</v>
      </c>
      <c r="E2048" s="3" t="s">
        <v>1531</v>
      </c>
      <c r="F2048" s="3">
        <v>1</v>
      </c>
      <c r="G2048" s="3" t="s">
        <v>1531</v>
      </c>
      <c r="H2048" s="3">
        <v>1</v>
      </c>
      <c r="I2048" s="3" t="s">
        <v>1531</v>
      </c>
      <c r="J2048" s="3">
        <v>1</v>
      </c>
      <c r="K2048" s="3" t="s">
        <v>1531</v>
      </c>
      <c r="L2048" s="6"/>
      <c r="M2048" s="6"/>
    </row>
    <row r="2049" spans="1:13">
      <c r="A2049" s="6" t="s">
        <v>2232</v>
      </c>
      <c r="B2049" s="3" t="s">
        <v>106</v>
      </c>
      <c r="C2049" s="3" t="s">
        <v>722</v>
      </c>
      <c r="E2049" s="3" t="s">
        <v>1531</v>
      </c>
      <c r="G2049" s="3" t="s">
        <v>1531</v>
      </c>
      <c r="I2049" s="3" t="s">
        <v>1531</v>
      </c>
      <c r="K2049" s="3" t="s">
        <v>1531</v>
      </c>
      <c r="L2049" s="6"/>
      <c r="M2049" s="6"/>
    </row>
    <row r="2050" spans="1:13">
      <c r="A2050" s="6" t="s">
        <v>2233</v>
      </c>
      <c r="B2050" s="3" t="s">
        <v>107</v>
      </c>
      <c r="C2050" s="3" t="s">
        <v>722</v>
      </c>
      <c r="E2050" s="3" t="s">
        <v>1531</v>
      </c>
      <c r="G2050" s="3" t="s">
        <v>1531</v>
      </c>
      <c r="I2050" s="3" t="s">
        <v>1531</v>
      </c>
      <c r="K2050" s="3" t="s">
        <v>1531</v>
      </c>
      <c r="L2050" s="6"/>
      <c r="M2050" s="6"/>
    </row>
    <row r="2051" spans="1:13">
      <c r="A2051" s="6" t="s">
        <v>2234</v>
      </c>
      <c r="B2051" s="3" t="s">
        <v>1013</v>
      </c>
      <c r="C2051" s="3" t="s">
        <v>722</v>
      </c>
      <c r="E2051" s="3" t="s">
        <v>1531</v>
      </c>
      <c r="G2051" s="3" t="s">
        <v>1531</v>
      </c>
      <c r="I2051" s="3" t="s">
        <v>1531</v>
      </c>
      <c r="K2051" s="3" t="s">
        <v>1531</v>
      </c>
      <c r="L2051" s="6"/>
      <c r="M2051" s="6"/>
    </row>
    <row r="2052" spans="1:13">
      <c r="A2052" s="6" t="s">
        <v>1885</v>
      </c>
      <c r="B2052" s="3" t="s">
        <v>812</v>
      </c>
      <c r="C2052" s="3" t="s">
        <v>722</v>
      </c>
      <c r="E2052" s="3" t="s">
        <v>1531</v>
      </c>
      <c r="G2052" s="3" t="s">
        <v>1531</v>
      </c>
      <c r="I2052" s="3" t="s">
        <v>1531</v>
      </c>
      <c r="K2052" s="3" t="s">
        <v>1531</v>
      </c>
      <c r="L2052" s="6"/>
      <c r="M2052" s="6"/>
    </row>
    <row r="2053" spans="1:13">
      <c r="A2053" s="6" t="s">
        <v>2235</v>
      </c>
      <c r="B2053" s="3" t="s">
        <v>1692</v>
      </c>
      <c r="C2053" s="3" t="s">
        <v>722</v>
      </c>
      <c r="E2053" s="3" t="s">
        <v>1531</v>
      </c>
      <c r="G2053" s="3" t="s">
        <v>1531</v>
      </c>
      <c r="I2053" s="3" t="s">
        <v>1531</v>
      </c>
      <c r="K2053" s="3" t="s">
        <v>1531</v>
      </c>
      <c r="L2053" s="6"/>
      <c r="M2053" s="6"/>
    </row>
    <row r="2054" spans="1:13">
      <c r="A2054" s="6" t="s">
        <v>2236</v>
      </c>
      <c r="B2054" s="3" t="s">
        <v>704</v>
      </c>
      <c r="C2054" s="3" t="s">
        <v>722</v>
      </c>
      <c r="E2054" s="3" t="s">
        <v>1531</v>
      </c>
      <c r="G2054" s="3" t="s">
        <v>1531</v>
      </c>
      <c r="I2054" s="3" t="s">
        <v>1531</v>
      </c>
      <c r="K2054" s="3" t="s">
        <v>1531</v>
      </c>
      <c r="L2054" s="6"/>
      <c r="M2054" s="6"/>
    </row>
    <row r="2055" spans="1:13">
      <c r="A2055" s="6" t="s">
        <v>2237</v>
      </c>
      <c r="B2055" s="3" t="s">
        <v>1693</v>
      </c>
      <c r="C2055" s="3" t="s">
        <v>722</v>
      </c>
      <c r="E2055" s="3" t="s">
        <v>1531</v>
      </c>
      <c r="G2055" s="3" t="s">
        <v>1531</v>
      </c>
      <c r="I2055" s="3" t="s">
        <v>1531</v>
      </c>
      <c r="K2055" s="3" t="s">
        <v>1531</v>
      </c>
      <c r="L2055" s="6"/>
      <c r="M2055" s="6"/>
    </row>
    <row r="2056" spans="1:13">
      <c r="A2056" s="6" t="s">
        <v>2238</v>
      </c>
      <c r="B2056" s="3" t="s">
        <v>1694</v>
      </c>
      <c r="C2056" s="3" t="s">
        <v>722</v>
      </c>
      <c r="E2056" s="3" t="s">
        <v>1531</v>
      </c>
      <c r="G2056" s="3" t="s">
        <v>1531</v>
      </c>
      <c r="I2056" s="3" t="s">
        <v>1531</v>
      </c>
      <c r="K2056" s="3" t="s">
        <v>1531</v>
      </c>
      <c r="L2056" s="6"/>
      <c r="M2056" s="6"/>
    </row>
    <row r="2057" spans="1:13">
      <c r="A2057" s="6" t="s">
        <v>2239</v>
      </c>
      <c r="B2057" s="3" t="s">
        <v>1695</v>
      </c>
      <c r="C2057" s="3" t="s">
        <v>722</v>
      </c>
      <c r="E2057" s="3" t="s">
        <v>1531</v>
      </c>
      <c r="G2057" s="3" t="s">
        <v>1531</v>
      </c>
      <c r="I2057" s="3" t="s">
        <v>1531</v>
      </c>
      <c r="K2057" s="3" t="s">
        <v>1531</v>
      </c>
      <c r="L2057" s="6"/>
      <c r="M2057" s="6"/>
    </row>
    <row r="2058" spans="1:13">
      <c r="A2058" s="6" t="s">
        <v>2240</v>
      </c>
      <c r="B2058" s="3" t="s">
        <v>1696</v>
      </c>
      <c r="C2058" s="3" t="s">
        <v>722</v>
      </c>
      <c r="E2058" s="3" t="s">
        <v>1531</v>
      </c>
      <c r="G2058" s="3" t="s">
        <v>1531</v>
      </c>
      <c r="I2058" s="3" t="s">
        <v>1531</v>
      </c>
      <c r="K2058" s="3" t="s">
        <v>1531</v>
      </c>
      <c r="L2058" s="6"/>
      <c r="M2058" s="6"/>
    </row>
    <row r="2059" spans="1:13">
      <c r="A2059" s="6" t="s">
        <v>2241</v>
      </c>
      <c r="B2059" s="3" t="s">
        <v>1697</v>
      </c>
      <c r="C2059" s="3" t="s">
        <v>722</v>
      </c>
      <c r="E2059" s="3" t="s">
        <v>1531</v>
      </c>
      <c r="G2059" s="3" t="s">
        <v>1531</v>
      </c>
      <c r="I2059" s="3" t="s">
        <v>1531</v>
      </c>
      <c r="K2059" s="3" t="s">
        <v>1531</v>
      </c>
      <c r="L2059" s="6"/>
      <c r="M2059" s="6"/>
    </row>
    <row r="2060" spans="1:13">
      <c r="A2060" s="6" t="s">
        <v>2242</v>
      </c>
      <c r="B2060" s="3" t="s">
        <v>813</v>
      </c>
      <c r="C2060" s="3" t="s">
        <v>722</v>
      </c>
      <c r="E2060" s="3" t="s">
        <v>1531</v>
      </c>
      <c r="G2060" s="3" t="s">
        <v>1531</v>
      </c>
      <c r="I2060" s="3" t="s">
        <v>1531</v>
      </c>
      <c r="K2060" s="3" t="s">
        <v>1531</v>
      </c>
      <c r="L2060" s="6"/>
      <c r="M2060" s="6"/>
    </row>
    <row r="2061" spans="1:13">
      <c r="A2061" s="6" t="s">
        <v>2243</v>
      </c>
      <c r="B2061" s="3" t="s">
        <v>1698</v>
      </c>
      <c r="C2061" s="3" t="s">
        <v>722</v>
      </c>
      <c r="E2061" s="3" t="s">
        <v>1531</v>
      </c>
      <c r="G2061" s="3" t="s">
        <v>1531</v>
      </c>
      <c r="I2061" s="3" t="s">
        <v>1531</v>
      </c>
      <c r="K2061" s="3" t="s">
        <v>1531</v>
      </c>
      <c r="L2061" s="6"/>
      <c r="M2061" s="6"/>
    </row>
    <row r="2062" spans="1:13">
      <c r="A2062" s="6" t="s">
        <v>114</v>
      </c>
      <c r="B2062" s="3" t="s">
        <v>1699</v>
      </c>
      <c r="C2062" s="3" t="s">
        <v>722</v>
      </c>
      <c r="E2062" s="3" t="s">
        <v>1531</v>
      </c>
      <c r="G2062" s="3" t="s">
        <v>1531</v>
      </c>
      <c r="I2062" s="3" t="s">
        <v>1531</v>
      </c>
      <c r="K2062" s="3" t="s">
        <v>1531</v>
      </c>
      <c r="L2062" s="6"/>
      <c r="M2062" s="6"/>
    </row>
    <row r="2063" spans="1:13">
      <c r="A2063" s="6" t="s">
        <v>115</v>
      </c>
      <c r="B2063" s="3" t="s">
        <v>694</v>
      </c>
      <c r="C2063" s="3" t="s">
        <v>722</v>
      </c>
      <c r="E2063" s="3" t="s">
        <v>1531</v>
      </c>
      <c r="G2063" s="3" t="s">
        <v>1531</v>
      </c>
      <c r="I2063" s="3" t="s">
        <v>1531</v>
      </c>
      <c r="K2063" s="3" t="s">
        <v>1531</v>
      </c>
      <c r="L2063" s="6"/>
      <c r="M2063" s="6"/>
    </row>
    <row r="2064" spans="1:13">
      <c r="A2064" s="6" t="s">
        <v>116</v>
      </c>
      <c r="B2064" s="3" t="s">
        <v>1766</v>
      </c>
      <c r="C2064" s="3" t="s">
        <v>722</v>
      </c>
      <c r="E2064" s="3" t="s">
        <v>1531</v>
      </c>
      <c r="G2064" s="3" t="s">
        <v>1531</v>
      </c>
      <c r="I2064" s="3" t="s">
        <v>1531</v>
      </c>
      <c r="K2064" s="3" t="s">
        <v>1531</v>
      </c>
      <c r="L2064" s="6"/>
      <c r="M2064" s="6"/>
    </row>
    <row r="2065" spans="1:13">
      <c r="A2065" s="6" t="s">
        <v>117</v>
      </c>
      <c r="B2065" s="3" t="s">
        <v>1184</v>
      </c>
      <c r="C2065" s="3" t="s">
        <v>722</v>
      </c>
      <c r="E2065" s="3" t="s">
        <v>1531</v>
      </c>
      <c r="G2065" s="3" t="s">
        <v>1531</v>
      </c>
      <c r="I2065" s="3" t="s">
        <v>1531</v>
      </c>
      <c r="K2065" s="3" t="s">
        <v>1531</v>
      </c>
      <c r="L2065" s="6"/>
      <c r="M2065" s="6"/>
    </row>
    <row r="2066" spans="1:13">
      <c r="A2066" s="6" t="s">
        <v>118</v>
      </c>
      <c r="B2066" s="3" t="s">
        <v>961</v>
      </c>
      <c r="C2066" s="3" t="s">
        <v>722</v>
      </c>
      <c r="E2066" s="3" t="s">
        <v>1531</v>
      </c>
      <c r="G2066" s="3" t="s">
        <v>1531</v>
      </c>
      <c r="I2066" s="3" t="s">
        <v>1531</v>
      </c>
      <c r="K2066" s="3" t="s">
        <v>1531</v>
      </c>
      <c r="L2066" s="6"/>
      <c r="M2066" s="6"/>
    </row>
    <row r="2067" spans="1:13">
      <c r="A2067" s="6" t="s">
        <v>119</v>
      </c>
      <c r="B2067" s="3" t="s">
        <v>1549</v>
      </c>
      <c r="C2067" s="3" t="s">
        <v>722</v>
      </c>
      <c r="E2067" s="3" t="s">
        <v>1531</v>
      </c>
      <c r="G2067" s="3" t="s">
        <v>1531</v>
      </c>
      <c r="I2067" s="3" t="s">
        <v>1531</v>
      </c>
      <c r="K2067" s="3" t="s">
        <v>1531</v>
      </c>
      <c r="L2067" s="6"/>
      <c r="M2067" s="6"/>
    </row>
    <row r="2068" spans="1:13">
      <c r="A2068" s="6" t="s">
        <v>120</v>
      </c>
      <c r="B2068" s="3" t="s">
        <v>815</v>
      </c>
      <c r="C2068" s="3" t="s">
        <v>722</v>
      </c>
      <c r="E2068" s="3" t="s">
        <v>1531</v>
      </c>
      <c r="G2068" s="3" t="s">
        <v>1531</v>
      </c>
      <c r="I2068" s="3" t="s">
        <v>1531</v>
      </c>
      <c r="K2068" s="3" t="s">
        <v>1531</v>
      </c>
      <c r="L2068" s="6"/>
      <c r="M2068" s="6"/>
    </row>
    <row r="2069" spans="1:13">
      <c r="A2069" s="6" t="s">
        <v>121</v>
      </c>
      <c r="B2069" s="3" t="s">
        <v>1552</v>
      </c>
      <c r="C2069" s="3" t="s">
        <v>722</v>
      </c>
      <c r="E2069" s="3" t="s">
        <v>1531</v>
      </c>
      <c r="G2069" s="3" t="s">
        <v>1531</v>
      </c>
      <c r="I2069" s="3" t="s">
        <v>1531</v>
      </c>
      <c r="K2069" s="3" t="s">
        <v>1531</v>
      </c>
      <c r="L2069" s="6"/>
      <c r="M2069" s="6"/>
    </row>
    <row r="2070" spans="1:13">
      <c r="A2070" s="6" t="s">
        <v>122</v>
      </c>
      <c r="B2070" s="3" t="s">
        <v>1559</v>
      </c>
      <c r="C2070" s="3" t="s">
        <v>722</v>
      </c>
      <c r="E2070" s="3" t="s">
        <v>1531</v>
      </c>
      <c r="G2070" s="3" t="s">
        <v>1531</v>
      </c>
      <c r="I2070" s="3" t="s">
        <v>1531</v>
      </c>
      <c r="K2070" s="3" t="s">
        <v>1531</v>
      </c>
      <c r="L2070" s="6"/>
      <c r="M2070" s="6"/>
    </row>
    <row r="2071" spans="1:13">
      <c r="A2071" s="6" t="s">
        <v>1711</v>
      </c>
      <c r="B2071" s="3" t="s">
        <v>816</v>
      </c>
      <c r="C2071" s="3" t="s">
        <v>722</v>
      </c>
      <c r="E2071" s="3" t="s">
        <v>1531</v>
      </c>
      <c r="G2071" s="3" t="s">
        <v>1531</v>
      </c>
      <c r="I2071" s="3" t="s">
        <v>1531</v>
      </c>
      <c r="K2071" s="3" t="s">
        <v>1531</v>
      </c>
      <c r="L2071" s="6"/>
      <c r="M2071" s="6"/>
    </row>
    <row r="2072" spans="1:13">
      <c r="A2072" s="6" t="s">
        <v>1712</v>
      </c>
      <c r="B2072" s="3" t="s">
        <v>1564</v>
      </c>
      <c r="C2072" s="3" t="s">
        <v>722</v>
      </c>
      <c r="E2072" s="3" t="s">
        <v>1531</v>
      </c>
      <c r="G2072" s="3" t="s">
        <v>1531</v>
      </c>
      <c r="I2072" s="3" t="s">
        <v>1531</v>
      </c>
      <c r="K2072" s="3" t="s">
        <v>1531</v>
      </c>
      <c r="L2072" s="6"/>
      <c r="M2072" s="6"/>
    </row>
    <row r="2073" spans="1:13">
      <c r="A2073" s="6" t="s">
        <v>1713</v>
      </c>
      <c r="B2073" s="3" t="s">
        <v>1567</v>
      </c>
      <c r="C2073" s="3" t="s">
        <v>722</v>
      </c>
      <c r="E2073" s="3" t="s">
        <v>1531</v>
      </c>
      <c r="G2073" s="3" t="s">
        <v>1531</v>
      </c>
      <c r="I2073" s="3" t="s">
        <v>1531</v>
      </c>
      <c r="K2073" s="3" t="s">
        <v>1531</v>
      </c>
      <c r="L2073" s="6"/>
      <c r="M2073" s="6"/>
    </row>
    <row r="2074" spans="1:13">
      <c r="A2074" s="6" t="s">
        <v>1714</v>
      </c>
      <c r="B2074" s="3" t="s">
        <v>1573</v>
      </c>
      <c r="C2074" s="3" t="s">
        <v>722</v>
      </c>
      <c r="E2074" s="3" t="s">
        <v>1531</v>
      </c>
      <c r="G2074" s="3" t="s">
        <v>1531</v>
      </c>
      <c r="I2074" s="3" t="s">
        <v>1531</v>
      </c>
      <c r="K2074" s="3" t="s">
        <v>1531</v>
      </c>
      <c r="L2074" s="6"/>
      <c r="M2074" s="6"/>
    </row>
    <row r="2075" spans="1:13">
      <c r="A2075" s="6" t="s">
        <v>1715</v>
      </c>
      <c r="B2075" s="3" t="s">
        <v>1600</v>
      </c>
      <c r="C2075" s="3" t="s">
        <v>722</v>
      </c>
      <c r="E2075" s="3" t="s">
        <v>1531</v>
      </c>
      <c r="G2075" s="3" t="s">
        <v>1531</v>
      </c>
      <c r="I2075" s="3" t="s">
        <v>1531</v>
      </c>
      <c r="K2075" s="3" t="s">
        <v>1531</v>
      </c>
      <c r="L2075" s="6"/>
      <c r="M2075" s="6"/>
    </row>
    <row r="2076" spans="1:13">
      <c r="A2076" s="6" t="s">
        <v>1716</v>
      </c>
      <c r="B2076" s="3" t="s">
        <v>90</v>
      </c>
      <c r="C2076" s="3" t="s">
        <v>722</v>
      </c>
      <c r="E2076" s="3" t="s">
        <v>1531</v>
      </c>
      <c r="G2076" s="3" t="s">
        <v>1531</v>
      </c>
      <c r="I2076" s="3" t="s">
        <v>1531</v>
      </c>
      <c r="K2076" s="3" t="s">
        <v>1531</v>
      </c>
      <c r="L2076" s="6"/>
      <c r="M2076" s="6"/>
    </row>
    <row r="2077" spans="1:13">
      <c r="A2077" s="6" t="s">
        <v>1717</v>
      </c>
      <c r="B2077" s="3" t="s">
        <v>94</v>
      </c>
      <c r="C2077" s="3" t="s">
        <v>722</v>
      </c>
      <c r="E2077" s="3" t="s">
        <v>1531</v>
      </c>
      <c r="G2077" s="3" t="s">
        <v>1531</v>
      </c>
      <c r="I2077" s="3" t="s">
        <v>1531</v>
      </c>
      <c r="K2077" s="3" t="s">
        <v>1531</v>
      </c>
      <c r="L2077" s="6"/>
      <c r="M2077" s="6"/>
    </row>
    <row r="2078" spans="1:13">
      <c r="A2078" s="6" t="s">
        <v>1718</v>
      </c>
      <c r="B2078" s="3" t="s">
        <v>98</v>
      </c>
      <c r="C2078" s="3" t="s">
        <v>722</v>
      </c>
      <c r="E2078" s="3" t="s">
        <v>1531</v>
      </c>
      <c r="G2078" s="3" t="s">
        <v>1531</v>
      </c>
      <c r="I2078" s="3" t="s">
        <v>1531</v>
      </c>
      <c r="K2078" s="3" t="s">
        <v>1531</v>
      </c>
      <c r="L2078" s="6"/>
      <c r="M2078" s="6"/>
    </row>
    <row r="2079" spans="1:13">
      <c r="A2079" s="6" t="s">
        <v>1719</v>
      </c>
      <c r="B2079" s="3" t="s">
        <v>1489</v>
      </c>
      <c r="C2079" s="3" t="s">
        <v>722</v>
      </c>
      <c r="E2079" s="3" t="s">
        <v>1531</v>
      </c>
      <c r="G2079" s="3" t="s">
        <v>1531</v>
      </c>
      <c r="I2079" s="3" t="s">
        <v>1531</v>
      </c>
      <c r="K2079" s="3" t="s">
        <v>1531</v>
      </c>
      <c r="L2079" s="6"/>
      <c r="M2079" s="6"/>
    </row>
    <row r="2080" spans="1:13">
      <c r="A2080" s="6" t="s">
        <v>1720</v>
      </c>
      <c r="B2080" s="3" t="s">
        <v>814</v>
      </c>
      <c r="C2080" s="3" t="s">
        <v>722</v>
      </c>
      <c r="E2080" s="3" t="s">
        <v>1531</v>
      </c>
      <c r="G2080" s="3" t="s">
        <v>1531</v>
      </c>
      <c r="I2080" s="3" t="s">
        <v>1531</v>
      </c>
      <c r="K2080" s="3" t="s">
        <v>1531</v>
      </c>
      <c r="L2080" s="6"/>
      <c r="M2080" s="6"/>
    </row>
    <row r="2081" spans="1:13">
      <c r="A2081" s="6" t="s">
        <v>1721</v>
      </c>
      <c r="B2081" s="3" t="s">
        <v>947</v>
      </c>
      <c r="C2081" s="3" t="s">
        <v>722</v>
      </c>
      <c r="E2081" s="3" t="s">
        <v>1531</v>
      </c>
      <c r="G2081" s="3" t="s">
        <v>1531</v>
      </c>
      <c r="I2081" s="3" t="s">
        <v>1531</v>
      </c>
      <c r="K2081" s="3" t="s">
        <v>1531</v>
      </c>
      <c r="L2081" s="6"/>
      <c r="M2081" s="6"/>
    </row>
    <row r="2082" spans="1:13">
      <c r="A2082" s="6" t="s">
        <v>1722</v>
      </c>
      <c r="B2082" s="3" t="s">
        <v>950</v>
      </c>
      <c r="C2082" s="3" t="s">
        <v>722</v>
      </c>
      <c r="E2082" s="3" t="s">
        <v>1531</v>
      </c>
      <c r="G2082" s="3" t="s">
        <v>1531</v>
      </c>
      <c r="I2082" s="3" t="s">
        <v>1531</v>
      </c>
      <c r="K2082" s="3" t="s">
        <v>1531</v>
      </c>
      <c r="L2082" s="6"/>
      <c r="M2082" s="6"/>
    </row>
    <row r="2083" spans="1:13">
      <c r="A2083" s="6" t="s">
        <v>1723</v>
      </c>
      <c r="B2083" s="3" t="s">
        <v>957</v>
      </c>
      <c r="C2083" s="3" t="s">
        <v>722</v>
      </c>
      <c r="E2083" s="3" t="s">
        <v>1531</v>
      </c>
      <c r="G2083" s="3" t="s">
        <v>1531</v>
      </c>
      <c r="I2083" s="3" t="s">
        <v>1531</v>
      </c>
      <c r="K2083" s="3" t="s">
        <v>1531</v>
      </c>
      <c r="L2083" s="6"/>
      <c r="M2083" s="6"/>
    </row>
    <row r="2084" spans="1:13">
      <c r="A2084" s="6" t="s">
        <v>1724</v>
      </c>
      <c r="B2084" s="3" t="s">
        <v>958</v>
      </c>
      <c r="C2084" s="3" t="s">
        <v>722</v>
      </c>
      <c r="E2084" s="3" t="s">
        <v>1531</v>
      </c>
      <c r="G2084" s="3" t="s">
        <v>1531</v>
      </c>
      <c r="I2084" s="3" t="s">
        <v>1531</v>
      </c>
      <c r="K2084" s="3" t="s">
        <v>1531</v>
      </c>
      <c r="L2084" s="6"/>
      <c r="M2084" s="6"/>
    </row>
    <row r="2085" spans="1:13">
      <c r="A2085" s="6" t="s">
        <v>1725</v>
      </c>
      <c r="B2085" s="3" t="s">
        <v>964</v>
      </c>
      <c r="C2085" s="3" t="s">
        <v>722</v>
      </c>
      <c r="E2085" s="3" t="s">
        <v>1531</v>
      </c>
      <c r="G2085" s="3" t="s">
        <v>1531</v>
      </c>
      <c r="I2085" s="3" t="s">
        <v>1531</v>
      </c>
      <c r="K2085" s="3" t="s">
        <v>1531</v>
      </c>
      <c r="L2085" s="6"/>
      <c r="M2085" s="6"/>
    </row>
    <row r="2086" spans="1:13">
      <c r="A2086" s="6" t="s">
        <v>1726</v>
      </c>
      <c r="B2086" s="3" t="s">
        <v>973</v>
      </c>
      <c r="C2086" s="3" t="s">
        <v>722</v>
      </c>
      <c r="E2086" s="3" t="s">
        <v>1531</v>
      </c>
      <c r="G2086" s="3" t="s">
        <v>1531</v>
      </c>
      <c r="I2086" s="3" t="s">
        <v>1531</v>
      </c>
      <c r="K2086" s="3" t="s">
        <v>1531</v>
      </c>
      <c r="L2086" s="6"/>
      <c r="M2086" s="6"/>
    </row>
    <row r="2087" spans="1:13">
      <c r="A2087" s="6" t="s">
        <v>1727</v>
      </c>
      <c r="B2087" s="3" t="s">
        <v>1546</v>
      </c>
      <c r="C2087" s="3" t="s">
        <v>722</v>
      </c>
      <c r="E2087" s="3" t="s">
        <v>1531</v>
      </c>
      <c r="G2087" s="3" t="s">
        <v>1531</v>
      </c>
      <c r="I2087" s="3" t="s">
        <v>1531</v>
      </c>
      <c r="K2087" s="3" t="s">
        <v>1531</v>
      </c>
      <c r="L2087" s="6"/>
      <c r="M2087" s="6"/>
    </row>
    <row r="2088" spans="1:13">
      <c r="A2088" s="6" t="s">
        <v>1728</v>
      </c>
      <c r="B2088" s="3" t="s">
        <v>1548</v>
      </c>
      <c r="C2088" s="3" t="s">
        <v>722</v>
      </c>
      <c r="E2088" s="3" t="s">
        <v>1531</v>
      </c>
      <c r="G2088" s="3" t="s">
        <v>1531</v>
      </c>
      <c r="I2088" s="3" t="s">
        <v>1531</v>
      </c>
      <c r="K2088" s="3" t="s">
        <v>1531</v>
      </c>
      <c r="L2088" s="6"/>
      <c r="M2088" s="6"/>
    </row>
    <row r="2089" spans="1:13">
      <c r="A2089" s="6" t="s">
        <v>1729</v>
      </c>
      <c r="B2089" s="3" t="s">
        <v>1553</v>
      </c>
      <c r="C2089" s="3" t="s">
        <v>722</v>
      </c>
      <c r="E2089" s="3" t="s">
        <v>1531</v>
      </c>
      <c r="G2089" s="3" t="s">
        <v>1531</v>
      </c>
      <c r="I2089" s="3" t="s">
        <v>1531</v>
      </c>
      <c r="K2089" s="3" t="s">
        <v>1531</v>
      </c>
      <c r="L2089" s="6"/>
      <c r="M2089" s="6"/>
    </row>
    <row r="2090" spans="1:13">
      <c r="A2090" s="6" t="s">
        <v>1730</v>
      </c>
      <c r="B2090" s="3" t="s">
        <v>1555</v>
      </c>
      <c r="C2090" s="3" t="s">
        <v>722</v>
      </c>
      <c r="E2090" s="3" t="s">
        <v>1531</v>
      </c>
      <c r="G2090" s="3" t="s">
        <v>1531</v>
      </c>
      <c r="I2090" s="3" t="s">
        <v>1531</v>
      </c>
      <c r="K2090" s="3" t="s">
        <v>1531</v>
      </c>
      <c r="L2090" s="6"/>
      <c r="M2090" s="6"/>
    </row>
    <row r="2091" spans="1:13">
      <c r="A2091" s="6" t="s">
        <v>1731</v>
      </c>
      <c r="B2091" s="3" t="s">
        <v>1556</v>
      </c>
      <c r="C2091" s="3" t="s">
        <v>722</v>
      </c>
      <c r="E2091" s="3" t="s">
        <v>1531</v>
      </c>
      <c r="G2091" s="3" t="s">
        <v>1531</v>
      </c>
      <c r="I2091" s="3" t="s">
        <v>1531</v>
      </c>
      <c r="K2091" s="3" t="s">
        <v>1531</v>
      </c>
      <c r="L2091" s="6"/>
      <c r="M2091" s="6"/>
    </row>
    <row r="2092" spans="1:13">
      <c r="A2092" s="6" t="s">
        <v>1732</v>
      </c>
      <c r="B2092" s="3" t="s">
        <v>1557</v>
      </c>
      <c r="C2092" s="3" t="s">
        <v>722</v>
      </c>
      <c r="E2092" s="3" t="s">
        <v>1531</v>
      </c>
      <c r="G2092" s="3" t="s">
        <v>1531</v>
      </c>
      <c r="I2092" s="3" t="s">
        <v>1531</v>
      </c>
      <c r="K2092" s="3" t="s">
        <v>1531</v>
      </c>
      <c r="L2092" s="6"/>
      <c r="M2092" s="6"/>
    </row>
    <row r="2093" spans="1:13">
      <c r="A2093" s="6" t="s">
        <v>1733</v>
      </c>
      <c r="B2093" s="3" t="s">
        <v>1561</v>
      </c>
      <c r="C2093" s="3" t="s">
        <v>722</v>
      </c>
      <c r="E2093" s="3" t="s">
        <v>1531</v>
      </c>
      <c r="G2093" s="3" t="s">
        <v>1531</v>
      </c>
      <c r="I2093" s="3" t="s">
        <v>1531</v>
      </c>
      <c r="K2093" s="3" t="s">
        <v>1531</v>
      </c>
      <c r="L2093" s="6"/>
      <c r="M2093" s="6"/>
    </row>
    <row r="2094" spans="1:13">
      <c r="A2094" s="6" t="s">
        <v>1734</v>
      </c>
      <c r="B2094" s="3" t="s">
        <v>1571</v>
      </c>
      <c r="C2094" s="3" t="s">
        <v>722</v>
      </c>
      <c r="E2094" s="3" t="s">
        <v>1531</v>
      </c>
      <c r="G2094" s="3" t="s">
        <v>1531</v>
      </c>
      <c r="I2094" s="3" t="s">
        <v>1531</v>
      </c>
      <c r="K2094" s="3" t="s">
        <v>1531</v>
      </c>
      <c r="L2094" s="6"/>
      <c r="M2094" s="6"/>
    </row>
    <row r="2095" spans="1:13">
      <c r="A2095" s="6" t="s">
        <v>1735</v>
      </c>
      <c r="B2095" s="3" t="s">
        <v>1585</v>
      </c>
      <c r="C2095" s="3" t="s">
        <v>722</v>
      </c>
      <c r="E2095" s="3" t="s">
        <v>1531</v>
      </c>
      <c r="G2095" s="3" t="s">
        <v>1531</v>
      </c>
      <c r="I2095" s="3" t="s">
        <v>1531</v>
      </c>
      <c r="K2095" s="3" t="s">
        <v>1531</v>
      </c>
      <c r="L2095" s="6"/>
      <c r="M2095" s="6"/>
    </row>
    <row r="2096" spans="1:13">
      <c r="A2096" s="6" t="s">
        <v>1736</v>
      </c>
      <c r="B2096" s="3" t="s">
        <v>1586</v>
      </c>
      <c r="C2096" s="3" t="s">
        <v>722</v>
      </c>
      <c r="E2096" s="3" t="s">
        <v>1531</v>
      </c>
      <c r="G2096" s="3" t="s">
        <v>1531</v>
      </c>
      <c r="I2096" s="3" t="s">
        <v>1531</v>
      </c>
      <c r="K2096" s="3" t="s">
        <v>1531</v>
      </c>
      <c r="L2096" s="6"/>
      <c r="M2096" s="6"/>
    </row>
    <row r="2097" spans="1:13">
      <c r="A2097" s="6" t="s">
        <v>1737</v>
      </c>
      <c r="B2097" s="3" t="s">
        <v>1605</v>
      </c>
      <c r="C2097" s="3" t="s">
        <v>722</v>
      </c>
      <c r="E2097" s="3" t="s">
        <v>1531</v>
      </c>
      <c r="G2097" s="3" t="s">
        <v>1531</v>
      </c>
      <c r="I2097" s="3" t="s">
        <v>1531</v>
      </c>
      <c r="K2097" s="3" t="s">
        <v>1531</v>
      </c>
      <c r="L2097" s="6"/>
      <c r="M2097" s="6"/>
    </row>
    <row r="2098" spans="1:13">
      <c r="A2098" s="6" t="s">
        <v>1738</v>
      </c>
      <c r="B2098" s="3" t="s">
        <v>93</v>
      </c>
      <c r="C2098" s="3" t="s">
        <v>722</v>
      </c>
      <c r="E2098" s="3" t="s">
        <v>1531</v>
      </c>
      <c r="G2098" s="3" t="s">
        <v>1531</v>
      </c>
      <c r="I2098" s="3" t="s">
        <v>1531</v>
      </c>
      <c r="K2098" s="3" t="s">
        <v>1531</v>
      </c>
      <c r="L2098" s="6"/>
      <c r="M2098" s="6"/>
    </row>
    <row r="2099" spans="1:13">
      <c r="A2099" s="6" t="s">
        <v>1739</v>
      </c>
      <c r="B2099" s="3" t="s">
        <v>2255</v>
      </c>
      <c r="C2099" s="3" t="s">
        <v>722</v>
      </c>
      <c r="D2099" s="3">
        <v>2</v>
      </c>
      <c r="E2099" s="3" t="s">
        <v>1531</v>
      </c>
      <c r="F2099" s="3">
        <v>2</v>
      </c>
      <c r="G2099" s="3" t="s">
        <v>1531</v>
      </c>
      <c r="H2099" s="3">
        <v>2</v>
      </c>
      <c r="I2099" s="3" t="s">
        <v>1531</v>
      </c>
      <c r="J2099" s="3">
        <v>2</v>
      </c>
      <c r="K2099" s="3" t="s">
        <v>1531</v>
      </c>
      <c r="L2099" s="6"/>
      <c r="M2099" s="6"/>
    </row>
    <row r="2100" spans="1:13">
      <c r="A2100" s="6" t="s">
        <v>1740</v>
      </c>
      <c r="B2100" s="3" t="s">
        <v>955</v>
      </c>
      <c r="C2100" s="3" t="s">
        <v>722</v>
      </c>
      <c r="E2100" s="3" t="s">
        <v>1531</v>
      </c>
      <c r="G2100" s="3" t="s">
        <v>1531</v>
      </c>
      <c r="I2100" s="3" t="s">
        <v>1531</v>
      </c>
      <c r="K2100" s="3" t="s">
        <v>1531</v>
      </c>
      <c r="L2100" s="6"/>
      <c r="M2100" s="6"/>
    </row>
    <row r="2101" spans="1:13">
      <c r="A2101" s="6" t="s">
        <v>1741</v>
      </c>
      <c r="B2101" s="3" t="s">
        <v>817</v>
      </c>
      <c r="C2101" s="3" t="s">
        <v>722</v>
      </c>
      <c r="E2101" s="3" t="s">
        <v>1531</v>
      </c>
      <c r="G2101" s="3" t="s">
        <v>1531</v>
      </c>
      <c r="I2101" s="3" t="s">
        <v>1531</v>
      </c>
      <c r="K2101" s="3" t="s">
        <v>1531</v>
      </c>
      <c r="L2101" s="6"/>
      <c r="M2101" s="6"/>
    </row>
    <row r="2102" spans="1:13">
      <c r="A2102" s="6" t="s">
        <v>2301</v>
      </c>
      <c r="B2102" s="3" t="s">
        <v>113</v>
      </c>
      <c r="C2102" s="3" t="s">
        <v>722</v>
      </c>
      <c r="E2102" s="3" t="s">
        <v>1531</v>
      </c>
      <c r="G2102" s="3" t="s">
        <v>1531</v>
      </c>
      <c r="I2102" s="3" t="s">
        <v>1531</v>
      </c>
      <c r="K2102" s="3" t="s">
        <v>1531</v>
      </c>
      <c r="L2102" s="6"/>
      <c r="M2102" s="6"/>
    </row>
    <row r="2103" spans="1:13">
      <c r="A2103" s="6" t="s">
        <v>2302</v>
      </c>
      <c r="B2103" s="3" t="s">
        <v>1545</v>
      </c>
      <c r="C2103" s="3" t="s">
        <v>722</v>
      </c>
      <c r="E2103" s="3" t="s">
        <v>1531</v>
      </c>
      <c r="G2103" s="3" t="s">
        <v>1531</v>
      </c>
      <c r="I2103" s="3" t="s">
        <v>1531</v>
      </c>
      <c r="K2103" s="3" t="s">
        <v>1531</v>
      </c>
      <c r="L2103" s="6"/>
      <c r="M2103" s="6"/>
    </row>
    <row r="2104" spans="1:13">
      <c r="A2104" s="6" t="s">
        <v>2303</v>
      </c>
      <c r="B2104" s="3" t="s">
        <v>1551</v>
      </c>
      <c r="C2104" s="3" t="s">
        <v>722</v>
      </c>
      <c r="E2104" s="3" t="s">
        <v>1531</v>
      </c>
      <c r="G2104" s="3" t="s">
        <v>1531</v>
      </c>
      <c r="I2104" s="3" t="s">
        <v>1531</v>
      </c>
      <c r="K2104" s="3" t="s">
        <v>1531</v>
      </c>
      <c r="L2104" s="6"/>
      <c r="M2104" s="6"/>
    </row>
    <row r="2105" spans="1:13">
      <c r="A2105" s="6" t="s">
        <v>2304</v>
      </c>
      <c r="B2105" s="3" t="s">
        <v>1558</v>
      </c>
      <c r="C2105" s="3" t="s">
        <v>722</v>
      </c>
      <c r="E2105" s="3" t="s">
        <v>1531</v>
      </c>
      <c r="G2105" s="3" t="s">
        <v>1531</v>
      </c>
      <c r="I2105" s="3" t="s">
        <v>1531</v>
      </c>
      <c r="K2105" s="3" t="s">
        <v>1531</v>
      </c>
      <c r="L2105" s="6"/>
      <c r="M2105" s="6"/>
    </row>
    <row r="2106" spans="1:13">
      <c r="A2106" s="6" t="s">
        <v>2305</v>
      </c>
      <c r="B2106" s="3" t="s">
        <v>1560</v>
      </c>
      <c r="C2106" s="3" t="s">
        <v>722</v>
      </c>
      <c r="D2106" s="3">
        <v>1</v>
      </c>
      <c r="E2106" s="3" t="s">
        <v>1531</v>
      </c>
      <c r="F2106" s="3">
        <v>1</v>
      </c>
      <c r="G2106" s="3" t="s">
        <v>1531</v>
      </c>
      <c r="H2106" s="3">
        <v>1</v>
      </c>
      <c r="I2106" s="3" t="s">
        <v>1531</v>
      </c>
      <c r="J2106" s="3">
        <v>1</v>
      </c>
      <c r="K2106" s="3" t="s">
        <v>1531</v>
      </c>
      <c r="L2106" s="6"/>
      <c r="M2106" s="6"/>
    </row>
    <row r="2107" spans="1:13">
      <c r="A2107" s="6" t="s">
        <v>2306</v>
      </c>
      <c r="B2107" s="3" t="s">
        <v>818</v>
      </c>
      <c r="C2107" s="3" t="s">
        <v>722</v>
      </c>
      <c r="E2107" s="3" t="s">
        <v>1531</v>
      </c>
      <c r="G2107" s="3" t="s">
        <v>1531</v>
      </c>
      <c r="I2107" s="3" t="s">
        <v>1531</v>
      </c>
      <c r="K2107" s="3" t="s">
        <v>1531</v>
      </c>
      <c r="L2107" s="6"/>
      <c r="M2107" s="6"/>
    </row>
    <row r="2108" spans="1:13">
      <c r="A2108" s="6" t="s">
        <v>2307</v>
      </c>
      <c r="B2108" s="3" t="s">
        <v>1572</v>
      </c>
      <c r="C2108" s="3" t="s">
        <v>722</v>
      </c>
      <c r="D2108" s="3">
        <v>1</v>
      </c>
      <c r="E2108" s="3" t="s">
        <v>1531</v>
      </c>
      <c r="F2108" s="3">
        <v>1</v>
      </c>
      <c r="G2108" s="3" t="s">
        <v>1531</v>
      </c>
      <c r="H2108" s="3">
        <v>1</v>
      </c>
      <c r="I2108" s="3" t="s">
        <v>1531</v>
      </c>
      <c r="J2108" s="3">
        <v>1</v>
      </c>
      <c r="K2108" s="3" t="s">
        <v>1531</v>
      </c>
      <c r="L2108" s="6"/>
      <c r="M2108" s="6"/>
    </row>
    <row r="2109" spans="1:13">
      <c r="A2109" s="6" t="s">
        <v>2308</v>
      </c>
      <c r="B2109" s="3" t="s">
        <v>1580</v>
      </c>
      <c r="C2109" s="3" t="s">
        <v>722</v>
      </c>
      <c r="E2109" s="3" t="s">
        <v>1531</v>
      </c>
      <c r="G2109" s="3" t="s">
        <v>1531</v>
      </c>
      <c r="I2109" s="3" t="s">
        <v>1531</v>
      </c>
      <c r="K2109" s="3" t="s">
        <v>1531</v>
      </c>
      <c r="L2109" s="6"/>
      <c r="M2109" s="6"/>
    </row>
    <row r="2110" spans="1:13">
      <c r="A2110" s="6" t="s">
        <v>2309</v>
      </c>
      <c r="B2110" s="3" t="s">
        <v>1583</v>
      </c>
      <c r="C2110" s="3" t="s">
        <v>722</v>
      </c>
      <c r="E2110" s="3" t="s">
        <v>1531</v>
      </c>
      <c r="G2110" s="3" t="s">
        <v>1531</v>
      </c>
      <c r="I2110" s="3" t="s">
        <v>1531</v>
      </c>
      <c r="K2110" s="3" t="s">
        <v>1531</v>
      </c>
      <c r="L2110" s="6"/>
      <c r="M2110" s="6"/>
    </row>
    <row r="2111" spans="1:13">
      <c r="A2111" s="6" t="s">
        <v>2310</v>
      </c>
      <c r="B2111" s="3" t="s">
        <v>1584</v>
      </c>
      <c r="C2111" s="3" t="s">
        <v>722</v>
      </c>
      <c r="E2111" s="3" t="s">
        <v>1531</v>
      </c>
      <c r="G2111" s="3" t="s">
        <v>1531</v>
      </c>
      <c r="I2111" s="3" t="s">
        <v>1531</v>
      </c>
      <c r="K2111" s="3" t="s">
        <v>1531</v>
      </c>
      <c r="L2111" s="6"/>
      <c r="M2111" s="6"/>
    </row>
    <row r="2112" spans="1:13">
      <c r="A2112" s="6" t="s">
        <v>2311</v>
      </c>
      <c r="B2112" s="3" t="s">
        <v>1595</v>
      </c>
      <c r="C2112" s="3" t="s">
        <v>722</v>
      </c>
      <c r="E2112" s="3" t="s">
        <v>1531</v>
      </c>
      <c r="G2112" s="3" t="s">
        <v>1531</v>
      </c>
      <c r="I2112" s="3" t="s">
        <v>1531</v>
      </c>
      <c r="K2112" s="3" t="s">
        <v>1531</v>
      </c>
      <c r="L2112" s="6"/>
      <c r="M2112" s="6"/>
    </row>
    <row r="2113" spans="1:13">
      <c r="A2113" s="6" t="s">
        <v>2312</v>
      </c>
      <c r="B2113" s="3" t="s">
        <v>1599</v>
      </c>
      <c r="C2113" s="3" t="s">
        <v>722</v>
      </c>
      <c r="E2113" s="3" t="s">
        <v>1531</v>
      </c>
      <c r="G2113" s="3" t="s">
        <v>1531</v>
      </c>
      <c r="I2113" s="3" t="s">
        <v>1531</v>
      </c>
      <c r="K2113" s="3" t="s">
        <v>1531</v>
      </c>
      <c r="L2113" s="6"/>
      <c r="M2113" s="6"/>
    </row>
    <row r="2114" spans="1:13">
      <c r="A2114" s="6" t="s">
        <v>1080</v>
      </c>
      <c r="B2114" s="3" t="s">
        <v>1604</v>
      </c>
      <c r="C2114" s="3" t="s">
        <v>722</v>
      </c>
      <c r="E2114" s="3" t="s">
        <v>1531</v>
      </c>
      <c r="G2114" s="3" t="s">
        <v>1531</v>
      </c>
      <c r="I2114" s="3" t="s">
        <v>1531</v>
      </c>
      <c r="K2114" s="3" t="s">
        <v>1531</v>
      </c>
      <c r="L2114" s="6"/>
      <c r="M2114" s="6"/>
    </row>
    <row r="2115" spans="1:13">
      <c r="A2115" s="6" t="s">
        <v>1081</v>
      </c>
      <c r="B2115" s="3" t="s">
        <v>819</v>
      </c>
      <c r="C2115" s="3" t="s">
        <v>722</v>
      </c>
      <c r="E2115" s="3" t="s">
        <v>1531</v>
      </c>
      <c r="G2115" s="3" t="s">
        <v>1531</v>
      </c>
      <c r="I2115" s="3" t="s">
        <v>1531</v>
      </c>
      <c r="K2115" s="3" t="s">
        <v>1531</v>
      </c>
      <c r="L2115" s="6"/>
      <c r="M2115" s="6"/>
    </row>
    <row r="2116" spans="1:13">
      <c r="A2116" s="6" t="s">
        <v>1082</v>
      </c>
      <c r="B2116" s="3" t="s">
        <v>97</v>
      </c>
      <c r="C2116" s="3" t="s">
        <v>722</v>
      </c>
      <c r="E2116" s="3" t="s">
        <v>1531</v>
      </c>
      <c r="G2116" s="3" t="s">
        <v>1531</v>
      </c>
      <c r="I2116" s="3" t="s">
        <v>1531</v>
      </c>
      <c r="K2116" s="3" t="s">
        <v>1531</v>
      </c>
      <c r="L2116" s="6"/>
      <c r="M2116" s="6"/>
    </row>
    <row r="2117" spans="1:13">
      <c r="A2117" s="6" t="s">
        <v>1083</v>
      </c>
      <c r="B2117" s="3" t="s">
        <v>820</v>
      </c>
      <c r="C2117" s="3" t="s">
        <v>722</v>
      </c>
      <c r="E2117" s="3" t="s">
        <v>1531</v>
      </c>
      <c r="G2117" s="3" t="s">
        <v>1531</v>
      </c>
      <c r="I2117" s="3" t="s">
        <v>1531</v>
      </c>
      <c r="K2117" s="3" t="s">
        <v>1531</v>
      </c>
      <c r="L2117" s="6"/>
      <c r="M2117" s="6"/>
    </row>
    <row r="2118" spans="1:13">
      <c r="A2118" s="6" t="s">
        <v>1084</v>
      </c>
      <c r="B2118" s="3" t="s">
        <v>102</v>
      </c>
      <c r="C2118" s="3" t="s">
        <v>722</v>
      </c>
      <c r="E2118" s="3" t="s">
        <v>1531</v>
      </c>
      <c r="G2118" s="3" t="s">
        <v>1531</v>
      </c>
      <c r="I2118" s="3" t="s">
        <v>1531</v>
      </c>
      <c r="K2118" s="3" t="s">
        <v>1531</v>
      </c>
      <c r="L2118" s="6"/>
      <c r="M2118" s="6"/>
    </row>
    <row r="2119" spans="1:13">
      <c r="A2119" s="6" t="s">
        <v>1085</v>
      </c>
      <c r="B2119" s="3" t="s">
        <v>2256</v>
      </c>
      <c r="C2119" s="3" t="s">
        <v>722</v>
      </c>
      <c r="E2119" s="3" t="s">
        <v>1531</v>
      </c>
      <c r="G2119" s="3" t="s">
        <v>1531</v>
      </c>
      <c r="I2119" s="3" t="s">
        <v>1531</v>
      </c>
      <c r="K2119" s="3" t="s">
        <v>1531</v>
      </c>
      <c r="L2119" s="6"/>
      <c r="M2119" s="6"/>
    </row>
    <row r="2120" spans="1:13">
      <c r="A2120" s="6" t="s">
        <v>1086</v>
      </c>
      <c r="B2120" s="3" t="s">
        <v>821</v>
      </c>
      <c r="C2120" s="3" t="s">
        <v>722</v>
      </c>
      <c r="E2120" s="3" t="s">
        <v>1531</v>
      </c>
      <c r="G2120" s="3" t="s">
        <v>1531</v>
      </c>
      <c r="I2120" s="3" t="s">
        <v>1531</v>
      </c>
      <c r="K2120" s="3" t="s">
        <v>1531</v>
      </c>
      <c r="L2120" s="6"/>
      <c r="M2120" s="6"/>
    </row>
    <row r="2121" spans="1:13">
      <c r="A2121" s="6" t="s">
        <v>1087</v>
      </c>
      <c r="B2121" s="3" t="s">
        <v>954</v>
      </c>
      <c r="C2121" s="3" t="s">
        <v>722</v>
      </c>
      <c r="E2121" s="3" t="s">
        <v>1531</v>
      </c>
      <c r="G2121" s="3" t="s">
        <v>1531</v>
      </c>
      <c r="I2121" s="3" t="s">
        <v>1531</v>
      </c>
      <c r="K2121" s="3" t="s">
        <v>1531</v>
      </c>
      <c r="L2121" s="6"/>
      <c r="M2121" s="6"/>
    </row>
    <row r="2122" spans="1:13">
      <c r="A2122" s="6" t="s">
        <v>1886</v>
      </c>
      <c r="B2122" s="3" t="s">
        <v>822</v>
      </c>
      <c r="C2122" s="3" t="s">
        <v>722</v>
      </c>
      <c r="E2122" s="3" t="s">
        <v>1531</v>
      </c>
      <c r="G2122" s="3" t="s">
        <v>1531</v>
      </c>
      <c r="I2122" s="3" t="s">
        <v>1531</v>
      </c>
      <c r="K2122" s="3" t="s">
        <v>1531</v>
      </c>
      <c r="L2122" s="6"/>
      <c r="M2122" s="6"/>
    </row>
    <row r="2123" spans="1:13">
      <c r="A2123" s="6" t="s">
        <v>1088</v>
      </c>
      <c r="B2123" s="3" t="s">
        <v>962</v>
      </c>
      <c r="C2123" s="3" t="s">
        <v>722</v>
      </c>
      <c r="E2123" s="3" t="s">
        <v>1531</v>
      </c>
      <c r="G2123" s="3" t="s">
        <v>1531</v>
      </c>
      <c r="I2123" s="3" t="s">
        <v>1531</v>
      </c>
      <c r="K2123" s="3" t="s">
        <v>1531</v>
      </c>
      <c r="L2123" s="6"/>
      <c r="M2123" s="6"/>
    </row>
    <row r="2124" spans="1:13">
      <c r="A2124" s="6" t="s">
        <v>1873</v>
      </c>
      <c r="B2124" s="3" t="s">
        <v>968</v>
      </c>
      <c r="C2124" s="3" t="s">
        <v>722</v>
      </c>
      <c r="E2124" s="3" t="s">
        <v>1531</v>
      </c>
      <c r="G2124" s="3" t="s">
        <v>1531</v>
      </c>
      <c r="I2124" s="3" t="s">
        <v>1531</v>
      </c>
      <c r="K2124" s="3" t="s">
        <v>1531</v>
      </c>
      <c r="L2124" s="6"/>
      <c r="M2124" s="6"/>
    </row>
    <row r="2125" spans="1:13">
      <c r="A2125" s="6" t="s">
        <v>1874</v>
      </c>
      <c r="B2125" s="3" t="s">
        <v>970</v>
      </c>
      <c r="C2125" s="3" t="s">
        <v>722</v>
      </c>
      <c r="E2125" s="3" t="s">
        <v>1531</v>
      </c>
      <c r="G2125" s="3" t="s">
        <v>1531</v>
      </c>
      <c r="I2125" s="3" t="s">
        <v>1531</v>
      </c>
      <c r="K2125" s="3" t="s">
        <v>1531</v>
      </c>
      <c r="L2125" s="6"/>
      <c r="M2125" s="6"/>
    </row>
    <row r="2126" spans="1:13">
      <c r="A2126" s="6" t="s">
        <v>1875</v>
      </c>
      <c r="B2126" s="3" t="s">
        <v>700</v>
      </c>
      <c r="C2126" s="3" t="s">
        <v>722</v>
      </c>
      <c r="E2126" s="3" t="s">
        <v>1531</v>
      </c>
      <c r="G2126" s="3" t="s">
        <v>1531</v>
      </c>
      <c r="I2126" s="3" t="s">
        <v>1531</v>
      </c>
      <c r="K2126" s="3" t="s">
        <v>1531</v>
      </c>
      <c r="L2126" s="6"/>
      <c r="M2126" s="6"/>
    </row>
    <row r="2127" spans="1:13">
      <c r="A2127" s="6" t="s">
        <v>1876</v>
      </c>
      <c r="B2127" s="3" t="s">
        <v>823</v>
      </c>
      <c r="C2127" s="3" t="s">
        <v>722</v>
      </c>
      <c r="E2127" s="3" t="s">
        <v>1531</v>
      </c>
      <c r="G2127" s="3" t="s">
        <v>1531</v>
      </c>
      <c r="I2127" s="3" t="s">
        <v>1531</v>
      </c>
      <c r="K2127" s="3" t="s">
        <v>1531</v>
      </c>
      <c r="L2127" s="6"/>
      <c r="M2127" s="6"/>
    </row>
    <row r="2128" spans="1:13">
      <c r="A2128" s="6" t="s">
        <v>1877</v>
      </c>
      <c r="B2128" s="3" t="s">
        <v>1576</v>
      </c>
      <c r="C2128" s="3" t="s">
        <v>722</v>
      </c>
      <c r="E2128" s="3" t="s">
        <v>1531</v>
      </c>
      <c r="G2128" s="3" t="s">
        <v>1531</v>
      </c>
      <c r="I2128" s="3" t="s">
        <v>1531</v>
      </c>
      <c r="K2128" s="3" t="s">
        <v>1531</v>
      </c>
      <c r="L2128" s="6"/>
      <c r="M2128" s="6"/>
    </row>
    <row r="2129" spans="1:13">
      <c r="A2129" s="6" t="s">
        <v>1878</v>
      </c>
      <c r="B2129" s="3" t="s">
        <v>1581</v>
      </c>
      <c r="C2129" s="3" t="s">
        <v>722</v>
      </c>
      <c r="E2129" s="3" t="s">
        <v>1531</v>
      </c>
      <c r="G2129" s="3" t="s">
        <v>1531</v>
      </c>
      <c r="I2129" s="3" t="s">
        <v>1531</v>
      </c>
      <c r="K2129" s="3" t="s">
        <v>1531</v>
      </c>
      <c r="L2129" s="6"/>
      <c r="M2129" s="6"/>
    </row>
    <row r="2130" spans="1:13">
      <c r="A2130" s="6" t="s">
        <v>1879</v>
      </c>
      <c r="B2130" s="3" t="s">
        <v>1582</v>
      </c>
      <c r="C2130" s="3" t="s">
        <v>722</v>
      </c>
      <c r="E2130" s="3" t="s">
        <v>1531</v>
      </c>
      <c r="G2130" s="3" t="s">
        <v>1531</v>
      </c>
      <c r="I2130" s="3" t="s">
        <v>1531</v>
      </c>
      <c r="K2130" s="3" t="s">
        <v>1531</v>
      </c>
      <c r="L2130" s="6"/>
      <c r="M2130" s="6"/>
    </row>
    <row r="2131" spans="1:13">
      <c r="A2131" s="6" t="s">
        <v>1880</v>
      </c>
      <c r="B2131" s="3" t="s">
        <v>1597</v>
      </c>
      <c r="C2131" s="3" t="s">
        <v>722</v>
      </c>
      <c r="E2131" s="3" t="s">
        <v>1531</v>
      </c>
      <c r="G2131" s="3" t="s">
        <v>1531</v>
      </c>
      <c r="I2131" s="3" t="s">
        <v>1531</v>
      </c>
      <c r="K2131" s="3" t="s">
        <v>1531</v>
      </c>
      <c r="L2131" s="6"/>
      <c r="M2131" s="6"/>
    </row>
    <row r="2132" spans="1:13">
      <c r="A2132" s="6" t="s">
        <v>1881</v>
      </c>
      <c r="B2132" s="3" t="s">
        <v>701</v>
      </c>
      <c r="C2132" s="3" t="s">
        <v>722</v>
      </c>
      <c r="E2132" s="3" t="s">
        <v>1531</v>
      </c>
      <c r="G2132" s="3" t="s">
        <v>1531</v>
      </c>
      <c r="I2132" s="3" t="s">
        <v>1531</v>
      </c>
      <c r="K2132" s="3" t="s">
        <v>1531</v>
      </c>
      <c r="L2132" s="6"/>
      <c r="M2132" s="6"/>
    </row>
    <row r="2133" spans="1:13">
      <c r="A2133" s="6" t="s">
        <v>1882</v>
      </c>
      <c r="B2133" s="3" t="s">
        <v>1606</v>
      </c>
      <c r="C2133" s="3" t="s">
        <v>722</v>
      </c>
      <c r="E2133" s="3" t="s">
        <v>1531</v>
      </c>
      <c r="G2133" s="3" t="s">
        <v>1531</v>
      </c>
      <c r="I2133" s="3" t="s">
        <v>1531</v>
      </c>
      <c r="K2133" s="3" t="s">
        <v>1531</v>
      </c>
      <c r="L2133" s="6"/>
      <c r="M2133" s="6"/>
    </row>
    <row r="2134" spans="1:13">
      <c r="A2134" s="6" t="s">
        <v>1883</v>
      </c>
      <c r="B2134" s="3" t="s">
        <v>1608</v>
      </c>
      <c r="C2134" s="3" t="s">
        <v>722</v>
      </c>
      <c r="E2134" s="3" t="s">
        <v>1531</v>
      </c>
      <c r="G2134" s="3" t="s">
        <v>1531</v>
      </c>
      <c r="I2134" s="3" t="s">
        <v>1531</v>
      </c>
      <c r="K2134" s="3" t="s">
        <v>1531</v>
      </c>
      <c r="L2134" s="6"/>
      <c r="M2134" s="6"/>
    </row>
    <row r="2135" spans="1:13">
      <c r="A2135" s="6" t="s">
        <v>1884</v>
      </c>
      <c r="B2135" s="3" t="s">
        <v>100</v>
      </c>
      <c r="C2135" s="3" t="s">
        <v>722</v>
      </c>
      <c r="E2135" s="3" t="s">
        <v>1531</v>
      </c>
      <c r="G2135" s="3" t="s">
        <v>1531</v>
      </c>
      <c r="I2135" s="3" t="s">
        <v>1531</v>
      </c>
      <c r="K2135" s="3" t="s">
        <v>1531</v>
      </c>
      <c r="L2135" s="6"/>
      <c r="M2135" s="6"/>
    </row>
    <row r="2139" spans="1:13">
      <c r="A2139"/>
    </row>
    <row r="2140" spans="1:13">
      <c r="A2140"/>
    </row>
    <row r="2141" spans="1:13">
      <c r="A2141"/>
    </row>
    <row r="2142" spans="1:13">
      <c r="A2142"/>
    </row>
    <row r="2143" spans="1:13">
      <c r="A2143"/>
    </row>
    <row r="2144" spans="1:13">
      <c r="A2144"/>
    </row>
    <row r="2145" spans="1:1">
      <c r="A2145"/>
    </row>
    <row r="2146" spans="1:1">
      <c r="A2146"/>
    </row>
    <row r="2147" spans="1:1">
      <c r="A2147"/>
    </row>
    <row r="2148" spans="1:1">
      <c r="A2148"/>
    </row>
    <row r="2149" spans="1:1">
      <c r="A2149"/>
    </row>
    <row r="2150" spans="1:1">
      <c r="A2150"/>
    </row>
    <row r="2151" spans="1:1">
      <c r="A2151"/>
    </row>
    <row r="2152" spans="1:1">
      <c r="A2152"/>
    </row>
    <row r="2153" spans="1:1">
      <c r="A2153"/>
    </row>
    <row r="2154" spans="1:1">
      <c r="A2154"/>
    </row>
    <row r="2155" spans="1:1">
      <c r="A2155"/>
    </row>
    <row r="2156" spans="1:1">
      <c r="A2156"/>
    </row>
    <row r="2157" spans="1:1">
      <c r="A2157"/>
    </row>
  </sheetData>
  <autoFilter ref="A3:S2135"/>
  <customSheetViews>
    <customSheetView guid="{6CD401F4-461E-4DA4-B8BB-0E2A592F659C}" showAutoFilter="1" showRuler="0">
      <pane ySplit="3" topLeftCell="A4" activePane="bottomLeft" state="frozen"/>
      <selection pane="bottomLeft"/>
      <pageMargins left="0.75" right="0.75" top="1" bottom="1" header="0.5" footer="0.5"/>
      <headerFooter alignWithMargins="0"/>
      <autoFilter ref="B1:AP1"/>
    </customSheetView>
    <customSheetView guid="{C251D870-FA2F-4A2C-8E81-3A1D6DE8E2E3}" showAutoFilter="1" showRuler="0">
      <pane ySplit="3" topLeftCell="A4" activePane="bottomLeft" state="frozen"/>
      <selection pane="bottomLeft" activeCell="F2300" sqref="F2300"/>
      <pageMargins left="0.75" right="0.75" top="1" bottom="1" header="0.5" footer="0.5"/>
      <headerFooter alignWithMargins="0"/>
      <autoFilter ref="B1:AP1"/>
    </customSheetView>
  </customSheetViews>
  <mergeCells count="4">
    <mergeCell ref="D2:E2"/>
    <mergeCell ref="J2:K2"/>
    <mergeCell ref="H2:I2"/>
    <mergeCell ref="F2:G2"/>
  </mergeCells>
  <phoneticPr fontId="9"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Lookups</vt:lpstr>
      <vt:lpstr>Cover</vt:lpstr>
      <vt:lpstr>Contents</vt:lpstr>
      <vt:lpstr>Explanatory notes</vt:lpstr>
      <vt:lpstr>Table 1</vt:lpstr>
      <vt:lpstr>Table 2</vt:lpstr>
      <vt:lpstr>Chart 1</vt:lpstr>
      <vt:lpstr>Chart 2</vt:lpstr>
      <vt:lpstr>Raw CDR data</vt:lpstr>
      <vt:lpstr>GOR</vt:lpstr>
      <vt:lpstr>LocalAuthorities</vt:lpstr>
      <vt:lpstr>Periods</vt:lpstr>
      <vt:lpstr>ProvisionTypes</vt:lpstr>
      <vt:lpstr>'Raw CDR data'!raisql1hq_SOCIAL_CARE_SC_Providers_and_Places_Quarter</vt:lpstr>
    </vt:vector>
  </TitlesOfParts>
  <Company>Ofsted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jonesr</dc:creator>
  <cp:lastModifiedBy>ICS</cp:lastModifiedBy>
  <cp:lastPrinted>2011-10-27T16:15:49Z</cp:lastPrinted>
  <dcterms:created xsi:type="dcterms:W3CDTF">2011-07-05T14:27:08Z</dcterms:created>
  <dcterms:modified xsi:type="dcterms:W3CDTF">2012-05-23T10:40:10Z</dcterms:modified>
</cp:coreProperties>
</file>