
<file path=[Content_Types].xml><?xml version="1.0" encoding="utf-8"?>
<Types xmlns="http://schemas.openxmlformats.org/package/2006/content-types">
  <Default Extension="bin" ContentType="application/vnd.openxmlformats-officedocument.spreadsheetml.printerSettings"/>
  <Default Extension="png" ContentType="image/png"/>
  <Override PartName="/xl/queryTables/queryTable1.xml" ContentType="application/vnd.openxmlformats-officedocument.spreadsheetml.queryTab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40" yWindow="5220" windowWidth="15600" windowHeight="6375" firstSheet="1" activeTab="1"/>
  </bookViews>
  <sheets>
    <sheet name="Lookups" sheetId="1" state="hidden" r:id="rId1"/>
    <sheet name="Cover" sheetId="2" r:id="rId2"/>
    <sheet name="Contents" sheetId="3" r:id="rId3"/>
    <sheet name="Explanatory notes" sheetId="4" r:id="rId4"/>
    <sheet name="Table 1" sheetId="5" r:id="rId5"/>
    <sheet name="Table 2" sheetId="6" r:id="rId6"/>
    <sheet name="Table 3" sheetId="10" r:id="rId7"/>
    <sheet name="Map 1" sheetId="11" r:id="rId8"/>
    <sheet name="Map 2" sheetId="12" r:id="rId9"/>
    <sheet name="Raw CDR data" sheetId="8" state="hidden" r:id="rId10"/>
  </sheets>
  <externalReferences>
    <externalReference r:id="rId11"/>
    <externalReference r:id="rId12"/>
    <externalReference r:id="rId13"/>
  </externalReferences>
  <definedNames>
    <definedName name="_xlnm._FilterDatabase" localSheetId="0" hidden="1">Lookups!$A$1:$G$1</definedName>
    <definedName name="_xlnm._FilterDatabase" localSheetId="9" hidden="1">'Raw CDR data'!$A$3:$K$2135</definedName>
    <definedName name="_xlnm._FilterDatabase" localSheetId="5" hidden="1">'Table 2'!$A$12:$AN$186</definedName>
    <definedName name="April" localSheetId="1">[3]Dates!#REF!</definedName>
    <definedName name="April">#REF!</definedName>
    <definedName name="Date">#REF!</definedName>
    <definedName name="Dates">#REF!</definedName>
    <definedName name="EndDate">#REF!</definedName>
    <definedName name="enddates">#REF!</definedName>
    <definedName name="England">[1]Lookups!$F$2</definedName>
    <definedName name="GOR">Lookups!$C$2:$C$12</definedName>
    <definedName name="LocalAuthorities">Lookups!$B$2:$B$153</definedName>
    <definedName name="Month">#REF!</definedName>
    <definedName name="Periods">Lookups!$D$2:$D$5</definedName>
    <definedName name="ProvisionTypes">Lookups!$A$2:$A$16</definedName>
    <definedName name="Quarter1">[2]Ranges!$A$1:$A$4</definedName>
    <definedName name="raisql1hq_SOCIAL_CARE_SC_Providers_and_Places_Quarter" localSheetId="9">'Raw CDR data'!$B$4:$C$1958</definedName>
    <definedName name="Time">#REF!</definedName>
    <definedName name="Z_7458A486_BA58_41E5_A0B4_D14F4B28417F_.wvu.FilterData" localSheetId="5" hidden="1">'Table 2'!$A$12:$AN$186</definedName>
    <definedName name="Z_C251D870_FA2F_4A2C_8E81_3A1D6DE8E2E3_.wvu.Cols" localSheetId="5" hidden="1">'Table 2'!$A:$A</definedName>
    <definedName name="Z_C251D870_FA2F_4A2C_8E81_3A1D6DE8E2E3_.wvu.FilterData" localSheetId="9" hidden="1">'Raw CDR data'!$A$3:$K$2135</definedName>
    <definedName name="Z_C251D870_FA2F_4A2C_8E81_3A1D6DE8E2E3_.wvu.FilterData" localSheetId="5" hidden="1">'Table 2'!$A$12:$AN$186</definedName>
  </definedNames>
  <calcPr calcId="125725" fullCalcOnLoad="1"/>
  <customWorkbookViews>
    <customWorkbookView name="ejones - Personal View" guid="{C251D870-FA2F-4A2C-8E81-3A1D6DE8E2E3}" mergeInterval="0" personalView="1" maximized="1" windowWidth="1020" windowHeight="578" activeSheetId="7"/>
    <customWorkbookView name="jonesr - Personal View" guid="{6CD401F4-461E-4DA4-B8BB-0E2A592F659C}" mergeInterval="0" personalView="1" maximized="1" windowWidth="1020" windowHeight="578" activeSheetId="2"/>
  </customWorkbookViews>
</workbook>
</file>

<file path=xl/calcChain.xml><?xml version="1.0" encoding="utf-8"?>
<calcChain xmlns="http://schemas.openxmlformats.org/spreadsheetml/2006/main">
  <c r="E2" i="1"/>
  <c r="D2"/>
  <c r="F2"/>
  <c r="E3"/>
  <c r="F3"/>
  <c r="D3"/>
  <c r="E4"/>
  <c r="F4"/>
  <c r="D4"/>
  <c r="E5"/>
  <c r="D5"/>
  <c r="F5"/>
  <c r="B8" i="5"/>
  <c r="M28" s="1"/>
  <c r="B7"/>
  <c r="B2" i="6"/>
  <c r="B2" i="5"/>
  <c r="B4"/>
  <c r="AJ10" i="6"/>
  <c r="C10"/>
  <c r="L10"/>
  <c r="F10"/>
  <c r="F71"/>
  <c r="D10"/>
  <c r="AN10"/>
  <c r="G10"/>
  <c r="I10"/>
  <c r="E10"/>
  <c r="O10"/>
  <c r="K10"/>
  <c r="M10"/>
  <c r="M72" s="1"/>
  <c r="N10"/>
  <c r="N72" s="1"/>
  <c r="H10"/>
  <c r="H71" s="1"/>
  <c r="P10"/>
  <c r="P72" s="1"/>
  <c r="T10"/>
  <c r="T71" s="1"/>
  <c r="X10"/>
  <c r="AB10"/>
  <c r="U10"/>
  <c r="V10"/>
  <c r="V79"/>
  <c r="W10"/>
  <c r="J10"/>
  <c r="Q10"/>
  <c r="Q70"/>
  <c r="R10"/>
  <c r="S10"/>
  <c r="AF10"/>
  <c r="AF186" s="1"/>
  <c r="Y10"/>
  <c r="Y71" s="1"/>
  <c r="Z10"/>
  <c r="Z71" s="1"/>
  <c r="AA10"/>
  <c r="AE10"/>
  <c r="AE186" s="1"/>
  <c r="AI10"/>
  <c r="AM10"/>
  <c r="AC10"/>
  <c r="B22" i="5"/>
  <c r="AD10" i="6"/>
  <c r="AH10"/>
  <c r="AL10"/>
  <c r="AL72" s="1"/>
  <c r="AK10"/>
  <c r="AK72"/>
  <c r="AG10"/>
  <c r="B28" i="5"/>
  <c r="B21"/>
  <c r="B29"/>
  <c r="AG72" i="6"/>
  <c r="AG71"/>
  <c r="Y72"/>
  <c r="Q72"/>
  <c r="Q71"/>
  <c r="K71"/>
  <c r="K72"/>
  <c r="G72"/>
  <c r="G71"/>
  <c r="H72"/>
  <c r="R72"/>
  <c r="T72"/>
  <c r="I71"/>
  <c r="AC72"/>
  <c r="S71"/>
  <c r="X72"/>
  <c r="N71"/>
  <c r="AJ71"/>
  <c r="Y70"/>
  <c r="H70"/>
  <c r="AG70"/>
  <c r="X118"/>
  <c r="AA45"/>
  <c r="F28"/>
  <c r="AC145"/>
  <c r="Z171"/>
  <c r="AG163"/>
  <c r="Z29"/>
  <c r="AG44"/>
  <c r="V71"/>
  <c r="J70"/>
  <c r="O71"/>
  <c r="Z165"/>
  <c r="I34"/>
  <c r="AG167"/>
  <c r="Z64"/>
  <c r="AG162"/>
  <c r="Z62"/>
  <c r="D123"/>
  <c r="AA107"/>
  <c r="R45"/>
  <c r="AL105"/>
  <c r="V123"/>
  <c r="AG166"/>
  <c r="Z102"/>
  <c r="AG177"/>
  <c r="AG94"/>
  <c r="Z149"/>
  <c r="D153"/>
  <c r="M67"/>
  <c r="AG116"/>
  <c r="Z19"/>
  <c r="AG156"/>
  <c r="Z112"/>
  <c r="Z23"/>
  <c r="I88"/>
  <c r="T120"/>
  <c r="I112"/>
  <c r="AG168"/>
  <c r="Z31"/>
  <c r="Z105"/>
  <c r="Z138"/>
  <c r="Z17"/>
  <c r="Z131"/>
  <c r="AG46"/>
  <c r="AG88"/>
  <c r="AG84"/>
  <c r="AG157"/>
  <c r="AG26"/>
  <c r="N117"/>
  <c r="K176"/>
  <c r="AK49"/>
  <c r="AK178"/>
  <c r="T176"/>
  <c r="T29"/>
  <c r="AG40"/>
  <c r="AG36"/>
  <c r="Z174"/>
  <c r="Z87"/>
  <c r="Z16"/>
  <c r="AG85"/>
  <c r="AG23"/>
  <c r="Z178"/>
  <c r="Z120"/>
  <c r="Z59"/>
  <c r="H140"/>
  <c r="T98"/>
  <c r="I152"/>
  <c r="D160"/>
  <c r="T172"/>
  <c r="I15"/>
  <c r="D170"/>
  <c r="N35"/>
  <c r="AJ58"/>
  <c r="K63"/>
  <c r="AG140"/>
  <c r="AG32"/>
  <c r="AG12"/>
  <c r="Z153"/>
  <c r="Z63"/>
  <c r="AG29"/>
  <c r="AG31"/>
  <c r="Z103"/>
  <c r="Z82"/>
  <c r="R116"/>
  <c r="AC68"/>
  <c r="AA183"/>
  <c r="T122"/>
  <c r="I161"/>
  <c r="X122"/>
  <c r="T136"/>
  <c r="AG133"/>
  <c r="AG91"/>
  <c r="AG135"/>
  <c r="AG134"/>
  <c r="AG82"/>
  <c r="Z95"/>
  <c r="Z147"/>
  <c r="Z180"/>
  <c r="Z141"/>
  <c r="Z65"/>
  <c r="AG63"/>
  <c r="AG181"/>
  <c r="AG131"/>
  <c r="AG130"/>
  <c r="AG58"/>
  <c r="Z161"/>
  <c r="Z86"/>
  <c r="Z176"/>
  <c r="Z137"/>
  <c r="Z61"/>
  <c r="V62"/>
  <c r="I180"/>
  <c r="D67"/>
  <c r="AA40"/>
  <c r="V28"/>
  <c r="I132"/>
  <c r="D56"/>
  <c r="O167"/>
  <c r="V186"/>
  <c r="I108"/>
  <c r="AA76"/>
  <c r="AA167"/>
  <c r="X55"/>
  <c r="X123"/>
  <c r="N178"/>
  <c r="AJ97"/>
  <c r="V81"/>
  <c r="AH143"/>
  <c r="H153"/>
  <c r="F99"/>
  <c r="H47"/>
  <c r="H16"/>
  <c r="H21"/>
  <c r="Z145"/>
  <c r="T70"/>
  <c r="Z70"/>
  <c r="AG114"/>
  <c r="AG75"/>
  <c r="AG83"/>
  <c r="AG24"/>
  <c r="Z66"/>
  <c r="Z173"/>
  <c r="Z132"/>
  <c r="Z101"/>
  <c r="Z26"/>
  <c r="J88"/>
  <c r="F32"/>
  <c r="T37"/>
  <c r="M56"/>
  <c r="D126"/>
  <c r="AL82"/>
  <c r="AA144"/>
  <c r="S164"/>
  <c r="V136"/>
  <c r="I94"/>
  <c r="D134"/>
  <c r="T28"/>
  <c r="I31"/>
  <c r="D28"/>
  <c r="S31"/>
  <c r="S136"/>
  <c r="N43"/>
  <c r="T162"/>
  <c r="R160"/>
  <c r="T108"/>
  <c r="I48"/>
  <c r="AN87"/>
  <c r="N70"/>
  <c r="E70"/>
  <c r="K70"/>
  <c r="R70"/>
  <c r="G70"/>
  <c r="U179"/>
  <c r="L57"/>
  <c r="Y97"/>
  <c r="O78"/>
  <c r="AH38"/>
  <c r="V54"/>
  <c r="F77"/>
  <c r="AM50"/>
  <c r="J17"/>
  <c r="V84"/>
  <c r="N176"/>
  <c r="N49"/>
  <c r="S57"/>
  <c r="AA25"/>
  <c r="AC166"/>
  <c r="I95"/>
  <c r="V159"/>
  <c r="I90"/>
  <c r="V172"/>
  <c r="F37"/>
  <c r="O33"/>
  <c r="AA64"/>
  <c r="AC161"/>
  <c r="AL63"/>
  <c r="D149"/>
  <c r="T82"/>
  <c r="V144"/>
  <c r="R33"/>
  <c r="AN16"/>
  <c r="AK134"/>
  <c r="O173"/>
  <c r="AN184"/>
  <c r="AH157"/>
  <c r="AM77"/>
  <c r="R104"/>
  <c r="V181"/>
  <c r="T12"/>
  <c r="T110"/>
  <c r="I153"/>
  <c r="I114"/>
  <c r="D90"/>
  <c r="D81"/>
  <c r="D168"/>
  <c r="D180"/>
  <c r="AC55"/>
  <c r="AC98"/>
  <c r="AA112"/>
  <c r="AA21"/>
  <c r="S130"/>
  <c r="S84"/>
  <c r="H182"/>
  <c r="F67"/>
  <c r="AH59"/>
  <c r="AG176"/>
  <c r="AG172"/>
  <c r="AG125"/>
  <c r="AG151"/>
  <c r="AG55"/>
  <c r="AG150"/>
  <c r="AG64"/>
  <c r="AG100"/>
  <c r="AG30"/>
  <c r="Z116"/>
  <c r="Z76"/>
  <c r="Z179"/>
  <c r="Z177"/>
  <c r="Z40"/>
  <c r="Z114"/>
  <c r="Z159"/>
  <c r="Z85"/>
  <c r="Z14"/>
  <c r="Z170"/>
  <c r="AG119"/>
  <c r="AG132"/>
  <c r="AG49"/>
  <c r="AG68"/>
  <c r="AG147"/>
  <c r="AG48"/>
  <c r="AG146"/>
  <c r="AG59"/>
  <c r="AG78"/>
  <c r="AG97"/>
  <c r="Z84"/>
  <c r="Z160"/>
  <c r="Z136"/>
  <c r="Z144"/>
  <c r="Z32"/>
  <c r="Z106"/>
  <c r="Z155"/>
  <c r="Z77"/>
  <c r="Z79"/>
  <c r="Z12"/>
  <c r="H92"/>
  <c r="AN84"/>
  <c r="F110"/>
  <c r="AH175"/>
  <c r="R28"/>
  <c r="R121"/>
  <c r="V15"/>
  <c r="V56"/>
  <c r="V171"/>
  <c r="T55"/>
  <c r="T145"/>
  <c r="T133"/>
  <c r="T115"/>
  <c r="M134"/>
  <c r="M102"/>
  <c r="I62"/>
  <c r="I184"/>
  <c r="I155"/>
  <c r="D41"/>
  <c r="D116"/>
  <c r="D143"/>
  <c r="D115"/>
  <c r="AL43"/>
  <c r="AL79"/>
  <c r="AC81"/>
  <c r="AC182"/>
  <c r="AC131"/>
  <c r="AC89"/>
  <c r="AA42"/>
  <c r="AA43"/>
  <c r="S45"/>
  <c r="S146"/>
  <c r="S128"/>
  <c r="O164"/>
  <c r="O43"/>
  <c r="AN25"/>
  <c r="F133"/>
  <c r="F164"/>
  <c r="AH122"/>
  <c r="AH119"/>
  <c r="R20"/>
  <c r="V141"/>
  <c r="V78"/>
  <c r="T54"/>
  <c r="T152"/>
  <c r="M145"/>
  <c r="I78"/>
  <c r="I82"/>
  <c r="I22"/>
  <c r="D128"/>
  <c r="D121"/>
  <c r="AL21"/>
  <c r="AL163"/>
  <c r="O157"/>
  <c r="AN166"/>
  <c r="F54"/>
  <c r="AM163"/>
  <c r="R18"/>
  <c r="V85"/>
  <c r="V124"/>
  <c r="T94"/>
  <c r="T156"/>
  <c r="I41"/>
  <c r="I63"/>
  <c r="D45"/>
  <c r="D82"/>
  <c r="D163"/>
  <c r="D161"/>
  <c r="AL130"/>
  <c r="AL128"/>
  <c r="AC123"/>
  <c r="AC119"/>
  <c r="AA20"/>
  <c r="AA50"/>
  <c r="AA143"/>
  <c r="AA113"/>
  <c r="S156"/>
  <c r="S143"/>
  <c r="S82"/>
  <c r="X37"/>
  <c r="X51"/>
  <c r="X36"/>
  <c r="X46"/>
  <c r="X132"/>
  <c r="X40"/>
  <c r="N33"/>
  <c r="N137"/>
  <c r="N164"/>
  <c r="N156"/>
  <c r="N98"/>
  <c r="N121"/>
  <c r="AJ81"/>
  <c r="AJ18"/>
  <c r="AJ174"/>
  <c r="AJ183"/>
  <c r="AJ54"/>
  <c r="AJ51"/>
  <c r="T144"/>
  <c r="T57"/>
  <c r="V22"/>
  <c r="V18"/>
  <c r="R147"/>
  <c r="R14"/>
  <c r="AH180"/>
  <c r="AH61"/>
  <c r="F142"/>
  <c r="AN22"/>
  <c r="O174"/>
  <c r="Q149"/>
  <c r="V182"/>
  <c r="R122"/>
  <c r="R83"/>
  <c r="AH168"/>
  <c r="F120"/>
  <c r="AN113"/>
  <c r="O85"/>
  <c r="AA142"/>
  <c r="AC114"/>
  <c r="AL12"/>
  <c r="D61"/>
  <c r="I26"/>
  <c r="T68"/>
  <c r="V94"/>
  <c r="V65"/>
  <c r="R141"/>
  <c r="AH98"/>
  <c r="F161"/>
  <c r="AN137"/>
  <c r="O40"/>
  <c r="J43"/>
  <c r="O77"/>
  <c r="H139"/>
  <c r="AB57"/>
  <c r="J83"/>
  <c r="O122"/>
  <c r="H66"/>
  <c r="J63"/>
  <c r="AK116"/>
  <c r="F91"/>
  <c r="AN43"/>
  <c r="O126"/>
  <c r="H38"/>
  <c r="J142"/>
  <c r="AK55"/>
  <c r="G176"/>
  <c r="H76"/>
  <c r="AB143"/>
  <c r="J157"/>
  <c r="AK50"/>
  <c r="K115"/>
  <c r="AK120"/>
  <c r="Q23"/>
  <c r="Y185"/>
  <c r="G173"/>
  <c r="AG118"/>
  <c r="Q137"/>
  <c r="AJ29"/>
  <c r="X30"/>
  <c r="V73"/>
  <c r="AJ35"/>
  <c r="AJ129"/>
  <c r="AJ132"/>
  <c r="X119"/>
  <c r="AJ44"/>
  <c r="N118"/>
  <c r="S114"/>
  <c r="AJ184"/>
  <c r="AJ104"/>
  <c r="AJ182"/>
  <c r="AJ65"/>
  <c r="N154"/>
  <c r="N107"/>
  <c r="N159"/>
  <c r="X182"/>
  <c r="X128"/>
  <c r="W21"/>
  <c r="AC115"/>
  <c r="R41"/>
  <c r="S81"/>
  <c r="X43"/>
  <c r="X133"/>
  <c r="X56"/>
  <c r="X54"/>
  <c r="N133"/>
  <c r="N136"/>
  <c r="N123"/>
  <c r="N61"/>
  <c r="N39"/>
  <c r="AJ170"/>
  <c r="AJ56"/>
  <c r="AJ19"/>
  <c r="AJ175"/>
  <c r="S40"/>
  <c r="X83"/>
  <c r="X144"/>
  <c r="X90"/>
  <c r="N81"/>
  <c r="N32"/>
  <c r="N144"/>
  <c r="N162"/>
  <c r="E93"/>
  <c r="AJ53"/>
  <c r="AJ90"/>
  <c r="AJ136"/>
  <c r="AJ147"/>
  <c r="AJ163"/>
  <c r="W29"/>
  <c r="AJ86"/>
  <c r="AJ171"/>
  <c r="AJ83"/>
  <c r="N89"/>
  <c r="N30"/>
  <c r="N86"/>
  <c r="X174"/>
  <c r="AJ73"/>
  <c r="N173"/>
  <c r="AJ172"/>
  <c r="N34"/>
  <c r="X77"/>
  <c r="N56"/>
  <c r="AJ68"/>
  <c r="X150"/>
  <c r="S106"/>
  <c r="AJ119"/>
  <c r="AJ17"/>
  <c r="AJ105"/>
  <c r="AJ14"/>
  <c r="E24"/>
  <c r="N113"/>
  <c r="N51"/>
  <c r="N114"/>
  <c r="X151"/>
  <c r="X22"/>
  <c r="O101"/>
  <c r="S49"/>
  <c r="V160"/>
  <c r="S147"/>
  <c r="W31"/>
  <c r="X81"/>
  <c r="X75"/>
  <c r="X184"/>
  <c r="X179"/>
  <c r="X175"/>
  <c r="N163"/>
  <c r="N177"/>
  <c r="N171"/>
  <c r="N124"/>
  <c r="AJ37"/>
  <c r="AJ100"/>
  <c r="AJ63"/>
  <c r="I167"/>
  <c r="W16"/>
  <c r="W108"/>
  <c r="X57"/>
  <c r="X29"/>
  <c r="X64"/>
  <c r="N59"/>
  <c r="N85"/>
  <c r="N183"/>
  <c r="N186"/>
  <c r="E37"/>
  <c r="AJ16"/>
  <c r="AJ121"/>
  <c r="AJ138"/>
  <c r="AJ177"/>
  <c r="N25"/>
  <c r="N140"/>
  <c r="X73"/>
  <c r="N73"/>
  <c r="AJ114"/>
  <c r="AJ124"/>
  <c r="X32"/>
  <c r="N14"/>
  <c r="AJ102"/>
  <c r="AJ130"/>
  <c r="E63"/>
  <c r="N172"/>
  <c r="N45"/>
  <c r="X103"/>
  <c r="D182"/>
  <c r="X113"/>
  <c r="X136"/>
  <c r="N48"/>
  <c r="N66"/>
  <c r="AJ103"/>
  <c r="AJ101"/>
  <c r="X99"/>
  <c r="X82"/>
  <c r="N147"/>
  <c r="N160"/>
  <c r="AJ161"/>
  <c r="AJ143"/>
  <c r="AJ185"/>
  <c r="AJ26"/>
  <c r="AJ93"/>
  <c r="AJ36"/>
  <c r="N77"/>
  <c r="N161"/>
  <c r="N145"/>
  <c r="X124"/>
  <c r="X170"/>
  <c r="W44"/>
  <c r="AJ167"/>
  <c r="AJ55"/>
  <c r="AJ78"/>
  <c r="N22"/>
  <c r="N115"/>
  <c r="N12"/>
  <c r="X185"/>
  <c r="X110"/>
  <c r="S64"/>
  <c r="AC14"/>
  <c r="AJ64"/>
  <c r="AJ108"/>
  <c r="AJ164"/>
  <c r="AJ162"/>
  <c r="AJ43"/>
  <c r="AJ126"/>
  <c r="AJ122"/>
  <c r="E59"/>
  <c r="N92"/>
  <c r="N108"/>
  <c r="N36"/>
  <c r="N65"/>
  <c r="N125"/>
  <c r="N151"/>
  <c r="N55"/>
  <c r="X167"/>
  <c r="X142"/>
  <c r="X60"/>
  <c r="X44"/>
  <c r="X65"/>
  <c r="X149"/>
  <c r="W106"/>
  <c r="S182"/>
  <c r="AA174"/>
  <c r="AL149"/>
  <c r="AM18"/>
  <c r="I83"/>
  <c r="AC186"/>
  <c r="AA114"/>
  <c r="S151"/>
  <c r="S105"/>
  <c r="W116"/>
  <c r="X45"/>
  <c r="F74"/>
  <c r="I64"/>
  <c r="AL151"/>
  <c r="AC88"/>
  <c r="AA157"/>
  <c r="S180"/>
  <c r="S135"/>
  <c r="W49"/>
  <c r="X24"/>
  <c r="X26"/>
  <c r="X139"/>
  <c r="X120"/>
  <c r="X102"/>
  <c r="X114"/>
  <c r="X34"/>
  <c r="X186"/>
  <c r="N41"/>
  <c r="J74"/>
  <c r="R75"/>
  <c r="T141"/>
  <c r="I140"/>
  <c r="AL39"/>
  <c r="AC38"/>
  <c r="AC173"/>
  <c r="AA39"/>
  <c r="AA153"/>
  <c r="S123"/>
  <c r="S55"/>
  <c r="S67"/>
  <c r="S174"/>
  <c r="S129"/>
  <c r="W161"/>
  <c r="W132"/>
  <c r="AN143"/>
  <c r="D124"/>
  <c r="AL162"/>
  <c r="AC26"/>
  <c r="AA115"/>
  <c r="AA29"/>
  <c r="S56"/>
  <c r="S137"/>
  <c r="S158"/>
  <c r="S73"/>
  <c r="S155"/>
  <c r="X181"/>
  <c r="X115"/>
  <c r="AJ154"/>
  <c r="X131"/>
  <c r="AJ48"/>
  <c r="E112"/>
  <c r="N97"/>
  <c r="X141"/>
  <c r="W23"/>
  <c r="S32"/>
  <c r="X74"/>
  <c r="N94"/>
  <c r="N157"/>
  <c r="AJ149"/>
  <c r="AA166"/>
  <c r="X59"/>
  <c r="N16"/>
  <c r="N135"/>
  <c r="AJ179"/>
  <c r="AJ87"/>
  <c r="W166"/>
  <c r="AJ91"/>
  <c r="AJ157"/>
  <c r="E60"/>
  <c r="N119"/>
  <c r="N37"/>
  <c r="X168"/>
  <c r="X63"/>
  <c r="S133"/>
  <c r="AJ76"/>
  <c r="AJ141"/>
  <c r="E149"/>
  <c r="N84"/>
  <c r="N126"/>
  <c r="X104"/>
  <c r="X33"/>
  <c r="AC113"/>
  <c r="AC117"/>
  <c r="AJ140"/>
  <c r="AJ112"/>
  <c r="AJ28"/>
  <c r="AJ12"/>
  <c r="AJ62"/>
  <c r="AJ20"/>
  <c r="N138"/>
  <c r="N31"/>
  <c r="N139"/>
  <c r="N153"/>
  <c r="N129"/>
  <c r="X178"/>
  <c r="X48"/>
  <c r="X176"/>
  <c r="X121"/>
  <c r="X41"/>
  <c r="S34"/>
  <c r="I110"/>
  <c r="T153"/>
  <c r="AC74"/>
  <c r="AA51"/>
  <c r="S173"/>
  <c r="S183"/>
  <c r="W180"/>
  <c r="H64"/>
  <c r="AL74"/>
  <c r="X61"/>
  <c r="E180"/>
  <c r="AJ186"/>
  <c r="X68"/>
  <c r="AJ47"/>
  <c r="E85"/>
  <c r="N76"/>
  <c r="X157"/>
  <c r="N104"/>
  <c r="N17"/>
  <c r="AJ137"/>
  <c r="X100"/>
  <c r="N74"/>
  <c r="AJ25"/>
  <c r="W122"/>
  <c r="AJ38"/>
  <c r="N106"/>
  <c r="N62"/>
  <c r="X86"/>
  <c r="AJ39"/>
  <c r="AJ23"/>
  <c r="N150"/>
  <c r="N53"/>
  <c r="X135"/>
  <c r="S92"/>
  <c r="T15"/>
  <c r="AJ21"/>
  <c r="AJ142"/>
  <c r="AJ145"/>
  <c r="AJ45"/>
  <c r="N64"/>
  <c r="N166"/>
  <c r="N91"/>
  <c r="N79"/>
  <c r="X155"/>
  <c r="X138"/>
  <c r="X39"/>
  <c r="S140"/>
  <c r="AC159"/>
  <c r="R86"/>
  <c r="AC126"/>
  <c r="S160"/>
  <c r="S166"/>
  <c r="W145"/>
  <c r="O32"/>
  <c r="D83"/>
  <c r="AA22"/>
  <c r="S91"/>
  <c r="S161"/>
  <c r="W165"/>
  <c r="X49"/>
  <c r="X117"/>
  <c r="X158"/>
  <c r="X164"/>
  <c r="X146"/>
  <c r="N110"/>
  <c r="AD74"/>
  <c r="R56"/>
  <c r="AC60"/>
  <c r="AA110"/>
  <c r="AA132"/>
  <c r="S168"/>
  <c r="AJ139"/>
  <c r="N167"/>
  <c r="AJ155"/>
  <c r="N179"/>
  <c r="X25"/>
  <c r="S38"/>
  <c r="X67"/>
  <c r="X92"/>
  <c r="N83"/>
  <c r="AJ146"/>
  <c r="X147"/>
  <c r="N141"/>
  <c r="AJ57"/>
  <c r="AJ50"/>
  <c r="S154"/>
  <c r="AJ173"/>
  <c r="AJ49"/>
  <c r="N88"/>
  <c r="X17"/>
  <c r="X21"/>
  <c r="AJ168"/>
  <c r="AJ158"/>
  <c r="AJ33"/>
  <c r="N87"/>
  <c r="N38"/>
  <c r="X108"/>
  <c r="AA152"/>
  <c r="AJ22"/>
  <c r="AJ128"/>
  <c r="AJ74"/>
  <c r="AJ31"/>
  <c r="E87"/>
  <c r="N168"/>
  <c r="N40"/>
  <c r="N23"/>
  <c r="X130"/>
  <c r="X159"/>
  <c r="X153"/>
  <c r="W77"/>
  <c r="S134"/>
  <c r="X66"/>
  <c r="AJ107"/>
  <c r="X177"/>
  <c r="N46"/>
  <c r="N58"/>
  <c r="AJ77"/>
  <c r="AJ176"/>
  <c r="N24"/>
  <c r="W87"/>
  <c r="AJ75"/>
  <c r="N132"/>
  <c r="X137"/>
  <c r="AA104"/>
  <c r="AJ15"/>
  <c r="AJ94"/>
  <c r="N152"/>
  <c r="N57"/>
  <c r="X42"/>
  <c r="X28"/>
  <c r="S101"/>
  <c r="AA32"/>
  <c r="S131"/>
  <c r="X18"/>
  <c r="I137"/>
  <c r="AA176"/>
  <c r="S117"/>
  <c r="W53"/>
  <c r="W118"/>
  <c r="X23"/>
  <c r="X165"/>
  <c r="X38"/>
  <c r="X76"/>
  <c r="N170"/>
  <c r="AL40"/>
  <c r="AC139"/>
  <c r="AA37"/>
  <c r="S108"/>
  <c r="S177"/>
  <c r="S59"/>
  <c r="R110"/>
  <c r="D59"/>
  <c r="AC108"/>
  <c r="AC137"/>
  <c r="AA171"/>
  <c r="S98"/>
  <c r="S86"/>
  <c r="S171"/>
  <c r="S88"/>
  <c r="W40"/>
  <c r="L73"/>
  <c r="F143"/>
  <c r="AH99"/>
  <c r="R173"/>
  <c r="T79"/>
  <c r="I61"/>
  <c r="D94"/>
  <c r="D172"/>
  <c r="AL168"/>
  <c r="AL48"/>
  <c r="AC149"/>
  <c r="AC125"/>
  <c r="AA58"/>
  <c r="AA149"/>
  <c r="AA136"/>
  <c r="N112"/>
  <c r="N60"/>
  <c r="X31"/>
  <c r="X87"/>
  <c r="N44"/>
  <c r="X140"/>
  <c r="AJ30"/>
  <c r="AJ123"/>
  <c r="X129"/>
  <c r="AJ60"/>
  <c r="N184"/>
  <c r="X163"/>
  <c r="D147"/>
  <c r="AJ66"/>
  <c r="AJ92"/>
  <c r="N103"/>
  <c r="N105"/>
  <c r="X116"/>
  <c r="AA95"/>
  <c r="AA89"/>
  <c r="S43"/>
  <c r="D117"/>
  <c r="AA65"/>
  <c r="S181"/>
  <c r="X95"/>
  <c r="X58"/>
  <c r="X134"/>
  <c r="X112"/>
  <c r="N21"/>
  <c r="V116"/>
  <c r="I178"/>
  <c r="AL86"/>
  <c r="AC184"/>
  <c r="AA175"/>
  <c r="S172"/>
  <c r="S150"/>
  <c r="S125"/>
  <c r="W95"/>
  <c r="R140"/>
  <c r="D151"/>
  <c r="AC85"/>
  <c r="AA66"/>
  <c r="AA108"/>
  <c r="S142"/>
  <c r="S122"/>
  <c r="S145"/>
  <c r="S186"/>
  <c r="W62"/>
  <c r="V40"/>
  <c r="T181"/>
  <c r="I42"/>
  <c r="I55"/>
  <c r="D74"/>
  <c r="AL59"/>
  <c r="AL121"/>
  <c r="AL102"/>
  <c r="AC130"/>
  <c r="AC171"/>
  <c r="AC136"/>
  <c r="AA34"/>
  <c r="AA105"/>
  <c r="AA177"/>
  <c r="K61"/>
  <c r="AH134"/>
  <c r="T73"/>
  <c r="I116"/>
  <c r="D166"/>
  <c r="AL119"/>
  <c r="AL134"/>
  <c r="AC107"/>
  <c r="AC64"/>
  <c r="AC165"/>
  <c r="AA138"/>
  <c r="AA155"/>
  <c r="AA67"/>
  <c r="S41"/>
  <c r="AJ40"/>
  <c r="AJ125"/>
  <c r="AJ181"/>
  <c r="N158"/>
  <c r="AA101"/>
  <c r="N29"/>
  <c r="S126"/>
  <c r="N18"/>
  <c r="AJ84"/>
  <c r="N131"/>
  <c r="W182"/>
  <c r="AJ95"/>
  <c r="N75"/>
  <c r="S118"/>
  <c r="AJ151"/>
  <c r="AJ178"/>
  <c r="N174"/>
  <c r="N181"/>
  <c r="X78"/>
  <c r="X85"/>
  <c r="W56"/>
  <c r="T186"/>
  <c r="AL181"/>
  <c r="S94"/>
  <c r="W28"/>
  <c r="X16"/>
  <c r="T39"/>
  <c r="AC92"/>
  <c r="S18"/>
  <c r="S65"/>
  <c r="X93"/>
  <c r="X180"/>
  <c r="X162"/>
  <c r="X98"/>
  <c r="M36"/>
  <c r="AC150"/>
  <c r="AA41"/>
  <c r="S144"/>
  <c r="S113"/>
  <c r="S175"/>
  <c r="I19"/>
  <c r="AL165"/>
  <c r="AC29"/>
  <c r="AA147"/>
  <c r="S66"/>
  <c r="S28"/>
  <c r="S120"/>
  <c r="S107"/>
  <c r="W12"/>
  <c r="W60"/>
  <c r="AN53"/>
  <c r="AH160"/>
  <c r="R101"/>
  <c r="T35"/>
  <c r="I35"/>
  <c r="D64"/>
  <c r="D156"/>
  <c r="AL89"/>
  <c r="AL90"/>
  <c r="AC82"/>
  <c r="AC56"/>
  <c r="AC25"/>
  <c r="AA24"/>
  <c r="AA130"/>
  <c r="AA55"/>
  <c r="F101"/>
  <c r="R118"/>
  <c r="T174"/>
  <c r="I73"/>
  <c r="D16"/>
  <c r="AL38"/>
  <c r="AL177"/>
  <c r="AC94"/>
  <c r="AC73"/>
  <c r="AC57"/>
  <c r="AA14"/>
  <c r="AA145"/>
  <c r="AA28"/>
  <c r="AA124"/>
  <c r="S74"/>
  <c r="AN144"/>
  <c r="AH15"/>
  <c r="T100"/>
  <c r="I113"/>
  <c r="D89"/>
  <c r="AL131"/>
  <c r="AL18"/>
  <c r="AC116"/>
  <c r="AC179"/>
  <c r="AC101"/>
  <c r="AA102"/>
  <c r="AA117"/>
  <c r="AA81"/>
  <c r="S24"/>
  <c r="S44"/>
  <c r="S46"/>
  <c r="N165"/>
  <c r="AJ165"/>
  <c r="AJ88"/>
  <c r="AJ117"/>
  <c r="N93"/>
  <c r="AL108"/>
  <c r="S78"/>
  <c r="X53"/>
  <c r="AA60"/>
  <c r="S23"/>
  <c r="M153"/>
  <c r="S33"/>
  <c r="AH77"/>
  <c r="AL170"/>
  <c r="AC84"/>
  <c r="AA165"/>
  <c r="F64"/>
  <c r="T123"/>
  <c r="I74"/>
  <c r="D179"/>
  <c r="AC12"/>
  <c r="AC75"/>
  <c r="AA77"/>
  <c r="AA23"/>
  <c r="K73"/>
  <c r="C119"/>
  <c r="T74"/>
  <c r="I172"/>
  <c r="AL73"/>
  <c r="AL97"/>
  <c r="AC23"/>
  <c r="AC164"/>
  <c r="AA164"/>
  <c r="AA139"/>
  <c r="AA186"/>
  <c r="S83"/>
  <c r="S162"/>
  <c r="J73"/>
  <c r="O73"/>
  <c r="F85"/>
  <c r="C73"/>
  <c r="AH125"/>
  <c r="AI74"/>
  <c r="J132"/>
  <c r="AN73"/>
  <c r="AM74"/>
  <c r="V45"/>
  <c r="T101"/>
  <c r="I40"/>
  <c r="I104"/>
  <c r="D22"/>
  <c r="D102"/>
  <c r="AL84"/>
  <c r="AL25"/>
  <c r="AL141"/>
  <c r="AC46"/>
  <c r="K74"/>
  <c r="Z37"/>
  <c r="Z100"/>
  <c r="Z134"/>
  <c r="Z130"/>
  <c r="AG14"/>
  <c r="AG47"/>
  <c r="AG43"/>
  <c r="AG57"/>
  <c r="AG112"/>
  <c r="AG103"/>
  <c r="AD47"/>
  <c r="AD126"/>
  <c r="AD120"/>
  <c r="AD108"/>
  <c r="AD183"/>
  <c r="AD166"/>
  <c r="AD54"/>
  <c r="AD129"/>
  <c r="AI82"/>
  <c r="AI136"/>
  <c r="AI26"/>
  <c r="AI112"/>
  <c r="AI173"/>
  <c r="AI79"/>
  <c r="AI91"/>
  <c r="Y14"/>
  <c r="Y56"/>
  <c r="Y62"/>
  <c r="Y136"/>
  <c r="Y79"/>
  <c r="Y184"/>
  <c r="Y137"/>
  <c r="Y99"/>
  <c r="Y138"/>
  <c r="Y26"/>
  <c r="Z18"/>
  <c r="Z167"/>
  <c r="Z54"/>
  <c r="Z156"/>
  <c r="Z186"/>
  <c r="AG120"/>
  <c r="AG158"/>
  <c r="AG159"/>
  <c r="AG113"/>
  <c r="AG141"/>
  <c r="AD118"/>
  <c r="AD82"/>
  <c r="AD163"/>
  <c r="AD160"/>
  <c r="AD124"/>
  <c r="AD165"/>
  <c r="AD128"/>
  <c r="Z67"/>
  <c r="Z88"/>
  <c r="Z108"/>
  <c r="AG121"/>
  <c r="AG137"/>
  <c r="AD97"/>
  <c r="AD178"/>
  <c r="AD171"/>
  <c r="AD18"/>
  <c r="AI76"/>
  <c r="AI66"/>
  <c r="AI182"/>
  <c r="AI59"/>
  <c r="AI97"/>
  <c r="AI65"/>
  <c r="Y28"/>
  <c r="Y108"/>
  <c r="Z92"/>
  <c r="Z104"/>
  <c r="AG41"/>
  <c r="AG51"/>
  <c r="AD53"/>
  <c r="AD103"/>
  <c r="AD158"/>
  <c r="AD50"/>
  <c r="AI43"/>
  <c r="AI186"/>
  <c r="AI115"/>
  <c r="AI22"/>
  <c r="AI99"/>
  <c r="Y81"/>
  <c r="Y110"/>
  <c r="Y112"/>
  <c r="Y88"/>
  <c r="Z164"/>
  <c r="AG154"/>
  <c r="AG180"/>
  <c r="AD32"/>
  <c r="AD95"/>
  <c r="AI101"/>
  <c r="AI172"/>
  <c r="AI166"/>
  <c r="Y54"/>
  <c r="Y106"/>
  <c r="Y118"/>
  <c r="Y134"/>
  <c r="Y43"/>
  <c r="Y186"/>
  <c r="Q28"/>
  <c r="Q89"/>
  <c r="Q83"/>
  <c r="Q154"/>
  <c r="Q138"/>
  <c r="Q90"/>
  <c r="Q185"/>
  <c r="Q55"/>
  <c r="Q121"/>
  <c r="Q155"/>
  <c r="AL179"/>
  <c r="N90"/>
  <c r="N143"/>
  <c r="N149"/>
  <c r="N26"/>
  <c r="I121"/>
  <c r="S75"/>
  <c r="X47"/>
  <c r="N63"/>
  <c r="I166"/>
  <c r="S25"/>
  <c r="S51"/>
  <c r="W162"/>
  <c r="AL132"/>
  <c r="S77"/>
  <c r="W32"/>
  <c r="AG74"/>
  <c r="I93"/>
  <c r="AL120"/>
  <c r="AA93"/>
  <c r="AK73"/>
  <c r="M35"/>
  <c r="I128"/>
  <c r="AL178"/>
  <c r="AC43"/>
  <c r="AC31"/>
  <c r="AA79"/>
  <c r="S53"/>
  <c r="O82"/>
  <c r="C171"/>
  <c r="M62"/>
  <c r="I17"/>
  <c r="D37"/>
  <c r="AL65"/>
  <c r="AL145"/>
  <c r="AC103"/>
  <c r="AC180"/>
  <c r="AA121"/>
  <c r="AA103"/>
  <c r="S97"/>
  <c r="S115"/>
  <c r="AD73"/>
  <c r="U73"/>
  <c r="H74"/>
  <c r="AN34"/>
  <c r="F98"/>
  <c r="AH73"/>
  <c r="AM31"/>
  <c r="AJ120"/>
  <c r="S16"/>
  <c r="AJ144"/>
  <c r="AJ180"/>
  <c r="W124"/>
  <c r="W46"/>
  <c r="AC32"/>
  <c r="W75"/>
  <c r="X19"/>
  <c r="AL161"/>
  <c r="S99"/>
  <c r="W119"/>
  <c r="AK74"/>
  <c r="AA129"/>
  <c r="S149"/>
  <c r="O94"/>
  <c r="T158"/>
  <c r="D142"/>
  <c r="AC178"/>
  <c r="AA83"/>
  <c r="V105"/>
  <c r="M138"/>
  <c r="D136"/>
  <c r="AL116"/>
  <c r="AC147"/>
  <c r="AA68"/>
  <c r="AA151"/>
  <c r="S17"/>
  <c r="F73"/>
  <c r="AM182"/>
  <c r="V161"/>
  <c r="M46"/>
  <c r="I165"/>
  <c r="D103"/>
  <c r="AL158"/>
  <c r="AC142"/>
  <c r="AC168"/>
  <c r="AA46"/>
  <c r="AA185"/>
  <c r="AA73"/>
  <c r="S89"/>
  <c r="S116"/>
  <c r="Z73"/>
  <c r="Y74"/>
  <c r="O62"/>
  <c r="C50"/>
  <c r="AH74"/>
  <c r="Z74"/>
  <c r="G74"/>
  <c r="AN74"/>
  <c r="F12"/>
  <c r="AH182"/>
  <c r="R74"/>
  <c r="T56"/>
  <c r="M129"/>
  <c r="I141"/>
  <c r="D49"/>
  <c r="D131"/>
  <c r="AL110"/>
  <c r="AL144"/>
  <c r="AL61"/>
  <c r="AC28"/>
  <c r="AG73"/>
  <c r="P73"/>
  <c r="H73"/>
  <c r="Z75"/>
  <c r="Z38"/>
  <c r="Z83"/>
  <c r="Z25"/>
  <c r="Z135"/>
  <c r="AG104"/>
  <c r="AG178"/>
  <c r="AG175"/>
  <c r="AG110"/>
  <c r="AG39"/>
  <c r="AD31"/>
  <c r="AD105"/>
  <c r="AD93"/>
  <c r="AD174"/>
  <c r="AD89"/>
  <c r="AD168"/>
  <c r="AD138"/>
  <c r="AD170"/>
  <c r="AD19"/>
  <c r="AD58"/>
  <c r="AI64"/>
  <c r="AI170"/>
  <c r="AI114"/>
  <c r="AI81"/>
  <c r="AI88"/>
  <c r="AI165"/>
  <c r="AI147"/>
  <c r="AI30"/>
  <c r="AI31"/>
  <c r="AI138"/>
  <c r="Y38"/>
  <c r="Y44"/>
  <c r="Y115"/>
  <c r="Y45"/>
  <c r="Y165"/>
  <c r="Y113"/>
  <c r="Y51"/>
  <c r="Y92"/>
  <c r="Y126"/>
  <c r="Z57"/>
  <c r="Z133"/>
  <c r="Z172"/>
  <c r="Z44"/>
  <c r="Z98"/>
  <c r="AG86"/>
  <c r="AG126"/>
  <c r="AG122"/>
  <c r="AG165"/>
  <c r="AG35"/>
  <c r="AD12"/>
  <c r="AD92"/>
  <c r="AD61"/>
  <c r="AD147"/>
  <c r="AD48"/>
  <c r="AD140"/>
  <c r="AD78"/>
  <c r="AD44"/>
  <c r="AD133"/>
  <c r="AD177"/>
  <c r="Z168"/>
  <c r="Z36"/>
  <c r="AG17"/>
  <c r="AG53"/>
  <c r="AG56"/>
  <c r="AD101"/>
  <c r="AD143"/>
  <c r="AD136"/>
  <c r="AD23"/>
  <c r="AD86"/>
  <c r="X101"/>
  <c r="X94"/>
  <c r="AC44"/>
  <c r="V25"/>
  <c r="AC35"/>
  <c r="AL42"/>
  <c r="S36"/>
  <c r="AN122"/>
  <c r="M140"/>
  <c r="AC58"/>
  <c r="AA133"/>
  <c r="AI73"/>
  <c r="AN99"/>
  <c r="Z24"/>
  <c r="L74"/>
  <c r="AN94"/>
  <c r="AM57"/>
  <c r="I53"/>
  <c r="D181"/>
  <c r="AL66"/>
  <c r="G73"/>
  <c r="H147"/>
  <c r="Z151"/>
  <c r="Z128"/>
  <c r="AG66"/>
  <c r="AG143"/>
  <c r="AG87"/>
  <c r="AD84"/>
  <c r="AD155"/>
  <c r="AD152"/>
  <c r="AD104"/>
  <c r="AD154"/>
  <c r="AI116"/>
  <c r="AI174"/>
  <c r="AI145"/>
  <c r="AI158"/>
  <c r="AI14"/>
  <c r="Y25"/>
  <c r="Y149"/>
  <c r="Y90"/>
  <c r="Y53"/>
  <c r="Y133"/>
  <c r="Z93"/>
  <c r="Z158"/>
  <c r="AG50"/>
  <c r="AG65"/>
  <c r="AG152"/>
  <c r="AD55"/>
  <c r="AD131"/>
  <c r="AD116"/>
  <c r="AD181"/>
  <c r="AD134"/>
  <c r="Z68"/>
  <c r="AG90"/>
  <c r="AG149"/>
  <c r="AD102"/>
  <c r="AD146"/>
  <c r="AI32"/>
  <c r="AI33"/>
  <c r="AI21"/>
  <c r="AI157"/>
  <c r="AI84"/>
  <c r="AI143"/>
  <c r="Y30"/>
  <c r="Y87"/>
  <c r="Z15"/>
  <c r="Z115"/>
  <c r="AG108"/>
  <c r="AG173"/>
  <c r="AD114"/>
  <c r="AD57"/>
  <c r="AD90"/>
  <c r="AD76"/>
  <c r="AI53"/>
  <c r="AI29"/>
  <c r="AI161"/>
  <c r="AI130"/>
  <c r="AI155"/>
  <c r="Y60"/>
  <c r="Y91"/>
  <c r="Y130"/>
  <c r="Z113"/>
  <c r="AG124"/>
  <c r="AD59"/>
  <c r="AD34"/>
  <c r="AI90"/>
  <c r="AI153"/>
  <c r="AI54"/>
  <c r="Y89"/>
  <c r="Y155"/>
  <c r="Y173"/>
  <c r="Y168"/>
  <c r="Q14"/>
  <c r="Q50"/>
  <c r="Q62"/>
  <c r="Q171"/>
  <c r="Q184"/>
  <c r="Q159"/>
  <c r="Q120"/>
  <c r="Q33"/>
  <c r="U39"/>
  <c r="U76"/>
  <c r="U91"/>
  <c r="U162"/>
  <c r="U131"/>
  <c r="U57"/>
  <c r="U168"/>
  <c r="U171"/>
  <c r="Z163"/>
  <c r="AG28"/>
  <c r="AG161"/>
  <c r="X79"/>
  <c r="S47"/>
  <c r="AN60"/>
  <c r="S15"/>
  <c r="I133"/>
  <c r="R19"/>
  <c r="AC162"/>
  <c r="AH103"/>
  <c r="I168"/>
  <c r="AC153"/>
  <c r="S58"/>
  <c r="Y73"/>
  <c r="R73"/>
  <c r="M162"/>
  <c r="I115"/>
  <c r="D46"/>
  <c r="AL104"/>
  <c r="AL75"/>
  <c r="Z28"/>
  <c r="Z152"/>
  <c r="Z91"/>
  <c r="AG101"/>
  <c r="AG129"/>
  <c r="AD28"/>
  <c r="AD26"/>
  <c r="AD37"/>
  <c r="AD45"/>
  <c r="AD99"/>
  <c r="AI24"/>
  <c r="AI61"/>
  <c r="AI45"/>
  <c r="AI47"/>
  <c r="AI134"/>
  <c r="Y20"/>
  <c r="Y83"/>
  <c r="Y117"/>
  <c r="Y156"/>
  <c r="Y182"/>
  <c r="Z20"/>
  <c r="Z78"/>
  <c r="Z182"/>
  <c r="AG22"/>
  <c r="AG21"/>
  <c r="AG67"/>
  <c r="AD15"/>
  <c r="AD182"/>
  <c r="AD175"/>
  <c r="AD38"/>
  <c r="AD157"/>
  <c r="Z185"/>
  <c r="AG81"/>
  <c r="AD35"/>
  <c r="AD42"/>
  <c r="AD117"/>
  <c r="AI56"/>
  <c r="AI100"/>
  <c r="AI50"/>
  <c r="AI179"/>
  <c r="AI63"/>
  <c r="AI35"/>
  <c r="Y50"/>
  <c r="Y132"/>
  <c r="Z110"/>
  <c r="Z58"/>
  <c r="AG138"/>
  <c r="AG76"/>
  <c r="AD30"/>
  <c r="AD144"/>
  <c r="AD49"/>
  <c r="AI36"/>
  <c r="AI105"/>
  <c r="AI57"/>
  <c r="AI28"/>
  <c r="AI89"/>
  <c r="AI58"/>
  <c r="Y76"/>
  <c r="Y140"/>
  <c r="Y160"/>
  <c r="Z143"/>
  <c r="AG155"/>
  <c r="AD122"/>
  <c r="AD185"/>
  <c r="AI125"/>
  <c r="AI37"/>
  <c r="AI17"/>
  <c r="Y104"/>
  <c r="Y31"/>
  <c r="Y57"/>
  <c r="Y129"/>
  <c r="Q20"/>
  <c r="Q68"/>
  <c r="Q100"/>
  <c r="Q38"/>
  <c r="Q41"/>
  <c r="Q86"/>
  <c r="Q172"/>
  <c r="Q114"/>
  <c r="U97"/>
  <c r="U53"/>
  <c r="U108"/>
  <c r="U26"/>
  <c r="U151"/>
  <c r="U90"/>
  <c r="U185"/>
  <c r="Z48"/>
  <c r="AG174"/>
  <c r="AD16"/>
  <c r="AD68"/>
  <c r="AD161"/>
  <c r="AI25"/>
  <c r="AI62"/>
  <c r="AI163"/>
  <c r="X154"/>
  <c r="E117"/>
  <c r="W102"/>
  <c r="W144"/>
  <c r="AB113"/>
  <c r="D25"/>
  <c r="AA75"/>
  <c r="V58"/>
  <c r="AL160"/>
  <c r="AA12"/>
  <c r="O74"/>
  <c r="AH106"/>
  <c r="O76"/>
  <c r="AH24"/>
  <c r="M146"/>
  <c r="I122"/>
  <c r="D55"/>
  <c r="AL138"/>
  <c r="U74"/>
  <c r="Z117"/>
  <c r="Z181"/>
  <c r="AG34"/>
  <c r="AG95"/>
  <c r="AG184"/>
  <c r="AD63"/>
  <c r="AD139"/>
  <c r="AD132"/>
  <c r="AD14"/>
  <c r="AD100"/>
  <c r="AI98"/>
  <c r="AI156"/>
  <c r="AI129"/>
  <c r="AI46"/>
  <c r="AI135"/>
  <c r="Y93"/>
  <c r="Y154"/>
  <c r="Y47"/>
  <c r="Y153"/>
  <c r="Y75"/>
  <c r="Z55"/>
  <c r="Z107"/>
  <c r="AG16"/>
  <c r="AG18"/>
  <c r="AG61"/>
  <c r="AD39"/>
  <c r="AD107"/>
  <c r="AD98"/>
  <c r="AD150"/>
  <c r="AD40"/>
  <c r="Z129"/>
  <c r="AG20"/>
  <c r="AG25"/>
  <c r="AD66"/>
  <c r="AD60"/>
  <c r="AD180"/>
  <c r="AI124"/>
  <c r="AI160"/>
  <c r="AI133"/>
  <c r="AI167"/>
  <c r="AI110"/>
  <c r="Y24"/>
  <c r="Y58"/>
  <c r="Z184"/>
  <c r="AG38"/>
  <c r="AG139"/>
  <c r="AD43"/>
  <c r="AD186"/>
  <c r="AD91"/>
  <c r="AD119"/>
  <c r="AI106"/>
  <c r="AI164"/>
  <c r="AI137"/>
  <c r="AI181"/>
  <c r="AI23"/>
  <c r="Y34"/>
  <c r="Y66"/>
  <c r="Y37"/>
  <c r="Z33"/>
  <c r="Z175"/>
  <c r="AG99"/>
  <c r="AD121"/>
  <c r="AI40"/>
  <c r="AI39"/>
  <c r="AI122"/>
  <c r="Y64"/>
  <c r="Y59"/>
  <c r="Y147"/>
  <c r="Y103"/>
  <c r="Y120"/>
  <c r="Q29"/>
  <c r="Q42"/>
  <c r="Q136"/>
  <c r="Q163"/>
  <c r="Q134"/>
  <c r="Q178"/>
  <c r="Q161"/>
  <c r="U20"/>
  <c r="U60"/>
  <c r="U54"/>
  <c r="U144"/>
  <c r="U107"/>
  <c r="U28"/>
  <c r="U143"/>
  <c r="U135"/>
  <c r="Z49"/>
  <c r="Z140"/>
  <c r="AG144"/>
  <c r="AD79"/>
  <c r="AD113"/>
  <c r="AI48"/>
  <c r="AI144"/>
  <c r="AI171"/>
  <c r="AI162"/>
  <c r="Y68"/>
  <c r="Y67"/>
  <c r="Y102"/>
  <c r="Y77"/>
  <c r="Y174"/>
  <c r="Y143"/>
  <c r="Q43"/>
  <c r="Q93"/>
  <c r="Q87"/>
  <c r="Q158"/>
  <c r="Q117"/>
  <c r="Q61"/>
  <c r="Q164"/>
  <c r="Q97"/>
  <c r="Q77"/>
  <c r="Q125"/>
  <c r="U43"/>
  <c r="U85"/>
  <c r="U78"/>
  <c r="U150"/>
  <c r="U114"/>
  <c r="U18"/>
  <c r="U152"/>
  <c r="U146"/>
  <c r="U174"/>
  <c r="U92"/>
  <c r="P77"/>
  <c r="P65"/>
  <c r="P160"/>
  <c r="P122"/>
  <c r="Z97"/>
  <c r="AD24"/>
  <c r="AD130"/>
  <c r="AI49"/>
  <c r="AI151"/>
  <c r="Y144"/>
  <c r="Y167"/>
  <c r="Y33"/>
  <c r="Q45"/>
  <c r="Q144"/>
  <c r="Q82"/>
  <c r="Q44"/>
  <c r="Q146"/>
  <c r="U93"/>
  <c r="U154"/>
  <c r="U34"/>
  <c r="U155"/>
  <c r="U86"/>
  <c r="P30"/>
  <c r="P87"/>
  <c r="P174"/>
  <c r="P167"/>
  <c r="P172"/>
  <c r="K23"/>
  <c r="K68"/>
  <c r="K142"/>
  <c r="K59"/>
  <c r="K145"/>
  <c r="K93"/>
  <c r="K58"/>
  <c r="K99"/>
  <c r="K86"/>
  <c r="K175"/>
  <c r="G68"/>
  <c r="G142"/>
  <c r="G26"/>
  <c r="G100"/>
  <c r="G172"/>
  <c r="G119"/>
  <c r="Z139"/>
  <c r="AD164"/>
  <c r="AI168"/>
  <c r="AI42"/>
  <c r="Y95"/>
  <c r="Y35"/>
  <c r="Y98"/>
  <c r="Q64"/>
  <c r="Q162"/>
  <c r="Q30"/>
  <c r="Q167"/>
  <c r="Q101"/>
  <c r="U25"/>
  <c r="U12"/>
  <c r="U77"/>
  <c r="U84"/>
  <c r="U79"/>
  <c r="P135"/>
  <c r="P104"/>
  <c r="P138"/>
  <c r="P35"/>
  <c r="K20"/>
  <c r="K110"/>
  <c r="K98"/>
  <c r="K168"/>
  <c r="K114"/>
  <c r="K29"/>
  <c r="K137"/>
  <c r="K139"/>
  <c r="V120"/>
  <c r="AC24"/>
  <c r="M99"/>
  <c r="D73"/>
  <c r="Z42"/>
  <c r="AD46"/>
  <c r="AI44"/>
  <c r="AI176"/>
  <c r="Y177"/>
  <c r="Z142"/>
  <c r="AD36"/>
  <c r="AI16"/>
  <c r="AD94"/>
  <c r="AI78"/>
  <c r="Y36"/>
  <c r="AG37"/>
  <c r="AD141"/>
  <c r="AI139"/>
  <c r="Y162"/>
  <c r="AD135"/>
  <c r="Y12"/>
  <c r="Y49"/>
  <c r="Q103"/>
  <c r="U14"/>
  <c r="U63"/>
  <c r="Z35"/>
  <c r="AD159"/>
  <c r="AI94"/>
  <c r="AI85"/>
  <c r="Y22"/>
  <c r="Y122"/>
  <c r="Y151"/>
  <c r="Y114"/>
  <c r="Y183"/>
  <c r="Q34"/>
  <c r="Q66"/>
  <c r="Q175"/>
  <c r="Q168"/>
  <c r="Q139"/>
  <c r="Q75"/>
  <c r="Q173"/>
  <c r="U24"/>
  <c r="U149"/>
  <c r="U112"/>
  <c r="U75"/>
  <c r="U65"/>
  <c r="U29"/>
  <c r="U117"/>
  <c r="U145"/>
  <c r="P44"/>
  <c r="P157"/>
  <c r="Z119"/>
  <c r="AD87"/>
  <c r="AI68"/>
  <c r="AI108"/>
  <c r="Y180"/>
  <c r="Y18"/>
  <c r="Q76"/>
  <c r="Q133"/>
  <c r="Q126"/>
  <c r="U16"/>
  <c r="U83"/>
  <c r="U161"/>
  <c r="U37"/>
  <c r="U122"/>
  <c r="P115"/>
  <c r="P137"/>
  <c r="K46"/>
  <c r="K88"/>
  <c r="K178"/>
  <c r="K125"/>
  <c r="K122"/>
  <c r="K161"/>
  <c r="K126"/>
  <c r="G16"/>
  <c r="G106"/>
  <c r="G97"/>
  <c r="G118"/>
  <c r="G45"/>
  <c r="Z89"/>
  <c r="AD172"/>
  <c r="AI18"/>
  <c r="Y32"/>
  <c r="Y171"/>
  <c r="Q35"/>
  <c r="Q123"/>
  <c r="Q128"/>
  <c r="Q46"/>
  <c r="U33"/>
  <c r="U88"/>
  <c r="U177"/>
  <c r="U130"/>
  <c r="P18"/>
  <c r="P116"/>
  <c r="P173"/>
  <c r="K38"/>
  <c r="K60"/>
  <c r="K152"/>
  <c r="K135"/>
  <c r="K82"/>
  <c r="K83"/>
  <c r="K166"/>
  <c r="K39"/>
  <c r="G42"/>
  <c r="G116"/>
  <c r="G186"/>
  <c r="G90"/>
  <c r="G162"/>
  <c r="G101"/>
  <c r="G57"/>
  <c r="AD51"/>
  <c r="AI150"/>
  <c r="Y131"/>
  <c r="Q17"/>
  <c r="Q21"/>
  <c r="Q94"/>
  <c r="U119"/>
  <c r="U94"/>
  <c r="U164"/>
  <c r="P25"/>
  <c r="P90"/>
  <c r="K97"/>
  <c r="K84"/>
  <c r="K151"/>
  <c r="K94"/>
  <c r="K158"/>
  <c r="G182"/>
  <c r="G132"/>
  <c r="G181"/>
  <c r="G157"/>
  <c r="G43"/>
  <c r="G141"/>
  <c r="L149"/>
  <c r="L50"/>
  <c r="L86"/>
  <c r="L157"/>
  <c r="L78"/>
  <c r="L21"/>
  <c r="AD17"/>
  <c r="AI123"/>
  <c r="Y84"/>
  <c r="Q78"/>
  <c r="Q116"/>
  <c r="U49"/>
  <c r="U125"/>
  <c r="U105"/>
  <c r="P143"/>
  <c r="P162"/>
  <c r="K18"/>
  <c r="K138"/>
  <c r="K129"/>
  <c r="K143"/>
  <c r="K177"/>
  <c r="G20"/>
  <c r="G164"/>
  <c r="G114"/>
  <c r="G170"/>
  <c r="G175"/>
  <c r="G79"/>
  <c r="G41"/>
  <c r="L28"/>
  <c r="L18"/>
  <c r="L94"/>
  <c r="L165"/>
  <c r="L92"/>
  <c r="L45"/>
  <c r="L140"/>
  <c r="L125"/>
  <c r="AD41"/>
  <c r="Q40"/>
  <c r="Q142"/>
  <c r="U82"/>
  <c r="P119"/>
  <c r="K32"/>
  <c r="K67"/>
  <c r="K141"/>
  <c r="G174"/>
  <c r="G129"/>
  <c r="G179"/>
  <c r="L81"/>
  <c r="L107"/>
  <c r="L116"/>
  <c r="L124"/>
  <c r="L141"/>
  <c r="L36"/>
  <c r="L166"/>
  <c r="W54"/>
  <c r="AA19"/>
  <c r="D112"/>
  <c r="F184"/>
  <c r="Q73"/>
  <c r="C137"/>
  <c r="M73"/>
  <c r="AG142"/>
  <c r="AD62"/>
  <c r="AI87"/>
  <c r="Y17"/>
  <c r="Y65"/>
  <c r="AG79"/>
  <c r="AD22"/>
  <c r="Z34"/>
  <c r="AD29"/>
  <c r="AI131"/>
  <c r="Y158"/>
  <c r="AG45"/>
  <c r="AI86"/>
  <c r="AI154"/>
  <c r="Y23"/>
  <c r="AD145"/>
  <c r="Y150"/>
  <c r="Q39"/>
  <c r="Q113"/>
  <c r="U38"/>
  <c r="U172"/>
  <c r="Z118"/>
  <c r="AD156"/>
  <c r="AI77"/>
  <c r="AI41"/>
  <c r="Y19"/>
  <c r="Y172"/>
  <c r="Y181"/>
  <c r="Y94"/>
  <c r="Q81"/>
  <c r="Q56"/>
  <c r="Q104"/>
  <c r="Q49"/>
  <c r="Q53"/>
  <c r="Q18"/>
  <c r="Q130"/>
  <c r="Q63"/>
  <c r="U17"/>
  <c r="U36"/>
  <c r="U132"/>
  <c r="U137"/>
  <c r="U98"/>
  <c r="U128"/>
  <c r="U40"/>
  <c r="U183"/>
  <c r="P175"/>
  <c r="P141"/>
  <c r="AG60"/>
  <c r="AD83"/>
  <c r="AI119"/>
  <c r="AI185"/>
  <c r="Y128"/>
  <c r="Y163"/>
  <c r="Q32"/>
  <c r="Q180"/>
  <c r="Q160"/>
  <c r="U51"/>
  <c r="U115"/>
  <c r="U103"/>
  <c r="U129"/>
  <c r="U186"/>
  <c r="P15"/>
  <c r="P64"/>
  <c r="P168"/>
  <c r="K47"/>
  <c r="K106"/>
  <c r="K17"/>
  <c r="K167"/>
  <c r="K154"/>
  <c r="K15"/>
  <c r="K107"/>
  <c r="G34"/>
  <c r="G124"/>
  <c r="G44"/>
  <c r="G136"/>
  <c r="G83"/>
  <c r="Z56"/>
  <c r="AI149"/>
  <c r="AI146"/>
  <c r="Y29"/>
  <c r="Y157"/>
  <c r="Q22"/>
  <c r="Q59"/>
  <c r="Q153"/>
  <c r="Q151"/>
  <c r="U66"/>
  <c r="U142"/>
  <c r="U113"/>
  <c r="U153"/>
  <c r="P47"/>
  <c r="P113"/>
  <c r="P54"/>
  <c r="P101"/>
  <c r="K81"/>
  <c r="K78"/>
  <c r="K186"/>
  <c r="K157"/>
  <c r="K108"/>
  <c r="K183"/>
  <c r="K66"/>
  <c r="K147"/>
  <c r="G60"/>
  <c r="G134"/>
  <c r="G18"/>
  <c r="G108"/>
  <c r="G180"/>
  <c r="G137"/>
  <c r="Z30"/>
  <c r="AI92"/>
  <c r="Y85"/>
  <c r="Y164"/>
  <c r="Q85"/>
  <c r="Q122"/>
  <c r="Q135"/>
  <c r="U55"/>
  <c r="U21"/>
  <c r="P149"/>
  <c r="P48"/>
  <c r="K42"/>
  <c r="K120"/>
  <c r="K22"/>
  <c r="K53"/>
  <c r="G38"/>
  <c r="G32"/>
  <c r="G166"/>
  <c r="G39"/>
  <c r="G17"/>
  <c r="G117"/>
  <c r="G185"/>
  <c r="L16"/>
  <c r="L30"/>
  <c r="L103"/>
  <c r="L178"/>
  <c r="L105"/>
  <c r="Z166"/>
  <c r="AI55"/>
  <c r="Y46"/>
  <c r="Q31"/>
  <c r="Q150"/>
  <c r="Q141"/>
  <c r="U19"/>
  <c r="U45"/>
  <c r="U99"/>
  <c r="P102"/>
  <c r="P62"/>
  <c r="K19"/>
  <c r="K174"/>
  <c r="K173"/>
  <c r="K44"/>
  <c r="K77"/>
  <c r="G56"/>
  <c r="G12"/>
  <c r="G150"/>
  <c r="G65"/>
  <c r="G51"/>
  <c r="G153"/>
  <c r="G133"/>
  <c r="L24"/>
  <c r="L39"/>
  <c r="L114"/>
  <c r="L186"/>
  <c r="L121"/>
  <c r="L75"/>
  <c r="L162"/>
  <c r="L163"/>
  <c r="Y135"/>
  <c r="Q67"/>
  <c r="U22"/>
  <c r="U175"/>
  <c r="K128"/>
  <c r="K132"/>
  <c r="K101"/>
  <c r="G58"/>
  <c r="G47"/>
  <c r="G135"/>
  <c r="L20"/>
  <c r="L143"/>
  <c r="L173"/>
  <c r="L151"/>
  <c r="L32"/>
  <c r="L138"/>
  <c r="L83"/>
  <c r="AK97"/>
  <c r="AK78"/>
  <c r="AK45"/>
  <c r="AK138"/>
  <c r="AK59"/>
  <c r="AK147"/>
  <c r="AK79"/>
  <c r="AK118"/>
  <c r="AK122"/>
  <c r="AK98"/>
  <c r="AI120"/>
  <c r="Y86"/>
  <c r="Q84"/>
  <c r="U118"/>
  <c r="P144"/>
  <c r="K76"/>
  <c r="AG54"/>
  <c r="AI177"/>
  <c r="Q132"/>
  <c r="Q177"/>
  <c r="U139"/>
  <c r="P129"/>
  <c r="K35"/>
  <c r="K181"/>
  <c r="G138"/>
  <c r="G14"/>
  <c r="G61"/>
  <c r="L17"/>
  <c r="L126"/>
  <c r="L142"/>
  <c r="L134"/>
  <c r="L177"/>
  <c r="L185"/>
  <c r="L175"/>
  <c r="AK34"/>
  <c r="AK104"/>
  <c r="AK85"/>
  <c r="AK162"/>
  <c r="AK101"/>
  <c r="AK171"/>
  <c r="AK153"/>
  <c r="AK19"/>
  <c r="AK184"/>
  <c r="AK165"/>
  <c r="J15"/>
  <c r="J65"/>
  <c r="J137"/>
  <c r="J48"/>
  <c r="J166"/>
  <c r="J92"/>
  <c r="J28"/>
  <c r="J20"/>
  <c r="J55"/>
  <c r="J146"/>
  <c r="AB18"/>
  <c r="AB15"/>
  <c r="AB89"/>
  <c r="AB161"/>
  <c r="AB132"/>
  <c r="AB56"/>
  <c r="AB158"/>
  <c r="AB150"/>
  <c r="AB154"/>
  <c r="AB28"/>
  <c r="H19"/>
  <c r="H39"/>
  <c r="H125"/>
  <c r="H12"/>
  <c r="H133"/>
  <c r="H57"/>
  <c r="H145"/>
  <c r="H120"/>
  <c r="H78"/>
  <c r="H89"/>
  <c r="O18"/>
  <c r="O92"/>
  <c r="Q152"/>
  <c r="P97"/>
  <c r="G40"/>
  <c r="G25"/>
  <c r="L61"/>
  <c r="L68"/>
  <c r="L85"/>
  <c r="W135"/>
  <c r="S152"/>
  <c r="AB102"/>
  <c r="I49"/>
  <c r="Z22"/>
  <c r="AD110"/>
  <c r="AD153"/>
  <c r="AI104"/>
  <c r="Y141"/>
  <c r="Z124"/>
  <c r="AG136"/>
  <c r="AD85"/>
  <c r="AD67"/>
  <c r="AI132"/>
  <c r="AI103"/>
  <c r="Z146"/>
  <c r="AD179"/>
  <c r="AI83"/>
  <c r="Y40"/>
  <c r="AG19"/>
  <c r="AI159"/>
  <c r="Y179"/>
  <c r="Q115"/>
  <c r="Q57"/>
  <c r="U123"/>
  <c r="U101"/>
  <c r="AD81"/>
  <c r="AD142"/>
  <c r="AI121"/>
  <c r="Y170"/>
  <c r="Y166"/>
  <c r="Y124"/>
  <c r="Y15"/>
  <c r="Y55"/>
  <c r="Q110"/>
  <c r="Q48"/>
  <c r="Q140"/>
  <c r="Q143"/>
  <c r="Q118"/>
  <c r="Q147"/>
  <c r="Q131"/>
  <c r="U81"/>
  <c r="U64"/>
  <c r="U95"/>
  <c r="U32"/>
  <c r="U176"/>
  <c r="U173"/>
  <c r="U59"/>
  <c r="U160"/>
  <c r="P21"/>
  <c r="P121"/>
  <c r="P37"/>
  <c r="AD88"/>
  <c r="AD123"/>
  <c r="AI141"/>
  <c r="Y101"/>
  <c r="Y63"/>
  <c r="Q51"/>
  <c r="Q179"/>
  <c r="Q181"/>
  <c r="Q15"/>
  <c r="U46"/>
  <c r="U120"/>
  <c r="U50"/>
  <c r="U48"/>
  <c r="P86"/>
  <c r="P100"/>
  <c r="K30"/>
  <c r="K48"/>
  <c r="K160"/>
  <c r="K105"/>
  <c r="K51"/>
  <c r="K104"/>
  <c r="K149"/>
  <c r="K49"/>
  <c r="G88"/>
  <c r="G178"/>
  <c r="G82"/>
  <c r="G110"/>
  <c r="AD167"/>
  <c r="AI93"/>
  <c r="Y42"/>
  <c r="Y142"/>
  <c r="Y178"/>
  <c r="Q91"/>
  <c r="Q157"/>
  <c r="Q106"/>
  <c r="U35"/>
  <c r="U136"/>
  <c r="U133"/>
  <c r="U61"/>
  <c r="P16"/>
  <c r="P61"/>
  <c r="P134"/>
  <c r="P108"/>
  <c r="K28"/>
  <c r="K37"/>
  <c r="K134"/>
  <c r="K95"/>
  <c r="K62"/>
  <c r="K26"/>
  <c r="K123"/>
  <c r="K153"/>
  <c r="G24"/>
  <c r="G98"/>
  <c r="G168"/>
  <c r="G54"/>
  <c r="G144"/>
  <c r="G63"/>
  <c r="G21"/>
  <c r="AG105"/>
  <c r="AI51"/>
  <c r="Y176"/>
  <c r="Y175"/>
  <c r="Q112"/>
  <c r="Q26"/>
  <c r="U62"/>
  <c r="U116"/>
  <c r="U141"/>
  <c r="P145"/>
  <c r="P118"/>
  <c r="K43"/>
  <c r="K112"/>
  <c r="K171"/>
  <c r="K185"/>
  <c r="G146"/>
  <c r="G94"/>
  <c r="G112"/>
  <c r="G121"/>
  <c r="G161"/>
  <c r="G159"/>
  <c r="G77"/>
  <c r="L34"/>
  <c r="L65"/>
  <c r="L139"/>
  <c r="L55"/>
  <c r="L164"/>
  <c r="AD77"/>
  <c r="AI118"/>
  <c r="Y125"/>
  <c r="Q12"/>
  <c r="Q124"/>
  <c r="U170"/>
  <c r="U158"/>
  <c r="U165"/>
  <c r="P166"/>
  <c r="P158"/>
  <c r="K24"/>
  <c r="K102"/>
  <c r="K90"/>
  <c r="K87"/>
  <c r="K89"/>
  <c r="K163"/>
  <c r="G130"/>
  <c r="G76"/>
  <c r="G145"/>
  <c r="G139"/>
  <c r="G81"/>
  <c r="G67"/>
  <c r="L53"/>
  <c r="L42"/>
  <c r="L77"/>
  <c r="L147"/>
  <c r="L66"/>
  <c r="L179"/>
  <c r="L119"/>
  <c r="L76"/>
  <c r="AG160"/>
  <c r="Y159"/>
  <c r="Q36"/>
  <c r="U15"/>
  <c r="K34"/>
  <c r="K140"/>
  <c r="K155"/>
  <c r="G102"/>
  <c r="G19"/>
  <c r="G35"/>
  <c r="G59"/>
  <c r="L35"/>
  <c r="AG185"/>
  <c r="Z21"/>
  <c r="AI102"/>
  <c r="AI140"/>
  <c r="Y82"/>
  <c r="U121"/>
  <c r="AI113"/>
  <c r="Y139"/>
  <c r="Q79"/>
  <c r="Q165"/>
  <c r="U156"/>
  <c r="P185"/>
  <c r="AI34"/>
  <c r="Q108"/>
  <c r="U42"/>
  <c r="P49"/>
  <c r="P56"/>
  <c r="K85"/>
  <c r="K91"/>
  <c r="G154"/>
  <c r="AI95"/>
  <c r="Q98"/>
  <c r="U180"/>
  <c r="P161"/>
  <c r="P152"/>
  <c r="K179"/>
  <c r="K121"/>
  <c r="G126"/>
  <c r="AI126"/>
  <c r="Q176"/>
  <c r="K41"/>
  <c r="G128"/>
  <c r="G89"/>
  <c r="L47"/>
  <c r="AG89"/>
  <c r="Q174"/>
  <c r="K150"/>
  <c r="G184"/>
  <c r="G23"/>
  <c r="L41"/>
  <c r="L48"/>
  <c r="P23"/>
  <c r="K118"/>
  <c r="G33"/>
  <c r="L63"/>
  <c r="L98"/>
  <c r="L123"/>
  <c r="AK58"/>
  <c r="AK68"/>
  <c r="AK174"/>
  <c r="AK131"/>
  <c r="AK133"/>
  <c r="AK48"/>
  <c r="AK67"/>
  <c r="AI175"/>
  <c r="Q95"/>
  <c r="U138"/>
  <c r="P142"/>
  <c r="K56"/>
  <c r="K172"/>
  <c r="Y21"/>
  <c r="Q105"/>
  <c r="U181"/>
  <c r="K31"/>
  <c r="K79"/>
  <c r="G22"/>
  <c r="G165"/>
  <c r="G151"/>
  <c r="L161"/>
  <c r="L84"/>
  <c r="L115"/>
  <c r="L93"/>
  <c r="AK86"/>
  <c r="AK112"/>
  <c r="AK18"/>
  <c r="AK155"/>
  <c r="AK157"/>
  <c r="AK107"/>
  <c r="AK123"/>
  <c r="J110"/>
  <c r="J103"/>
  <c r="J22"/>
  <c r="J97"/>
  <c r="J144"/>
  <c r="J159"/>
  <c r="J181"/>
  <c r="J176"/>
  <c r="AB73"/>
  <c r="AB107"/>
  <c r="AB62"/>
  <c r="AB19"/>
  <c r="AB177"/>
  <c r="AB83"/>
  <c r="AB136"/>
  <c r="H37"/>
  <c r="H87"/>
  <c r="H175"/>
  <c r="H156"/>
  <c r="H99"/>
  <c r="H54"/>
  <c r="H136"/>
  <c r="H158"/>
  <c r="O56"/>
  <c r="U31"/>
  <c r="K103"/>
  <c r="G147"/>
  <c r="L118"/>
  <c r="L40"/>
  <c r="L67"/>
  <c r="AK46"/>
  <c r="AK105"/>
  <c r="AK117"/>
  <c r="AK181"/>
  <c r="AK39"/>
  <c r="J21"/>
  <c r="J141"/>
  <c r="J112"/>
  <c r="J54"/>
  <c r="J31"/>
  <c r="J94"/>
  <c r="J123"/>
  <c r="AB16"/>
  <c r="AB21"/>
  <c r="AB117"/>
  <c r="AB91"/>
  <c r="AB64"/>
  <c r="AB185"/>
  <c r="AB128"/>
  <c r="AB44"/>
  <c r="H45"/>
  <c r="H79"/>
  <c r="H171"/>
  <c r="H138"/>
  <c r="H88"/>
  <c r="H46"/>
  <c r="H160"/>
  <c r="H106"/>
  <c r="O30"/>
  <c r="O134"/>
  <c r="O63"/>
  <c r="O166"/>
  <c r="O90"/>
  <c r="O175"/>
  <c r="O57"/>
  <c r="O113"/>
  <c r="O140"/>
  <c r="AN185"/>
  <c r="AN104"/>
  <c r="AN46"/>
  <c r="AN135"/>
  <c r="AN79"/>
  <c r="AN150"/>
  <c r="AN49"/>
  <c r="AN112"/>
  <c r="AN102"/>
  <c r="AN23"/>
  <c r="F22"/>
  <c r="F21"/>
  <c r="F83"/>
  <c r="F48"/>
  <c r="F78"/>
  <c r="F136"/>
  <c r="F124"/>
  <c r="F114"/>
  <c r="F115"/>
  <c r="F156"/>
  <c r="C14"/>
  <c r="C43"/>
  <c r="C24"/>
  <c r="C122"/>
  <c r="C93"/>
  <c r="C133"/>
  <c r="C136"/>
  <c r="C180"/>
  <c r="U23"/>
  <c r="K164"/>
  <c r="G30"/>
  <c r="G183"/>
  <c r="L135"/>
  <c r="L145"/>
  <c r="L88"/>
  <c r="AK17"/>
  <c r="AK186"/>
  <c r="AK159"/>
  <c r="AK168"/>
  <c r="AK126"/>
  <c r="J14"/>
  <c r="J77"/>
  <c r="J171"/>
  <c r="J115"/>
  <c r="J64"/>
  <c r="J42"/>
  <c r="J106"/>
  <c r="J130"/>
  <c r="AB24"/>
  <c r="AB26"/>
  <c r="AB121"/>
  <c r="AB105"/>
  <c r="AB78"/>
  <c r="AB81"/>
  <c r="AB126"/>
  <c r="AB58"/>
  <c r="H49"/>
  <c r="H83"/>
  <c r="H179"/>
  <c r="H144"/>
  <c r="H93"/>
  <c r="H65"/>
  <c r="H97"/>
  <c r="H124"/>
  <c r="O34"/>
  <c r="O120"/>
  <c r="O41"/>
  <c r="AI20"/>
  <c r="U124"/>
  <c r="K40"/>
  <c r="G156"/>
  <c r="G95"/>
  <c r="L153"/>
  <c r="L104"/>
  <c r="L106"/>
  <c r="AK62"/>
  <c r="AK124"/>
  <c r="AK135"/>
  <c r="AK43"/>
  <c r="AK145"/>
  <c r="J33"/>
  <c r="J129"/>
  <c r="J68"/>
  <c r="J184"/>
  <c r="J151"/>
  <c r="J182"/>
  <c r="J168"/>
  <c r="AB70"/>
  <c r="AB14"/>
  <c r="AB103"/>
  <c r="AB76"/>
  <c r="AB42"/>
  <c r="AB173"/>
  <c r="AB94"/>
  <c r="AB155"/>
  <c r="H33"/>
  <c r="H91"/>
  <c r="H183"/>
  <c r="H150"/>
  <c r="H134"/>
  <c r="H165"/>
  <c r="H146"/>
  <c r="O12"/>
  <c r="O106"/>
  <c r="O22"/>
  <c r="O133"/>
  <c r="Y48"/>
  <c r="L43"/>
  <c r="AK108"/>
  <c r="J61"/>
  <c r="J122"/>
  <c r="AB170"/>
  <c r="AB92"/>
  <c r="H170"/>
  <c r="H174"/>
  <c r="O31"/>
  <c r="O75"/>
  <c r="O14"/>
  <c r="O165"/>
  <c r="O178"/>
  <c r="AN142"/>
  <c r="AN38"/>
  <c r="AN147"/>
  <c r="AN172"/>
  <c r="AN176"/>
  <c r="AN116"/>
  <c r="AN165"/>
  <c r="F60"/>
  <c r="F81"/>
  <c r="F76"/>
  <c r="F134"/>
  <c r="F42"/>
  <c r="F176"/>
  <c r="F119"/>
  <c r="C36"/>
  <c r="C25"/>
  <c r="C125"/>
  <c r="C64"/>
  <c r="C139"/>
  <c r="C173"/>
  <c r="C62"/>
  <c r="C168"/>
  <c r="AH31"/>
  <c r="AH105"/>
  <c r="AH60"/>
  <c r="AH151"/>
  <c r="AH46"/>
  <c r="AH164"/>
  <c r="AH142"/>
  <c r="AH23"/>
  <c r="AH165"/>
  <c r="AH146"/>
  <c r="AM32"/>
  <c r="AM102"/>
  <c r="AM84"/>
  <c r="AM168"/>
  <c r="AM66"/>
  <c r="AM153"/>
  <c r="AM93"/>
  <c r="AM39"/>
  <c r="AM118"/>
  <c r="AM88"/>
  <c r="R97"/>
  <c r="R38"/>
  <c r="R23"/>
  <c r="R105"/>
  <c r="R37"/>
  <c r="R146"/>
  <c r="R84"/>
  <c r="R177"/>
  <c r="R94"/>
  <c r="R134"/>
  <c r="R168"/>
  <c r="V21"/>
  <c r="V53"/>
  <c r="V89"/>
  <c r="V163"/>
  <c r="V122"/>
  <c r="V66"/>
  <c r="V165"/>
  <c r="V179"/>
  <c r="V88"/>
  <c r="V175"/>
  <c r="T18"/>
  <c r="T95"/>
  <c r="T85"/>
  <c r="T157"/>
  <c r="T129"/>
  <c r="T64"/>
  <c r="T166"/>
  <c r="T163"/>
  <c r="T106"/>
  <c r="T142"/>
  <c r="M21"/>
  <c r="M58"/>
  <c r="M136"/>
  <c r="M94"/>
  <c r="M181"/>
  <c r="M121"/>
  <c r="M49"/>
  <c r="M117"/>
  <c r="M125"/>
  <c r="M29"/>
  <c r="I12"/>
  <c r="I89"/>
  <c r="I164"/>
  <c r="I77"/>
  <c r="I173"/>
  <c r="I99"/>
  <c r="I39"/>
  <c r="I47"/>
  <c r="I138"/>
  <c r="I105"/>
  <c r="D47"/>
  <c r="D18"/>
  <c r="D88"/>
  <c r="D101"/>
  <c r="D122"/>
  <c r="D141"/>
  <c r="D68"/>
  <c r="D30"/>
  <c r="D76"/>
  <c r="D174"/>
  <c r="AL16"/>
  <c r="AL88"/>
  <c r="AL76"/>
  <c r="AL155"/>
  <c r="AL94"/>
  <c r="AL171"/>
  <c r="AL146"/>
  <c r="AL180"/>
  <c r="AL176"/>
  <c r="AL185"/>
  <c r="AC16"/>
  <c r="AC86"/>
  <c r="AC48"/>
  <c r="AC154"/>
  <c r="AC61"/>
  <c r="AC151"/>
  <c r="AC95"/>
  <c r="AC140"/>
  <c r="AC110"/>
  <c r="AC93"/>
  <c r="AA36"/>
  <c r="AA38"/>
  <c r="AA106"/>
  <c r="AA18"/>
  <c r="AA135"/>
  <c r="AA63"/>
  <c r="G143"/>
  <c r="AK28"/>
  <c r="AK114"/>
  <c r="J170"/>
  <c r="J12"/>
  <c r="AB61"/>
  <c r="AB141"/>
  <c r="H95"/>
  <c r="H30"/>
  <c r="O68"/>
  <c r="O110"/>
  <c r="O141"/>
  <c r="O159"/>
  <c r="O89"/>
  <c r="O83"/>
  <c r="AN146"/>
  <c r="AN42"/>
  <c r="AN119"/>
  <c r="AN51"/>
  <c r="AN41"/>
  <c r="AN40"/>
  <c r="AN117"/>
  <c r="F20"/>
  <c r="F17"/>
  <c r="F93"/>
  <c r="F106"/>
  <c r="F146"/>
  <c r="F159"/>
  <c r="F179"/>
  <c r="F168"/>
  <c r="C48"/>
  <c r="C116"/>
  <c r="C91"/>
  <c r="C22"/>
  <c r="C174"/>
  <c r="C154"/>
  <c r="C145"/>
  <c r="AH67"/>
  <c r="AH45"/>
  <c r="AH139"/>
  <c r="AH30"/>
  <c r="AH132"/>
  <c r="AH49"/>
  <c r="AH62"/>
  <c r="AH108"/>
  <c r="AH83"/>
  <c r="AH161"/>
  <c r="AM90"/>
  <c r="AM65"/>
  <c r="AM156"/>
  <c r="AM49"/>
  <c r="AM157"/>
  <c r="AM103"/>
  <c r="AM92"/>
  <c r="AM126"/>
  <c r="AM108"/>
  <c r="R12"/>
  <c r="R43"/>
  <c r="R51"/>
  <c r="R129"/>
  <c r="R82"/>
  <c r="R176"/>
  <c r="R120"/>
  <c r="R66"/>
  <c r="R143"/>
  <c r="R183"/>
  <c r="V12"/>
  <c r="V47"/>
  <c r="V55"/>
  <c r="V151"/>
  <c r="V134"/>
  <c r="V76"/>
  <c r="V173"/>
  <c r="V104"/>
  <c r="V143"/>
  <c r="V178"/>
  <c r="T23"/>
  <c r="T53"/>
  <c r="T107"/>
  <c r="T33"/>
  <c r="T159"/>
  <c r="T112"/>
  <c r="G28"/>
  <c r="L58"/>
  <c r="AK143"/>
  <c r="J183"/>
  <c r="J84"/>
  <c r="AB40"/>
  <c r="AB104"/>
  <c r="H56"/>
  <c r="H36"/>
  <c r="O17"/>
  <c r="O147"/>
  <c r="O172"/>
  <c r="O145"/>
  <c r="O182"/>
  <c r="AN114"/>
  <c r="AN174"/>
  <c r="AN85"/>
  <c r="AN158"/>
  <c r="AN145"/>
  <c r="V74"/>
  <c r="Q74"/>
  <c r="AD106"/>
  <c r="AG92"/>
  <c r="AI142"/>
  <c r="AI117"/>
  <c r="Q19"/>
  <c r="AG171"/>
  <c r="Y119"/>
  <c r="Q24"/>
  <c r="Q99"/>
  <c r="U44"/>
  <c r="U126"/>
  <c r="P95"/>
  <c r="Y16"/>
  <c r="Q129"/>
  <c r="U157"/>
  <c r="K12"/>
  <c r="K170"/>
  <c r="G50"/>
  <c r="G155"/>
  <c r="Y146"/>
  <c r="Q65"/>
  <c r="U159"/>
  <c r="K36"/>
  <c r="K165"/>
  <c r="G78"/>
  <c r="G29"/>
  <c r="Y123"/>
  <c r="U47"/>
  <c r="P165"/>
  <c r="K156"/>
  <c r="G66"/>
  <c r="G15"/>
  <c r="L122"/>
  <c r="AI15"/>
  <c r="Q183"/>
  <c r="P39"/>
  <c r="K64"/>
  <c r="K55"/>
  <c r="G103"/>
  <c r="L22"/>
  <c r="L154"/>
  <c r="Y161"/>
  <c r="P150"/>
  <c r="G46"/>
  <c r="L38"/>
  <c r="L95"/>
  <c r="L158"/>
  <c r="AK94"/>
  <c r="AK99"/>
  <c r="AK31"/>
  <c r="AK163"/>
  <c r="AK173"/>
  <c r="AK83"/>
  <c r="AK137"/>
  <c r="Z51"/>
  <c r="Y78"/>
  <c r="Q156"/>
  <c r="P55"/>
  <c r="P164"/>
  <c r="K130"/>
  <c r="AG93"/>
  <c r="Y41"/>
  <c r="Q92"/>
  <c r="U67"/>
  <c r="P181"/>
  <c r="K146"/>
  <c r="K33"/>
  <c r="G86"/>
  <c r="G107"/>
  <c r="L97"/>
  <c r="L33"/>
  <c r="L128"/>
  <c r="L136"/>
  <c r="L155"/>
  <c r="AK16"/>
  <c r="AK149"/>
  <c r="AK130"/>
  <c r="AK41"/>
  <c r="AK14"/>
  <c r="AK60"/>
  <c r="AK144"/>
  <c r="AK88"/>
  <c r="J29"/>
  <c r="J121"/>
  <c r="J102"/>
  <c r="J39"/>
  <c r="J167"/>
  <c r="J78"/>
  <c r="J158"/>
  <c r="AB20"/>
  <c r="AB35"/>
  <c r="AB125"/>
  <c r="AB100"/>
  <c r="AB87"/>
  <c r="AB30"/>
  <c r="AB115"/>
  <c r="AB108"/>
  <c r="H14"/>
  <c r="H105"/>
  <c r="H48"/>
  <c r="H178"/>
  <c r="H123"/>
  <c r="H172"/>
  <c r="H128"/>
  <c r="O20"/>
  <c r="AD112"/>
  <c r="U140"/>
  <c r="G84"/>
  <c r="G105"/>
  <c r="L15"/>
  <c r="L152"/>
  <c r="L133"/>
  <c r="AK82"/>
  <c r="AK142"/>
  <c r="AK151"/>
  <c r="AK140"/>
  <c r="AK115"/>
  <c r="J41"/>
  <c r="J165"/>
  <c r="J138"/>
  <c r="J98"/>
  <c r="J89"/>
  <c r="J154"/>
  <c r="J76"/>
  <c r="AB23"/>
  <c r="AB43"/>
  <c r="AB139"/>
  <c r="AB137"/>
  <c r="AB101"/>
  <c r="AB90"/>
  <c r="AB164"/>
  <c r="AB129"/>
  <c r="H17"/>
  <c r="H101"/>
  <c r="H22"/>
  <c r="H166"/>
  <c r="H118"/>
  <c r="H137"/>
  <c r="H84"/>
  <c r="H176"/>
  <c r="O50"/>
  <c r="O152"/>
  <c r="O87"/>
  <c r="O185"/>
  <c r="O112"/>
  <c r="O21"/>
  <c r="O108"/>
  <c r="O26"/>
  <c r="O97"/>
  <c r="AN163"/>
  <c r="AN92"/>
  <c r="AN24"/>
  <c r="AN115"/>
  <c r="AN68"/>
  <c r="AN141"/>
  <c r="AN154"/>
  <c r="AN65"/>
  <c r="AN44"/>
  <c r="AN140"/>
  <c r="F55"/>
  <c r="F40"/>
  <c r="F87"/>
  <c r="F75"/>
  <c r="F104"/>
  <c r="F140"/>
  <c r="F46"/>
  <c r="F158"/>
  <c r="F162"/>
  <c r="F153"/>
  <c r="C31"/>
  <c r="C47"/>
  <c r="C68"/>
  <c r="C26"/>
  <c r="C90"/>
  <c r="C141"/>
  <c r="C144"/>
  <c r="AI152"/>
  <c r="P46"/>
  <c r="K119"/>
  <c r="G120"/>
  <c r="G99"/>
  <c r="L49"/>
  <c r="L64"/>
  <c r="L56"/>
  <c r="AK20"/>
  <c r="AK63"/>
  <c r="AK36"/>
  <c r="AK15"/>
  <c r="AK156"/>
  <c r="J23"/>
  <c r="J99"/>
  <c r="J32"/>
  <c r="J150"/>
  <c r="J104"/>
  <c r="J101"/>
  <c r="J177"/>
  <c r="J135"/>
  <c r="AB29"/>
  <c r="AB47"/>
  <c r="AB147"/>
  <c r="AB142"/>
  <c r="AB106"/>
  <c r="AB122"/>
  <c r="AB174"/>
  <c r="AB140"/>
  <c r="H25"/>
  <c r="H113"/>
  <c r="H32"/>
  <c r="H173"/>
  <c r="H129"/>
  <c r="H154"/>
  <c r="H100"/>
  <c r="H58"/>
  <c r="O60"/>
  <c r="O138"/>
  <c r="O93"/>
  <c r="Q166"/>
  <c r="P179"/>
  <c r="K113"/>
  <c r="G104"/>
  <c r="L110"/>
  <c r="L184"/>
  <c r="L59"/>
  <c r="L160"/>
  <c r="AK100"/>
  <c r="AK158"/>
  <c r="AK167"/>
  <c r="AK81"/>
  <c r="AK160"/>
  <c r="J57"/>
  <c r="J153"/>
  <c r="J90"/>
  <c r="J44"/>
  <c r="J180"/>
  <c r="J62"/>
  <c r="J18"/>
  <c r="AB53"/>
  <c r="AB31"/>
  <c r="AB131"/>
  <c r="AB118"/>
  <c r="AB82"/>
  <c r="AB46"/>
  <c r="AB134"/>
  <c r="AB88"/>
  <c r="H81"/>
  <c r="H117"/>
  <c r="H40"/>
  <c r="H184"/>
  <c r="H162"/>
  <c r="H132"/>
  <c r="H186"/>
  <c r="O42"/>
  <c r="O124"/>
  <c r="O47"/>
  <c r="O155"/>
  <c r="Y107"/>
  <c r="L171"/>
  <c r="AK166"/>
  <c r="J133"/>
  <c r="J131"/>
  <c r="AB39"/>
  <c r="AB60"/>
  <c r="H75"/>
  <c r="H164"/>
  <c r="O104"/>
  <c r="O107"/>
  <c r="O137"/>
  <c r="O79"/>
  <c r="O100"/>
  <c r="AN126"/>
  <c r="AN20"/>
  <c r="AN105"/>
  <c r="AN133"/>
  <c r="AN157"/>
  <c r="AN36"/>
  <c r="AN32"/>
  <c r="F65"/>
  <c r="F86"/>
  <c r="F68"/>
  <c r="F139"/>
  <c r="F113"/>
  <c r="F186"/>
  <c r="F107"/>
  <c r="C41"/>
  <c r="C67"/>
  <c r="C66"/>
  <c r="C82"/>
  <c r="C92"/>
  <c r="C178"/>
  <c r="C149"/>
  <c r="C63"/>
  <c r="AH47"/>
  <c r="AH126"/>
  <c r="AH90"/>
  <c r="AH167"/>
  <c r="AH102"/>
  <c r="AH179"/>
  <c r="AH181"/>
  <c r="AH68"/>
  <c r="AH25"/>
  <c r="AH14"/>
  <c r="AM48"/>
  <c r="AM110"/>
  <c r="AM104"/>
  <c r="AM186"/>
  <c r="AM91"/>
  <c r="AM171"/>
  <c r="AM135"/>
  <c r="AM134"/>
  <c r="AM146"/>
  <c r="AM131"/>
  <c r="R24"/>
  <c r="R61"/>
  <c r="R46"/>
  <c r="R125"/>
  <c r="R78"/>
  <c r="R172"/>
  <c r="R115"/>
  <c r="R34"/>
  <c r="R132"/>
  <c r="R175"/>
  <c r="V97"/>
  <c r="V42"/>
  <c r="V29"/>
  <c r="V113"/>
  <c r="V30"/>
  <c r="V153"/>
  <c r="V98"/>
  <c r="V185"/>
  <c r="V86"/>
  <c r="V132"/>
  <c r="T149"/>
  <c r="T40"/>
  <c r="T21"/>
  <c r="T103"/>
  <c r="T17"/>
  <c r="T154"/>
  <c r="T104"/>
  <c r="T185"/>
  <c r="T58"/>
  <c r="T168"/>
  <c r="T175"/>
  <c r="M39"/>
  <c r="M76"/>
  <c r="M154"/>
  <c r="M118"/>
  <c r="M30"/>
  <c r="M142"/>
  <c r="M103"/>
  <c r="M184"/>
  <c r="M37"/>
  <c r="I149"/>
  <c r="I32"/>
  <c r="I106"/>
  <c r="I179"/>
  <c r="I103"/>
  <c r="I170"/>
  <c r="I125"/>
  <c r="I92"/>
  <c r="I87"/>
  <c r="I59"/>
  <c r="I143"/>
  <c r="D57"/>
  <c r="D44"/>
  <c r="D92"/>
  <c r="D54"/>
  <c r="D129"/>
  <c r="D145"/>
  <c r="D105"/>
  <c r="D155"/>
  <c r="D173"/>
  <c r="D186"/>
  <c r="AL35"/>
  <c r="AL28"/>
  <c r="AL99"/>
  <c r="AL174"/>
  <c r="AL115"/>
  <c r="AL14"/>
  <c r="AL173"/>
  <c r="AL46"/>
  <c r="AL37"/>
  <c r="AL95"/>
  <c r="AC34"/>
  <c r="AC104"/>
  <c r="AC102"/>
  <c r="AC174"/>
  <c r="AC87"/>
  <c r="AC167"/>
  <c r="AC141"/>
  <c r="AC51"/>
  <c r="AC59"/>
  <c r="AC160"/>
  <c r="AA54"/>
  <c r="AA56"/>
  <c r="AA123"/>
  <c r="AA61"/>
  <c r="AA159"/>
  <c r="AA90"/>
  <c r="L100"/>
  <c r="AK40"/>
  <c r="AK185"/>
  <c r="J161"/>
  <c r="J30"/>
  <c r="AB157"/>
  <c r="AB38"/>
  <c r="H28"/>
  <c r="H90"/>
  <c r="O130"/>
  <c r="O49"/>
  <c r="O171"/>
  <c r="O51"/>
  <c r="O48"/>
  <c r="O123"/>
  <c r="AN100"/>
  <c r="AN170"/>
  <c r="AN97"/>
  <c r="AN180"/>
  <c r="AN129"/>
  <c r="AN161"/>
  <c r="AN45"/>
  <c r="F56"/>
  <c r="F43"/>
  <c r="F41"/>
  <c r="F130"/>
  <c r="F117"/>
  <c r="F178"/>
  <c r="F149"/>
  <c r="C32"/>
  <c r="C17"/>
  <c r="C121"/>
  <c r="C100"/>
  <c r="C99"/>
  <c r="C179"/>
  <c r="C98"/>
  <c r="C102"/>
  <c r="AH16"/>
  <c r="AH88"/>
  <c r="AH65"/>
  <c r="AH155"/>
  <c r="AH56"/>
  <c r="AH152"/>
  <c r="AH104"/>
  <c r="AH153"/>
  <c r="AH137"/>
  <c r="AH116"/>
  <c r="AM16"/>
  <c r="AM106"/>
  <c r="AM89"/>
  <c r="AM174"/>
  <c r="AM100"/>
  <c r="AM175"/>
  <c r="AM143"/>
  <c r="AM154"/>
  <c r="AM150"/>
  <c r="AM139"/>
  <c r="R32"/>
  <c r="R65"/>
  <c r="R67"/>
  <c r="R145"/>
  <c r="R108"/>
  <c r="R22"/>
  <c r="R142"/>
  <c r="R123"/>
  <c r="R182"/>
  <c r="R64"/>
  <c r="V32"/>
  <c r="V87"/>
  <c r="V93"/>
  <c r="V167"/>
  <c r="V158"/>
  <c r="V103"/>
  <c r="V110"/>
  <c r="V142"/>
  <c r="V19"/>
  <c r="T16"/>
  <c r="T45"/>
  <c r="T26"/>
  <c r="T125"/>
  <c r="T76"/>
  <c r="T180"/>
  <c r="AD65"/>
  <c r="G91"/>
  <c r="AK38"/>
  <c r="AK102"/>
  <c r="J108"/>
  <c r="J163"/>
  <c r="AB184"/>
  <c r="H15"/>
  <c r="H112"/>
  <c r="O170"/>
  <c r="O55"/>
  <c r="O179"/>
  <c r="O67"/>
  <c r="O54"/>
  <c r="O135"/>
  <c r="AN108"/>
  <c r="AN156"/>
  <c r="AN56"/>
  <c r="AN121"/>
  <c r="AN37"/>
  <c r="AN82"/>
  <c r="AN171"/>
  <c r="F57"/>
  <c r="F44"/>
  <c r="F49"/>
  <c r="F108"/>
  <c r="F147"/>
  <c r="F123"/>
  <c r="F171"/>
  <c r="F152"/>
  <c r="C44"/>
  <c r="C112"/>
  <c r="C83"/>
  <c r="C75"/>
  <c r="C138"/>
  <c r="C185"/>
  <c r="C157"/>
  <c r="C163"/>
  <c r="AH39"/>
  <c r="AH170"/>
  <c r="AH100"/>
  <c r="AH178"/>
  <c r="AH86"/>
  <c r="AH171"/>
  <c r="AH162"/>
  <c r="AH82"/>
  <c r="AH44"/>
  <c r="AH87"/>
  <c r="AM60"/>
  <c r="AM25"/>
  <c r="AM140"/>
  <c r="AM33"/>
  <c r="AM125"/>
  <c r="AM30"/>
  <c r="AM12"/>
  <c r="AM87"/>
  <c r="AM58"/>
  <c r="AM172"/>
  <c r="R26"/>
  <c r="R35"/>
  <c r="R133"/>
  <c r="R90"/>
  <c r="R180"/>
  <c r="R126"/>
  <c r="R76"/>
  <c r="R152"/>
  <c r="R81"/>
  <c r="V36"/>
  <c r="V75"/>
  <c r="V59"/>
  <c r="V137"/>
  <c r="V82"/>
  <c r="V184"/>
  <c r="V130"/>
  <c r="V100"/>
  <c r="V150"/>
  <c r="V46"/>
  <c r="T20"/>
  <c r="T51"/>
  <c r="T32"/>
  <c r="T113"/>
  <c r="T44"/>
  <c r="T164"/>
  <c r="T114"/>
  <c r="T25"/>
  <c r="T105"/>
  <c r="T22"/>
  <c r="T183"/>
  <c r="M47"/>
  <c r="AJ152"/>
  <c r="AJ159"/>
  <c r="AJ113"/>
  <c r="AJ115"/>
  <c r="AJ166"/>
  <c r="AJ85"/>
  <c r="AJ153"/>
  <c r="AJ67"/>
  <c r="AJ99"/>
  <c r="AJ24"/>
  <c r="E147"/>
  <c r="E45"/>
  <c r="E110"/>
  <c r="E118"/>
  <c r="E114"/>
  <c r="E61"/>
  <c r="E75"/>
  <c r="E25"/>
  <c r="N116"/>
  <c r="N100"/>
  <c r="N42"/>
  <c r="N47"/>
  <c r="N102"/>
  <c r="N185"/>
  <c r="N99"/>
  <c r="N155"/>
  <c r="N82"/>
  <c r="N15"/>
  <c r="X160"/>
  <c r="X105"/>
  <c r="X62"/>
  <c r="X97"/>
  <c r="X88"/>
  <c r="X152"/>
  <c r="AL30"/>
  <c r="AD25"/>
  <c r="Z90"/>
  <c r="AD137"/>
  <c r="Q25"/>
  <c r="U58"/>
  <c r="P103"/>
  <c r="Y121"/>
  <c r="U110"/>
  <c r="K25"/>
  <c r="G160"/>
  <c r="Y116"/>
  <c r="U178"/>
  <c r="K116"/>
  <c r="G152"/>
  <c r="Y105"/>
  <c r="P170"/>
  <c r="G37"/>
  <c r="L26"/>
  <c r="U87"/>
  <c r="K54"/>
  <c r="G125"/>
  <c r="L102"/>
  <c r="P82"/>
  <c r="L182"/>
  <c r="L44"/>
  <c r="AK128"/>
  <c r="AK87"/>
  <c r="AK25"/>
  <c r="AK32"/>
  <c r="Y61"/>
  <c r="P57"/>
  <c r="K162"/>
  <c r="Q170"/>
  <c r="K100"/>
  <c r="G158"/>
  <c r="L51"/>
  <c r="L167"/>
  <c r="L170"/>
  <c r="AK35"/>
  <c r="AK121"/>
  <c r="AK152"/>
  <c r="AK172"/>
  <c r="J45"/>
  <c r="J120"/>
  <c r="J67"/>
  <c r="J93"/>
  <c r="AB51"/>
  <c r="AB156"/>
  <c r="AB98"/>
  <c r="AB159"/>
  <c r="H143"/>
  <c r="H24"/>
  <c r="H126"/>
  <c r="O19"/>
  <c r="P126"/>
  <c r="L14"/>
  <c r="L183"/>
  <c r="AK53"/>
  <c r="AK183"/>
  <c r="AK77"/>
  <c r="J58"/>
  <c r="J134"/>
  <c r="J100"/>
  <c r="AB45"/>
  <c r="AB165"/>
  <c r="AB124"/>
  <c r="AB68"/>
  <c r="H43"/>
  <c r="H61"/>
  <c r="H152"/>
  <c r="H44"/>
  <c r="O98"/>
  <c r="O117"/>
  <c r="O131"/>
  <c r="O154"/>
  <c r="O59"/>
  <c r="AN55"/>
  <c r="AN101"/>
  <c r="AN107"/>
  <c r="AN183"/>
  <c r="AN57"/>
  <c r="F35"/>
  <c r="F38"/>
  <c r="F144"/>
  <c r="F174"/>
  <c r="F118"/>
  <c r="C51"/>
  <c r="C65"/>
  <c r="C86"/>
  <c r="Q47"/>
  <c r="K75"/>
  <c r="G115"/>
  <c r="L25"/>
  <c r="AK54"/>
  <c r="AK76"/>
  <c r="AK56"/>
  <c r="J125"/>
  <c r="J178"/>
  <c r="J172"/>
  <c r="J82"/>
  <c r="AB75"/>
  <c r="AB172"/>
  <c r="AB171"/>
  <c r="H53"/>
  <c r="H135"/>
  <c r="H34"/>
  <c r="H60"/>
  <c r="O24"/>
  <c r="O156"/>
  <c r="Q145"/>
  <c r="K131"/>
  <c r="L23"/>
  <c r="L146"/>
  <c r="AK29"/>
  <c r="AK33"/>
  <c r="J81"/>
  <c r="J179"/>
  <c r="J75"/>
  <c r="J136"/>
  <c r="AB33"/>
  <c r="AB153"/>
  <c r="AB114"/>
  <c r="AB182"/>
  <c r="H31"/>
  <c r="H86"/>
  <c r="H20"/>
  <c r="H141"/>
  <c r="O142"/>
  <c r="O177"/>
  <c r="L150"/>
  <c r="J40"/>
  <c r="AB145"/>
  <c r="O46"/>
  <c r="O136"/>
  <c r="O186"/>
  <c r="AN88"/>
  <c r="AN64"/>
  <c r="AN76"/>
  <c r="F18"/>
  <c r="F92"/>
  <c r="F145"/>
  <c r="F155"/>
  <c r="C46"/>
  <c r="C89"/>
  <c r="C132"/>
  <c r="C88"/>
  <c r="AH63"/>
  <c r="AH128"/>
  <c r="AH124"/>
  <c r="AH48"/>
  <c r="AH79"/>
  <c r="AM68"/>
  <c r="AM132"/>
  <c r="AM117"/>
  <c r="AM173"/>
  <c r="AM176"/>
  <c r="R44"/>
  <c r="R63"/>
  <c r="R103"/>
  <c r="R136"/>
  <c r="R174"/>
  <c r="V24"/>
  <c r="V50"/>
  <c r="V64"/>
  <c r="V118"/>
  <c r="V131"/>
  <c r="T30"/>
  <c r="T43"/>
  <c r="T62"/>
  <c r="T124"/>
  <c r="T137"/>
  <c r="M97"/>
  <c r="M100"/>
  <c r="M139"/>
  <c r="M164"/>
  <c r="M95"/>
  <c r="I30"/>
  <c r="I123"/>
  <c r="I124"/>
  <c r="I147"/>
  <c r="I145"/>
  <c r="D31"/>
  <c r="D40"/>
  <c r="D34"/>
  <c r="D15"/>
  <c r="D24"/>
  <c r="D12"/>
  <c r="AL26"/>
  <c r="AL29"/>
  <c r="AL57"/>
  <c r="AL107"/>
  <c r="AL157"/>
  <c r="AC120"/>
  <c r="AC53"/>
  <c r="AC183"/>
  <c r="AC99"/>
  <c r="AA16"/>
  <c r="AA72"/>
  <c r="AA94"/>
  <c r="AA122"/>
  <c r="AK106"/>
  <c r="J16"/>
  <c r="AB162"/>
  <c r="H161"/>
  <c r="O58"/>
  <c r="O35"/>
  <c r="O162"/>
  <c r="AN81"/>
  <c r="AN75"/>
  <c r="AN62"/>
  <c r="AN120"/>
  <c r="F82"/>
  <c r="F135"/>
  <c r="F50"/>
  <c r="C37"/>
  <c r="C54"/>
  <c r="C134"/>
  <c r="C150"/>
  <c r="AH35"/>
  <c r="AH95"/>
  <c r="AH76"/>
  <c r="AH154"/>
  <c r="AH176"/>
  <c r="AM36"/>
  <c r="AM116"/>
  <c r="AM121"/>
  <c r="AM181"/>
  <c r="AM184"/>
  <c r="R48"/>
  <c r="R89"/>
  <c r="R130"/>
  <c r="R161"/>
  <c r="R107"/>
  <c r="V48"/>
  <c r="V117"/>
  <c r="V180"/>
  <c r="V157"/>
  <c r="V99"/>
  <c r="T63"/>
  <c r="T143"/>
  <c r="T36"/>
  <c r="G123"/>
  <c r="AK110"/>
  <c r="J50"/>
  <c r="AB152"/>
  <c r="H102"/>
  <c r="O95"/>
  <c r="O132"/>
  <c r="AN151"/>
  <c r="AN139"/>
  <c r="AN77"/>
  <c r="AN128"/>
  <c r="AN106"/>
  <c r="F31"/>
  <c r="F94"/>
  <c r="F131"/>
  <c r="F100"/>
  <c r="F122"/>
  <c r="C28"/>
  <c r="C19"/>
  <c r="C57"/>
  <c r="C135"/>
  <c r="C175"/>
  <c r="C106"/>
  <c r="C159"/>
  <c r="AH92"/>
  <c r="AH75"/>
  <c r="AH12"/>
  <c r="AH136"/>
  <c r="AH121"/>
  <c r="AH115"/>
  <c r="AH130"/>
  <c r="AM40"/>
  <c r="AM47"/>
  <c r="AM178"/>
  <c r="AM105"/>
  <c r="AM115"/>
  <c r="AM180"/>
  <c r="AM97"/>
  <c r="R16"/>
  <c r="R87"/>
  <c r="R117"/>
  <c r="R114"/>
  <c r="R62"/>
  <c r="R185"/>
  <c r="R17"/>
  <c r="R178"/>
  <c r="V57"/>
  <c r="V77"/>
  <c r="V170"/>
  <c r="V164"/>
  <c r="V154"/>
  <c r="V60"/>
  <c r="V152"/>
  <c r="T38"/>
  <c r="T87"/>
  <c r="T93"/>
  <c r="T86"/>
  <c r="T47"/>
  <c r="T177"/>
  <c r="T167"/>
  <c r="T126"/>
  <c r="M31"/>
  <c r="AJ98"/>
  <c r="AJ59"/>
  <c r="AJ156"/>
  <c r="AJ150"/>
  <c r="AJ32"/>
  <c r="AJ89"/>
  <c r="AJ79"/>
  <c r="E104"/>
  <c r="E154"/>
  <c r="E34"/>
  <c r="E140"/>
  <c r="E129"/>
  <c r="E43"/>
  <c r="E44"/>
  <c r="E29"/>
  <c r="N182"/>
  <c r="N130"/>
  <c r="N95"/>
  <c r="N78"/>
  <c r="N142"/>
  <c r="N28"/>
  <c r="N67"/>
  <c r="N20"/>
  <c r="X156"/>
  <c r="X171"/>
  <c r="X145"/>
  <c r="X172"/>
  <c r="X161"/>
  <c r="X89"/>
  <c r="X91"/>
  <c r="X20"/>
  <c r="W154"/>
  <c r="W133"/>
  <c r="W185"/>
  <c r="W94"/>
  <c r="W155"/>
  <c r="W50"/>
  <c r="W115"/>
  <c r="W43"/>
  <c r="W51"/>
  <c r="W20"/>
  <c r="S30"/>
  <c r="S165"/>
  <c r="S141"/>
  <c r="S139"/>
  <c r="S184"/>
  <c r="S103"/>
  <c r="S138"/>
  <c r="S68"/>
  <c r="S54"/>
  <c r="S20"/>
  <c r="AA57"/>
  <c r="AA182"/>
  <c r="AA125"/>
  <c r="AA150"/>
  <c r="AA184"/>
  <c r="AA47"/>
  <c r="AA98"/>
  <c r="AA78"/>
  <c r="AC132"/>
  <c r="AC176"/>
  <c r="AC83"/>
  <c r="AC15"/>
  <c r="AC79"/>
  <c r="AC146"/>
  <c r="AC37"/>
  <c r="AC54"/>
  <c r="AL56"/>
  <c r="AL153"/>
  <c r="AL41"/>
  <c r="AL183"/>
  <c r="AL83"/>
  <c r="AL147"/>
  <c r="AL33"/>
  <c r="AL31"/>
  <c r="D42"/>
  <c r="D119"/>
  <c r="D106"/>
  <c r="D140"/>
  <c r="D75"/>
  <c r="D87"/>
  <c r="D63"/>
  <c r="I86"/>
  <c r="I126"/>
  <c r="I157"/>
  <c r="I131"/>
  <c r="I163"/>
  <c r="I183"/>
  <c r="I85"/>
  <c r="I38"/>
  <c r="M90"/>
  <c r="M98"/>
  <c r="M33"/>
  <c r="M77"/>
  <c r="M123"/>
  <c r="M158"/>
  <c r="M54"/>
  <c r="T151"/>
  <c r="T173"/>
  <c r="T135"/>
  <c r="V162"/>
  <c r="V90"/>
  <c r="V61"/>
  <c r="R150"/>
  <c r="R77"/>
  <c r="AM166"/>
  <c r="AM129"/>
  <c r="AM28"/>
  <c r="AH93"/>
  <c r="AH85"/>
  <c r="C186"/>
  <c r="C113"/>
  <c r="F138"/>
  <c r="AN175"/>
  <c r="AN78"/>
  <c r="O29"/>
  <c r="H50"/>
  <c r="J37"/>
  <c r="L79"/>
  <c r="AL106"/>
  <c r="AL186"/>
  <c r="AL87"/>
  <c r="AL47"/>
  <c r="D178"/>
  <c r="D167"/>
  <c r="D152"/>
  <c r="D144"/>
  <c r="D118"/>
  <c r="D86"/>
  <c r="D62"/>
  <c r="I75"/>
  <c r="I91"/>
  <c r="I139"/>
  <c r="I120"/>
  <c r="I158"/>
  <c r="I33"/>
  <c r="I102"/>
  <c r="I28"/>
  <c r="M174"/>
  <c r="M93"/>
  <c r="M23"/>
  <c r="M19"/>
  <c r="M83"/>
  <c r="M124"/>
  <c r="M15"/>
  <c r="T84"/>
  <c r="T160"/>
  <c r="T117"/>
  <c r="V126"/>
  <c r="Z39"/>
  <c r="AG117"/>
  <c r="AI178"/>
  <c r="AI12"/>
  <c r="Q119"/>
  <c r="U166"/>
  <c r="P29"/>
  <c r="Q16"/>
  <c r="P50"/>
  <c r="K124"/>
  <c r="G62"/>
  <c r="Q54"/>
  <c r="P81"/>
  <c r="K45"/>
  <c r="G36"/>
  <c r="Q58"/>
  <c r="P159"/>
  <c r="G85"/>
  <c r="L137"/>
  <c r="U163"/>
  <c r="K57"/>
  <c r="G87"/>
  <c r="L181"/>
  <c r="K182"/>
  <c r="L60"/>
  <c r="L117"/>
  <c r="AK22"/>
  <c r="AK113"/>
  <c r="AK180"/>
  <c r="AK132"/>
  <c r="Y152"/>
  <c r="P131"/>
  <c r="K159"/>
  <c r="Q88"/>
  <c r="P153"/>
  <c r="K184"/>
  <c r="G93"/>
  <c r="L90"/>
  <c r="L54"/>
  <c r="AK57"/>
  <c r="AK139"/>
  <c r="AK65"/>
  <c r="J87"/>
  <c r="J143"/>
  <c r="J114"/>
  <c r="J186"/>
  <c r="AB71"/>
  <c r="AB176"/>
  <c r="AB22"/>
  <c r="AB183"/>
  <c r="H159"/>
  <c r="H77"/>
  <c r="H177"/>
  <c r="O38"/>
  <c r="K92"/>
  <c r="L29"/>
  <c r="L19"/>
  <c r="AK51"/>
  <c r="AK89"/>
  <c r="J19"/>
  <c r="J79"/>
  <c r="J162"/>
  <c r="J51"/>
  <c r="AB67"/>
  <c r="AB48"/>
  <c r="AB163"/>
  <c r="AB116"/>
  <c r="H63"/>
  <c r="H98"/>
  <c r="H180"/>
  <c r="H181"/>
  <c r="O116"/>
  <c r="O144"/>
  <c r="O153"/>
  <c r="O15"/>
  <c r="AN12"/>
  <c r="AN30"/>
  <c r="AN89"/>
  <c r="AN58"/>
  <c r="AN136"/>
  <c r="F14"/>
  <c r="F51"/>
  <c r="F45"/>
  <c r="F30"/>
  <c r="F182"/>
  <c r="F157"/>
  <c r="C21"/>
  <c r="C85"/>
  <c r="C128"/>
  <c r="U184"/>
  <c r="K136"/>
  <c r="L46"/>
  <c r="L120"/>
  <c r="AK90"/>
  <c r="AK125"/>
  <c r="AK129"/>
  <c r="J145"/>
  <c r="J34"/>
  <c r="J47"/>
  <c r="J149"/>
  <c r="AB99"/>
  <c r="AB34"/>
  <c r="AB72"/>
  <c r="H29"/>
  <c r="H155"/>
  <c r="H68"/>
  <c r="H115"/>
  <c r="O81"/>
  <c r="O28"/>
  <c r="U89"/>
  <c r="G64"/>
  <c r="L82"/>
  <c r="L112"/>
  <c r="AK75"/>
  <c r="AK141"/>
  <c r="J53"/>
  <c r="J38"/>
  <c r="J128"/>
  <c r="J26"/>
  <c r="AB59"/>
  <c r="AB17"/>
  <c r="AB144"/>
  <c r="AB95"/>
  <c r="H51"/>
  <c r="H116"/>
  <c r="H85"/>
  <c r="O53"/>
  <c r="O160"/>
  <c r="AI184"/>
  <c r="J35"/>
  <c r="AB120"/>
  <c r="O128"/>
  <c r="O163"/>
  <c r="O129"/>
  <c r="AN59"/>
  <c r="AN47"/>
  <c r="AN153"/>
  <c r="F53"/>
  <c r="F34"/>
  <c r="F116"/>
  <c r="F177"/>
  <c r="C15"/>
  <c r="C59"/>
  <c r="C142"/>
  <c r="C94"/>
  <c r="AH84"/>
  <c r="AH135"/>
  <c r="AH144"/>
  <c r="AH120"/>
  <c r="AH112"/>
  <c r="AM86"/>
  <c r="AM152"/>
  <c r="AM133"/>
  <c r="AM167"/>
  <c r="AM35"/>
  <c r="R15"/>
  <c r="R85"/>
  <c r="R124"/>
  <c r="R156"/>
  <c r="R58"/>
  <c r="V44"/>
  <c r="V67"/>
  <c r="V102"/>
  <c r="V140"/>
  <c r="V174"/>
  <c r="T46"/>
  <c r="T65"/>
  <c r="T102"/>
  <c r="T146"/>
  <c r="T182"/>
  <c r="M24"/>
  <c r="M116"/>
  <c r="M161"/>
  <c r="M183"/>
  <c r="M186"/>
  <c r="I46"/>
  <c r="I144"/>
  <c r="I146"/>
  <c r="I174"/>
  <c r="I182"/>
  <c r="D39"/>
  <c r="D84"/>
  <c r="D114"/>
  <c r="D110"/>
  <c r="D159"/>
  <c r="AL49"/>
  <c r="AL50"/>
  <c r="AL113"/>
  <c r="AL133"/>
  <c r="AC170"/>
  <c r="AC22"/>
  <c r="AC39"/>
  <c r="AC47"/>
  <c r="AC156"/>
  <c r="AA170"/>
  <c r="AA91"/>
  <c r="AA116"/>
  <c r="K21"/>
  <c r="AK161"/>
  <c r="J156"/>
  <c r="AB119"/>
  <c r="H82"/>
  <c r="O139"/>
  <c r="O91"/>
  <c r="O105"/>
  <c r="AN63"/>
  <c r="AN31"/>
  <c r="AN132"/>
  <c r="AN48"/>
  <c r="F88"/>
  <c r="F141"/>
  <c r="F163"/>
  <c r="C42"/>
  <c r="C81"/>
  <c r="C146"/>
  <c r="C151"/>
  <c r="AH51"/>
  <c r="AH117"/>
  <c r="AH107"/>
  <c r="AH150"/>
  <c r="AH33"/>
  <c r="AM56"/>
  <c r="AM136"/>
  <c r="AM137"/>
  <c r="AM177"/>
  <c r="AM46"/>
  <c r="R21"/>
  <c r="R113"/>
  <c r="R154"/>
  <c r="R181"/>
  <c r="R144"/>
  <c r="V26"/>
  <c r="V133"/>
  <c r="V33"/>
  <c r="V35"/>
  <c r="V156"/>
  <c r="T83"/>
  <c r="T161"/>
  <c r="T78"/>
  <c r="L99"/>
  <c r="J185"/>
  <c r="AB36"/>
  <c r="H142"/>
  <c r="O119"/>
  <c r="O184"/>
  <c r="AN130"/>
  <c r="AN123"/>
  <c r="AN19"/>
  <c r="AN61"/>
  <c r="AN26"/>
  <c r="F25"/>
  <c r="F79"/>
  <c r="F137"/>
  <c r="F121"/>
  <c r="F181"/>
  <c r="C33"/>
  <c r="C20"/>
  <c r="C95"/>
  <c r="C61"/>
  <c r="C181"/>
  <c r="C160"/>
  <c r="AH118"/>
  <c r="AH123"/>
  <c r="AH36"/>
  <c r="AH156"/>
  <c r="AH166"/>
  <c r="AH145"/>
  <c r="AH177"/>
  <c r="AM76"/>
  <c r="AM95"/>
  <c r="AM170"/>
  <c r="AM141"/>
  <c r="AM155"/>
  <c r="AM45"/>
  <c r="AM112"/>
  <c r="R36"/>
  <c r="R170"/>
  <c r="R151"/>
  <c r="R135"/>
  <c r="R99"/>
  <c r="R139"/>
  <c r="R128"/>
  <c r="V16"/>
  <c r="V91"/>
  <c r="V101"/>
  <c r="V51"/>
  <c r="V43"/>
  <c r="V177"/>
  <c r="V114"/>
  <c r="V119"/>
  <c r="T14"/>
  <c r="T170"/>
  <c r="T131"/>
  <c r="T118"/>
  <c r="T88"/>
  <c r="T92"/>
  <c r="AA44"/>
  <c r="Y100"/>
  <c r="AD151"/>
  <c r="U30"/>
  <c r="Y145"/>
  <c r="Q182"/>
  <c r="U106"/>
  <c r="AD184"/>
  <c r="U56"/>
  <c r="P112"/>
  <c r="K144"/>
  <c r="AI128"/>
  <c r="U100"/>
  <c r="P19"/>
  <c r="K180"/>
  <c r="Z150"/>
  <c r="U182"/>
  <c r="K133"/>
  <c r="L12"/>
  <c r="Q60"/>
  <c r="P184"/>
  <c r="G48"/>
  <c r="L131"/>
  <c r="U41"/>
  <c r="G131"/>
  <c r="L91"/>
  <c r="AK42"/>
  <c r="AK154"/>
  <c r="AK26"/>
  <c r="AK21"/>
  <c r="AD162"/>
  <c r="U102"/>
  <c r="K50"/>
  <c r="AD125"/>
  <c r="U147"/>
  <c r="P182"/>
  <c r="G149"/>
  <c r="G177"/>
  <c r="L37"/>
  <c r="L101"/>
  <c r="AK66"/>
  <c r="AK182"/>
  <c r="AK103"/>
  <c r="AK84"/>
  <c r="J175"/>
  <c r="J116"/>
  <c r="J164"/>
  <c r="AB55"/>
  <c r="AB32"/>
  <c r="AB133"/>
  <c r="AB84"/>
  <c r="H55"/>
  <c r="H103"/>
  <c r="H149"/>
  <c r="H26"/>
  <c r="Q37"/>
  <c r="G163"/>
  <c r="L129"/>
  <c r="AK12"/>
  <c r="AK23"/>
  <c r="AK136"/>
  <c r="J117"/>
  <c r="J24"/>
  <c r="J36"/>
  <c r="J105"/>
  <c r="AB93"/>
  <c r="AB12"/>
  <c r="AB66"/>
  <c r="H23"/>
  <c r="H151"/>
  <c r="H62"/>
  <c r="H107"/>
  <c r="O23"/>
  <c r="O36"/>
  <c r="O61"/>
  <c r="O180"/>
  <c r="O37"/>
  <c r="AN118"/>
  <c r="AN160"/>
  <c r="AN21"/>
  <c r="AN15"/>
  <c r="AN91"/>
  <c r="F63"/>
  <c r="F95"/>
  <c r="F132"/>
  <c r="F19"/>
  <c r="F183"/>
  <c r="C39"/>
  <c r="C118"/>
  <c r="C108"/>
  <c r="C176"/>
  <c r="K16"/>
  <c r="G31"/>
  <c r="L89"/>
  <c r="L62"/>
  <c r="AK150"/>
  <c r="AK177"/>
  <c r="J49"/>
  <c r="J85"/>
  <c r="J174"/>
  <c r="J66"/>
  <c r="AB77"/>
  <c r="AB54"/>
  <c r="AB168"/>
  <c r="AB146"/>
  <c r="H67"/>
  <c r="H108"/>
  <c r="H185"/>
  <c r="H130"/>
  <c r="O102"/>
  <c r="O150"/>
  <c r="K14"/>
  <c r="G171"/>
  <c r="L156"/>
  <c r="AK30"/>
  <c r="AK92"/>
  <c r="AK176"/>
  <c r="J107"/>
  <c r="J155"/>
  <c r="J124"/>
  <c r="J118"/>
  <c r="AB79"/>
  <c r="AB180"/>
  <c r="AB179"/>
  <c r="H110"/>
  <c r="H163"/>
  <c r="H104"/>
  <c r="H119"/>
  <c r="O84"/>
  <c r="O99"/>
  <c r="G140"/>
  <c r="AK95"/>
  <c r="J160"/>
  <c r="AB123"/>
  <c r="H122"/>
  <c r="O44"/>
  <c r="O86"/>
  <c r="AN159"/>
  <c r="AN168"/>
  <c r="AN33"/>
  <c r="AN29"/>
  <c r="F36"/>
  <c r="F129"/>
  <c r="F151"/>
  <c r="C30"/>
  <c r="C120"/>
  <c r="C129"/>
  <c r="C153"/>
  <c r="AH110"/>
  <c r="AH40"/>
  <c r="AH22"/>
  <c r="AH89"/>
  <c r="AH129"/>
  <c r="AM149"/>
  <c r="AM59"/>
  <c r="AM43"/>
  <c r="AM51"/>
  <c r="AM67"/>
  <c r="AM142"/>
  <c r="R95"/>
  <c r="R159"/>
  <c r="R50"/>
  <c r="R171"/>
  <c r="R100"/>
  <c r="V83"/>
  <c r="V145"/>
  <c r="V17"/>
  <c r="V138"/>
  <c r="V147"/>
  <c r="T77"/>
  <c r="T139"/>
  <c r="T19"/>
  <c r="T116"/>
  <c r="T128"/>
  <c r="M40"/>
  <c r="M50"/>
  <c r="M91"/>
  <c r="M180"/>
  <c r="M106"/>
  <c r="I68"/>
  <c r="I57"/>
  <c r="I79"/>
  <c r="I177"/>
  <c r="I181"/>
  <c r="D65"/>
  <c r="D53"/>
  <c r="D137"/>
  <c r="D158"/>
  <c r="D176"/>
  <c r="AL67"/>
  <c r="AL139"/>
  <c r="AL156"/>
  <c r="AL85"/>
  <c r="AL125"/>
  <c r="AC66"/>
  <c r="AC138"/>
  <c r="AC135"/>
  <c r="AC63"/>
  <c r="AC157"/>
  <c r="AA17"/>
  <c r="AA160"/>
  <c r="AA33"/>
  <c r="L144"/>
  <c r="AB41"/>
  <c r="H35"/>
  <c r="O149"/>
  <c r="O114"/>
  <c r="O176"/>
  <c r="AN167"/>
  <c r="AN131"/>
  <c r="AN95"/>
  <c r="AN28"/>
  <c r="F66"/>
  <c r="F23"/>
  <c r="F103"/>
  <c r="F167"/>
  <c r="C110"/>
  <c r="C131"/>
  <c r="C84"/>
  <c r="C167"/>
  <c r="AH26"/>
  <c r="AH81"/>
  <c r="AH183"/>
  <c r="AH78"/>
  <c r="AH37"/>
  <c r="AM42"/>
  <c r="AM26"/>
  <c r="AM63"/>
  <c r="AM75"/>
  <c r="AM162"/>
  <c r="R30"/>
  <c r="R47"/>
  <c r="R92"/>
  <c r="R106"/>
  <c r="R186"/>
  <c r="V34"/>
  <c r="V107"/>
  <c r="V146"/>
  <c r="V106"/>
  <c r="T50"/>
  <c r="T89"/>
  <c r="T134"/>
  <c r="K65"/>
  <c r="AK170"/>
  <c r="J91"/>
  <c r="AB85"/>
  <c r="H121"/>
  <c r="O161"/>
  <c r="O103"/>
  <c r="O151"/>
  <c r="AN50"/>
  <c r="AN17"/>
  <c r="AN18"/>
  <c r="AN103"/>
  <c r="F62"/>
  <c r="F89"/>
  <c r="F97"/>
  <c r="F125"/>
  <c r="F180"/>
  <c r="F165"/>
  <c r="C49"/>
  <c r="C123"/>
  <c r="C101"/>
  <c r="C170"/>
  <c r="C161"/>
  <c r="C12"/>
  <c r="AH55"/>
  <c r="AH50"/>
  <c r="AH159"/>
  <c r="AH113"/>
  <c r="AH64"/>
  <c r="AH42"/>
  <c r="AH94"/>
  <c r="AM20"/>
  <c r="AM128"/>
  <c r="AM160"/>
  <c r="AM79"/>
  <c r="AM179"/>
  <c r="AM101"/>
  <c r="AM158"/>
  <c r="AM62"/>
  <c r="R49"/>
  <c r="R93"/>
  <c r="R60"/>
  <c r="R29"/>
  <c r="R166"/>
  <c r="R112"/>
  <c r="R138"/>
  <c r="V31"/>
  <c r="V39"/>
  <c r="V155"/>
  <c r="V139"/>
  <c r="V108"/>
  <c r="V168"/>
  <c r="V115"/>
  <c r="V183"/>
  <c r="T67"/>
  <c r="T75"/>
  <c r="T165"/>
  <c r="T184"/>
  <c r="T155"/>
  <c r="T179"/>
  <c r="T90"/>
  <c r="M170"/>
  <c r="AG77"/>
  <c r="AG98"/>
  <c r="AG153"/>
  <c r="AG183"/>
  <c r="AG107"/>
  <c r="AG186"/>
  <c r="AG115"/>
  <c r="AG170"/>
  <c r="AG62"/>
  <c r="Z183"/>
  <c r="Z53"/>
  <c r="Z122"/>
  <c r="Z99"/>
  <c r="Z126"/>
  <c r="Z162"/>
  <c r="Z60"/>
  <c r="Z125"/>
  <c r="Z45"/>
  <c r="Z47"/>
  <c r="AG164"/>
  <c r="AG15"/>
  <c r="AG33"/>
  <c r="AG145"/>
  <c r="AG179"/>
  <c r="AG102"/>
  <c r="AG182"/>
  <c r="AG106"/>
  <c r="AG128"/>
  <c r="AG42"/>
  <c r="Z154"/>
  <c r="Z123"/>
  <c r="Z50"/>
  <c r="Z81"/>
  <c r="Z94"/>
  <c r="Z157"/>
  <c r="Z46"/>
  <c r="Z121"/>
  <c r="Z41"/>
  <c r="Z43"/>
  <c r="G113"/>
  <c r="AK175"/>
  <c r="AB86"/>
  <c r="O88"/>
  <c r="O65"/>
  <c r="AN110"/>
  <c r="AN90"/>
  <c r="F90"/>
  <c r="F47"/>
  <c r="C23"/>
  <c r="C177"/>
  <c r="AH43"/>
  <c r="AH17"/>
  <c r="AH97"/>
  <c r="AM82"/>
  <c r="AM85"/>
  <c r="AM107"/>
  <c r="R91"/>
  <c r="R165"/>
  <c r="R164"/>
  <c r="V63"/>
  <c r="V92"/>
  <c r="V68"/>
  <c r="T99"/>
  <c r="T150"/>
  <c r="T41"/>
  <c r="M43"/>
  <c r="M120"/>
  <c r="M79"/>
  <c r="M149"/>
  <c r="M159"/>
  <c r="M41"/>
  <c r="M110"/>
  <c r="M130"/>
  <c r="I44"/>
  <c r="I171"/>
  <c r="I118"/>
  <c r="I84"/>
  <c r="I117"/>
  <c r="I37"/>
  <c r="I45"/>
  <c r="D60"/>
  <c r="D85"/>
  <c r="D23"/>
  <c r="D132"/>
  <c r="D113"/>
  <c r="D77"/>
  <c r="D185"/>
  <c r="AL92"/>
  <c r="AL114"/>
  <c r="AL17"/>
  <c r="AL152"/>
  <c r="AL150"/>
  <c r="AL124"/>
  <c r="AL23"/>
  <c r="AC42"/>
  <c r="AC17"/>
  <c r="AC134"/>
  <c r="AC67"/>
  <c r="AC175"/>
  <c r="AC45"/>
  <c r="AC144"/>
  <c r="AC105"/>
  <c r="AA62"/>
  <c r="AA87"/>
  <c r="AA31"/>
  <c r="AA172"/>
  <c r="AA141"/>
  <c r="AA99"/>
  <c r="AA162"/>
  <c r="AA35"/>
  <c r="S110"/>
  <c r="S42"/>
  <c r="S39"/>
  <c r="S112"/>
  <c r="S35"/>
  <c r="S157"/>
  <c r="P91"/>
  <c r="H41"/>
  <c r="O158"/>
  <c r="AN178"/>
  <c r="AN86"/>
  <c r="F15"/>
  <c r="F150"/>
  <c r="C55"/>
  <c r="C130"/>
  <c r="C53"/>
  <c r="AH147"/>
  <c r="AH18"/>
  <c r="AM44"/>
  <c r="AM113"/>
  <c r="AM138"/>
  <c r="R137"/>
  <c r="R88"/>
  <c r="V37"/>
  <c r="V128"/>
  <c r="T42"/>
  <c r="T119"/>
  <c r="T49"/>
  <c r="M48"/>
  <c r="M61"/>
  <c r="M107"/>
  <c r="M155"/>
  <c r="M51"/>
  <c r="I25"/>
  <c r="I156"/>
  <c r="I130"/>
  <c r="I154"/>
  <c r="I76"/>
  <c r="I150"/>
  <c r="D19"/>
  <c r="D139"/>
  <c r="D162"/>
  <c r="D104"/>
  <c r="AL24"/>
  <c r="AL118"/>
  <c r="AL54"/>
  <c r="L113"/>
  <c r="J147"/>
  <c r="O66"/>
  <c r="AN134"/>
  <c r="AN149"/>
  <c r="F185"/>
  <c r="C140"/>
  <c r="AH163"/>
  <c r="AH133"/>
  <c r="AM61"/>
  <c r="AM185"/>
  <c r="R119"/>
  <c r="V20"/>
  <c r="V14"/>
  <c r="T97"/>
  <c r="T130"/>
  <c r="M12"/>
  <c r="M108"/>
  <c r="M89"/>
  <c r="M115"/>
  <c r="M165"/>
  <c r="M63"/>
  <c r="I97"/>
  <c r="I136"/>
  <c r="I135"/>
  <c r="I159"/>
  <c r="I107"/>
  <c r="I29"/>
  <c r="D17"/>
  <c r="D38"/>
  <c r="D135"/>
  <c r="D154"/>
  <c r="D177"/>
  <c r="AL53"/>
  <c r="AL64"/>
  <c r="AL34"/>
  <c r="AL164"/>
  <c r="AL137"/>
  <c r="AL98"/>
  <c r="AC30"/>
  <c r="AC65"/>
  <c r="AC18"/>
  <c r="AC163"/>
  <c r="AC172"/>
  <c r="AC129"/>
  <c r="AA48"/>
  <c r="AA119"/>
  <c r="AA126"/>
  <c r="AA131"/>
  <c r="AA179"/>
  <c r="AA120"/>
  <c r="AA178"/>
  <c r="S93"/>
  <c r="S102"/>
  <c r="S61"/>
  <c r="S48"/>
  <c r="S185"/>
  <c r="S124"/>
  <c r="S100"/>
  <c r="W81"/>
  <c r="W17"/>
  <c r="W134"/>
  <c r="W113"/>
  <c r="W59"/>
  <c r="W82"/>
  <c r="W36"/>
  <c r="W178"/>
  <c r="X15"/>
  <c r="X125"/>
  <c r="X126"/>
  <c r="X173"/>
  <c r="X166"/>
  <c r="X183"/>
  <c r="N101"/>
  <c r="N68"/>
  <c r="N54"/>
  <c r="N146"/>
  <c r="N50"/>
  <c r="E17"/>
  <c r="E81"/>
  <c r="E47"/>
  <c r="E132"/>
  <c r="E159"/>
  <c r="E150"/>
  <c r="AJ61"/>
  <c r="AJ116"/>
  <c r="AJ106"/>
  <c r="AJ82"/>
  <c r="AJ131"/>
  <c r="AJ135"/>
  <c r="T138"/>
  <c r="T140"/>
  <c r="V166"/>
  <c r="V112"/>
  <c r="R153"/>
  <c r="R167"/>
  <c r="AM130"/>
  <c r="AM120"/>
  <c r="AH172"/>
  <c r="AH29"/>
  <c r="C104"/>
  <c r="F166"/>
  <c r="F84"/>
  <c r="AN35"/>
  <c r="O146"/>
  <c r="T48"/>
  <c r="V41"/>
  <c r="R54"/>
  <c r="AM34"/>
  <c r="AH158"/>
  <c r="AH114"/>
  <c r="C16"/>
  <c r="F61"/>
  <c r="AN181"/>
  <c r="AB175"/>
  <c r="L130"/>
  <c r="AC122"/>
  <c r="AC50"/>
  <c r="AL122"/>
  <c r="D133"/>
  <c r="I129"/>
  <c r="M68"/>
  <c r="M17"/>
  <c r="T121"/>
  <c r="V176"/>
  <c r="R102"/>
  <c r="AM29"/>
  <c r="AM37"/>
  <c r="AH186"/>
  <c r="C107"/>
  <c r="F102"/>
  <c r="AN186"/>
  <c r="H167"/>
  <c r="AK61"/>
  <c r="H18"/>
  <c r="AB130"/>
  <c r="J56"/>
  <c r="AK93"/>
  <c r="G75"/>
  <c r="H94"/>
  <c r="AB74"/>
  <c r="J140"/>
  <c r="L159"/>
  <c r="C105"/>
  <c r="F112"/>
  <c r="AN162"/>
  <c r="AN138"/>
  <c r="O168"/>
  <c r="H131"/>
  <c r="AB65"/>
  <c r="J95"/>
  <c r="H114"/>
  <c r="AB25"/>
  <c r="J119"/>
  <c r="AK44"/>
  <c r="L87"/>
  <c r="U104"/>
  <c r="AD173"/>
  <c r="AK164"/>
  <c r="L176"/>
  <c r="G92"/>
  <c r="K117"/>
  <c r="P186"/>
  <c r="P32"/>
  <c r="Q102"/>
  <c r="AI67"/>
  <c r="J113"/>
  <c r="AN173"/>
  <c r="F33"/>
  <c r="C124"/>
  <c r="AH91"/>
  <c r="AM165"/>
  <c r="R59"/>
  <c r="V125"/>
  <c r="T24"/>
  <c r="T81"/>
  <c r="M105"/>
  <c r="M14"/>
  <c r="I23"/>
  <c r="I18"/>
  <c r="I81"/>
  <c r="D66"/>
  <c r="AL20"/>
  <c r="AL45"/>
  <c r="AL154"/>
  <c r="AC62"/>
  <c r="AC158"/>
  <c r="AC152"/>
  <c r="AA97"/>
  <c r="AA84"/>
  <c r="AA158"/>
  <c r="S29"/>
  <c r="S60"/>
  <c r="S176"/>
  <c r="AN93"/>
  <c r="F173"/>
  <c r="C182"/>
  <c r="AH57"/>
  <c r="AM98"/>
  <c r="AM119"/>
  <c r="R98"/>
  <c r="R162"/>
  <c r="V95"/>
  <c r="V49"/>
  <c r="T61"/>
  <c r="T31"/>
  <c r="T132"/>
  <c r="M104"/>
  <c r="M113"/>
  <c r="M137"/>
  <c r="M55"/>
  <c r="M101"/>
  <c r="I56"/>
  <c r="I175"/>
  <c r="I14"/>
  <c r="I185"/>
  <c r="I151"/>
  <c r="D33"/>
  <c r="D36"/>
  <c r="D50"/>
  <c r="D20"/>
  <c r="D107"/>
  <c r="D184"/>
  <c r="AL101"/>
  <c r="AL143"/>
  <c r="AL78"/>
  <c r="AK64"/>
  <c r="AB97"/>
  <c r="O183"/>
  <c r="AN164"/>
  <c r="F58"/>
  <c r="C45"/>
  <c r="C147"/>
  <c r="AH66"/>
  <c r="AM64"/>
  <c r="AM41"/>
  <c r="R40"/>
  <c r="R39"/>
  <c r="V23"/>
  <c r="V135"/>
  <c r="T91"/>
  <c r="T171"/>
  <c r="M26"/>
  <c r="M132"/>
  <c r="M151"/>
  <c r="M147"/>
  <c r="M65"/>
  <c r="M163"/>
  <c r="I36"/>
  <c r="I160"/>
  <c r="I20"/>
  <c r="I24"/>
  <c r="I162"/>
  <c r="D35"/>
  <c r="D21"/>
  <c r="D99"/>
  <c r="D146"/>
  <c r="D164"/>
  <c r="D157"/>
  <c r="AL55"/>
  <c r="AL93"/>
  <c r="AL60"/>
  <c r="AL68"/>
  <c r="AL36"/>
  <c r="AL142"/>
  <c r="AC78"/>
  <c r="AC91"/>
  <c r="AC49"/>
  <c r="AC76"/>
  <c r="AC40"/>
  <c r="AC177"/>
  <c r="AA30"/>
  <c r="AA146"/>
  <c r="AA154"/>
  <c r="AA173"/>
  <c r="AA86"/>
  <c r="AA163"/>
  <c r="S37"/>
  <c r="S22"/>
  <c r="S119"/>
  <c r="S121"/>
  <c r="S79"/>
  <c r="S90"/>
  <c r="S26"/>
  <c r="S159"/>
  <c r="W30"/>
  <c r="W64"/>
  <c r="W152"/>
  <c r="W136"/>
  <c r="W120"/>
  <c r="W140"/>
  <c r="W105"/>
  <c r="X12"/>
  <c r="X35"/>
  <c r="X143"/>
  <c r="X14"/>
  <c r="X84"/>
  <c r="X50"/>
  <c r="N19"/>
  <c r="N122"/>
  <c r="N120"/>
  <c r="N134"/>
  <c r="N180"/>
  <c r="N128"/>
  <c r="E22"/>
  <c r="E35"/>
  <c r="E99"/>
  <c r="E88"/>
  <c r="E174"/>
  <c r="E143"/>
  <c r="AJ118"/>
  <c r="AJ133"/>
  <c r="AJ134"/>
  <c r="AJ160"/>
  <c r="AJ110"/>
  <c r="M32"/>
  <c r="T60"/>
  <c r="T147"/>
  <c r="V38"/>
  <c r="V121"/>
  <c r="R42"/>
  <c r="R55"/>
  <c r="AM147"/>
  <c r="AM94"/>
  <c r="AH28"/>
  <c r="AH20"/>
  <c r="C77"/>
  <c r="F170"/>
  <c r="F24"/>
  <c r="AN67"/>
  <c r="H59"/>
  <c r="AK91"/>
  <c r="T34"/>
  <c r="V149"/>
  <c r="R163"/>
  <c r="AM23"/>
  <c r="AH32"/>
  <c r="C156"/>
  <c r="F160"/>
  <c r="AN124"/>
  <c r="O121"/>
  <c r="J60"/>
  <c r="AA180"/>
  <c r="AC181"/>
  <c r="AL91"/>
  <c r="AL51"/>
  <c r="D97"/>
  <c r="I51"/>
  <c r="M143"/>
  <c r="T66"/>
  <c r="T59"/>
  <c r="V129"/>
  <c r="R53"/>
  <c r="AM17"/>
  <c r="AH141"/>
  <c r="AH21"/>
  <c r="C115"/>
  <c r="F39"/>
  <c r="AN177"/>
  <c r="AB135"/>
  <c r="U134"/>
  <c r="H42"/>
  <c r="AB151"/>
  <c r="J126"/>
  <c r="AK47"/>
  <c r="P78"/>
  <c r="H157"/>
  <c r="AB138"/>
  <c r="J139"/>
  <c r="AK119"/>
  <c r="G55"/>
  <c r="C114"/>
  <c r="F128"/>
  <c r="AN83"/>
  <c r="O118"/>
  <c r="O16"/>
  <c r="AB178"/>
  <c r="J152"/>
  <c r="L132"/>
  <c r="H168"/>
  <c r="AB112"/>
  <c r="J59"/>
  <c r="AK146"/>
  <c r="G49"/>
  <c r="AG123"/>
  <c r="AK179"/>
  <c r="G122"/>
  <c r="P128"/>
  <c r="U167"/>
  <c r="Q186"/>
  <c r="Q107"/>
  <c r="Y39"/>
  <c r="AH71"/>
  <c r="AH19"/>
  <c r="AH185"/>
  <c r="AH174"/>
  <c r="AH70"/>
  <c r="AH54"/>
  <c r="AH41"/>
  <c r="AH138"/>
  <c r="AH149"/>
  <c r="AH53"/>
  <c r="AH58"/>
  <c r="AH131"/>
  <c r="AH173"/>
  <c r="AH101"/>
  <c r="S167"/>
  <c r="S163"/>
  <c r="S87"/>
  <c r="S19"/>
  <c r="S85"/>
  <c r="S21"/>
  <c r="S14"/>
  <c r="S104"/>
  <c r="S72"/>
  <c r="S170"/>
  <c r="S12"/>
  <c r="S70"/>
  <c r="S62"/>
  <c r="S76"/>
  <c r="S50"/>
  <c r="S179"/>
  <c r="W168"/>
  <c r="W88"/>
  <c r="L71"/>
  <c r="L174"/>
  <c r="L168"/>
  <c r="L180"/>
  <c r="L31"/>
  <c r="L172"/>
  <c r="AH34"/>
  <c r="S132"/>
  <c r="L70"/>
  <c r="AN70"/>
  <c r="AN72"/>
  <c r="AN98"/>
  <c r="AN14"/>
  <c r="AN179"/>
  <c r="AN155"/>
  <c r="AN125"/>
  <c r="AN66"/>
  <c r="AN182"/>
  <c r="AN54"/>
  <c r="C183"/>
  <c r="C143"/>
  <c r="C117"/>
  <c r="C87"/>
  <c r="S153"/>
  <c r="S178"/>
  <c r="AH140"/>
  <c r="AN39"/>
  <c r="S95"/>
  <c r="S63"/>
  <c r="AN152"/>
  <c r="AH184"/>
  <c r="AH72"/>
  <c r="L72"/>
  <c r="U72"/>
  <c r="U68"/>
  <c r="U71"/>
  <c r="U70"/>
  <c r="D14"/>
  <c r="D72"/>
  <c r="D58"/>
  <c r="D32"/>
  <c r="D171"/>
  <c r="D130"/>
  <c r="D150"/>
  <c r="D175"/>
  <c r="D51"/>
  <c r="D138"/>
  <c r="D26"/>
  <c r="D125"/>
  <c r="D43"/>
  <c r="D108"/>
  <c r="D120"/>
  <c r="D100"/>
  <c r="D71"/>
  <c r="D98"/>
  <c r="D70"/>
  <c r="D93"/>
  <c r="D91"/>
  <c r="D29"/>
  <c r="D78"/>
  <c r="D95"/>
  <c r="D165"/>
  <c r="D48"/>
  <c r="D183"/>
  <c r="D79"/>
  <c r="L108"/>
  <c r="AN71"/>
  <c r="C72"/>
  <c r="AL123"/>
  <c r="AL19"/>
  <c r="AL140"/>
  <c r="AL175"/>
  <c r="AL44"/>
  <c r="AL77"/>
  <c r="AL172"/>
  <c r="AL136"/>
  <c r="AL103"/>
  <c r="AL184"/>
  <c r="AL32"/>
  <c r="AL126"/>
  <c r="AC71"/>
  <c r="AC97"/>
  <c r="AC112"/>
  <c r="AC41"/>
  <c r="AC20"/>
  <c r="AC185"/>
  <c r="AC155"/>
  <c r="AC128"/>
  <c r="AC36"/>
  <c r="AC90"/>
  <c r="AC106"/>
  <c r="AC133"/>
  <c r="AC70"/>
  <c r="AC118"/>
  <c r="AC33"/>
  <c r="AC124"/>
  <c r="AC143"/>
  <c r="AC21"/>
  <c r="AC77"/>
  <c r="AC19"/>
  <c r="AC100"/>
  <c r="AC121"/>
  <c r="AA92"/>
  <c r="AA134"/>
  <c r="AA168"/>
  <c r="AA140"/>
  <c r="AA156"/>
  <c r="AA82"/>
  <c r="AA59"/>
  <c r="AA181"/>
  <c r="AA26"/>
  <c r="J72"/>
  <c r="J71"/>
  <c r="J25"/>
  <c r="J173"/>
  <c r="J46"/>
  <c r="J86"/>
  <c r="AB63"/>
  <c r="AB181"/>
  <c r="M70"/>
  <c r="M59"/>
  <c r="I72"/>
  <c r="I16"/>
  <c r="I21"/>
  <c r="I186"/>
  <c r="I176"/>
  <c r="I50"/>
  <c r="I142"/>
  <c r="I67"/>
  <c r="I101"/>
  <c r="I70"/>
  <c r="I65"/>
  <c r="I54"/>
  <c r="I134"/>
  <c r="I43"/>
  <c r="I98"/>
  <c r="I119"/>
  <c r="I66"/>
  <c r="I58"/>
  <c r="I60"/>
  <c r="I100"/>
  <c r="N175"/>
  <c r="T178"/>
  <c r="AK71"/>
  <c r="V70"/>
  <c r="V72"/>
  <c r="F72"/>
  <c r="P70"/>
  <c r="P45"/>
  <c r="P123"/>
  <c r="P74"/>
  <c r="P71"/>
  <c r="P92"/>
  <c r="E71"/>
  <c r="E179"/>
  <c r="E123"/>
  <c r="E103"/>
  <c r="E41"/>
  <c r="E182"/>
  <c r="E51"/>
  <c r="E126"/>
  <c r="E38"/>
  <c r="E82"/>
  <c r="E177"/>
  <c r="E91"/>
  <c r="E53"/>
  <c r="E185"/>
  <c r="E46"/>
  <c r="E18"/>
  <c r="E122"/>
  <c r="E156"/>
  <c r="E144"/>
  <c r="E36"/>
  <c r="E124"/>
  <c r="E83"/>
  <c r="E166"/>
  <c r="E58"/>
  <c r="E141"/>
  <c r="E142"/>
  <c r="E39"/>
  <c r="E105"/>
  <c r="E95"/>
  <c r="E97"/>
  <c r="E54"/>
  <c r="E176"/>
  <c r="E125"/>
  <c r="E162"/>
  <c r="E184"/>
  <c r="E157"/>
  <c r="E56"/>
  <c r="E62"/>
  <c r="E133"/>
  <c r="E167"/>
  <c r="E77"/>
  <c r="E135"/>
  <c r="E19"/>
  <c r="E153"/>
  <c r="E101"/>
  <c r="E73"/>
  <c r="E181"/>
  <c r="E30"/>
  <c r="E116"/>
  <c r="E128"/>
  <c r="E168"/>
  <c r="E64"/>
  <c r="E84"/>
  <c r="E131"/>
  <c r="E108"/>
  <c r="E40"/>
  <c r="E31"/>
  <c r="E33"/>
  <c r="E115"/>
  <c r="E164"/>
  <c r="E76"/>
  <c r="E183"/>
  <c r="E90"/>
  <c r="E78"/>
  <c r="E48"/>
  <c r="E158"/>
  <c r="E16"/>
  <c r="P163"/>
  <c r="P14"/>
  <c r="P24"/>
  <c r="P105"/>
  <c r="P93"/>
  <c r="P136"/>
  <c r="P53"/>
  <c r="P178"/>
  <c r="P75"/>
  <c r="P43"/>
  <c r="P110"/>
  <c r="P94"/>
  <c r="P180"/>
  <c r="P177"/>
  <c r="P22"/>
  <c r="P132"/>
  <c r="P156"/>
  <c r="P146"/>
  <c r="P85"/>
  <c r="P107"/>
  <c r="P41"/>
  <c r="P12"/>
  <c r="P58"/>
  <c r="P76"/>
  <c r="P125"/>
  <c r="P88"/>
  <c r="P36"/>
  <c r="P84"/>
  <c r="P33"/>
  <c r="P124"/>
  <c r="P40"/>
  <c r="P66"/>
  <c r="P42"/>
  <c r="E175"/>
  <c r="E102"/>
  <c r="E42"/>
  <c r="E113"/>
  <c r="E120"/>
  <c r="E74"/>
  <c r="E152"/>
  <c r="E55"/>
  <c r="E32"/>
  <c r="E26"/>
  <c r="E67"/>
  <c r="E86"/>
  <c r="E171"/>
  <c r="E79"/>
  <c r="AM72"/>
  <c r="AM15"/>
  <c r="AM164"/>
  <c r="AM122"/>
  <c r="AM124"/>
  <c r="AM71"/>
  <c r="AM70"/>
  <c r="AM159"/>
  <c r="AM24"/>
  <c r="AM21"/>
  <c r="AM54"/>
  <c r="AM83"/>
  <c r="AM144"/>
  <c r="AM55"/>
  <c r="AM114"/>
  <c r="AM22"/>
  <c r="AM38"/>
  <c r="AM14"/>
  <c r="AM145"/>
  <c r="AM99"/>
  <c r="AM73"/>
  <c r="W71"/>
  <c r="W89"/>
  <c r="W158"/>
  <c r="W15"/>
  <c r="W167"/>
  <c r="W37"/>
  <c r="W84"/>
  <c r="W176"/>
  <c r="W92"/>
  <c r="W121"/>
  <c r="W76"/>
  <c r="W114"/>
  <c r="W130"/>
  <c r="W48"/>
  <c r="W179"/>
  <c r="W18"/>
  <c r="W159"/>
  <c r="W112"/>
  <c r="W86"/>
  <c r="W156"/>
  <c r="W58"/>
  <c r="W170"/>
  <c r="W68"/>
  <c r="W171"/>
  <c r="W42"/>
  <c r="W39"/>
  <c r="W103"/>
  <c r="W67"/>
  <c r="W175"/>
  <c r="W78"/>
  <c r="W97"/>
  <c r="W110"/>
  <c r="W70"/>
  <c r="W174"/>
  <c r="W66"/>
  <c r="W143"/>
  <c r="W139"/>
  <c r="W141"/>
  <c r="W181"/>
  <c r="W38"/>
  <c r="W41"/>
  <c r="W34"/>
  <c r="W150"/>
  <c r="W164"/>
  <c r="W90"/>
  <c r="W73"/>
  <c r="W26"/>
  <c r="W183"/>
  <c r="W129"/>
  <c r="W85"/>
  <c r="W100"/>
  <c r="W157"/>
  <c r="W65"/>
  <c r="W186"/>
  <c r="W55"/>
  <c r="W24"/>
  <c r="W117"/>
  <c r="W153"/>
  <c r="W22"/>
  <c r="W45"/>
  <c r="W61"/>
  <c r="W142"/>
  <c r="W126"/>
  <c r="W131"/>
  <c r="AB167"/>
  <c r="AB166"/>
  <c r="AB149"/>
  <c r="AB50"/>
  <c r="AB49"/>
  <c r="AB160"/>
  <c r="M92"/>
  <c r="M112"/>
  <c r="M167"/>
  <c r="M44"/>
  <c r="M157"/>
  <c r="M66"/>
  <c r="M78"/>
  <c r="M71"/>
  <c r="M133"/>
  <c r="M53"/>
  <c r="M75"/>
  <c r="M38"/>
  <c r="M173"/>
  <c r="M141"/>
  <c r="M119"/>
  <c r="M144"/>
  <c r="M166"/>
  <c r="M160"/>
  <c r="M171"/>
  <c r="M175"/>
  <c r="M81"/>
  <c r="M168"/>
  <c r="M82"/>
  <c r="M135"/>
  <c r="M28"/>
  <c r="M182"/>
  <c r="M45"/>
  <c r="M64"/>
  <c r="M156"/>
  <c r="M185"/>
  <c r="M88"/>
  <c r="M131"/>
  <c r="M25"/>
  <c r="M150"/>
  <c r="M22"/>
  <c r="M18"/>
  <c r="M122"/>
  <c r="M42"/>
  <c r="M178"/>
  <c r="M85"/>
  <c r="M20"/>
  <c r="M179"/>
  <c r="C70"/>
  <c r="C71"/>
  <c r="C76"/>
  <c r="C164"/>
  <c r="C126"/>
  <c r="C165"/>
  <c r="C78"/>
  <c r="C60"/>
  <c r="C166"/>
  <c r="C172"/>
  <c r="C38"/>
  <c r="C34"/>
  <c r="C162"/>
  <c r="C103"/>
  <c r="C58"/>
  <c r="C56"/>
  <c r="C35"/>
  <c r="C29"/>
  <c r="C79"/>
  <c r="C155"/>
  <c r="C184"/>
  <c r="C158"/>
  <c r="C18"/>
  <c r="C74"/>
  <c r="P20"/>
  <c r="E89"/>
  <c r="E145"/>
  <c r="P155"/>
  <c r="P171"/>
  <c r="P176"/>
  <c r="P60"/>
  <c r="P28"/>
  <c r="P26"/>
  <c r="P34"/>
  <c r="P67"/>
  <c r="P183"/>
  <c r="P154"/>
  <c r="P31"/>
  <c r="P98"/>
  <c r="P51"/>
  <c r="P83"/>
  <c r="P117"/>
  <c r="P130"/>
  <c r="P133"/>
  <c r="P147"/>
  <c r="P151"/>
  <c r="P59"/>
  <c r="P114"/>
  <c r="P140"/>
  <c r="P89"/>
  <c r="P106"/>
  <c r="P63"/>
  <c r="P120"/>
  <c r="P68"/>
  <c r="P38"/>
  <c r="P17"/>
  <c r="P99"/>
  <c r="P139"/>
  <c r="E23"/>
  <c r="E14"/>
  <c r="M126"/>
  <c r="W147"/>
  <c r="E138"/>
  <c r="W47"/>
  <c r="W79"/>
  <c r="E68"/>
  <c r="W151"/>
  <c r="E121"/>
  <c r="W104"/>
  <c r="W128"/>
  <c r="E20"/>
  <c r="M114"/>
  <c r="W57"/>
  <c r="M57"/>
  <c r="E160"/>
  <c r="E57"/>
  <c r="E155"/>
  <c r="W125"/>
  <c r="E134"/>
  <c r="E146"/>
  <c r="E136"/>
  <c r="W19"/>
  <c r="W123"/>
  <c r="W35"/>
  <c r="E173"/>
  <c r="W93"/>
  <c r="M128"/>
  <c r="W25"/>
  <c r="W163"/>
  <c r="W107"/>
  <c r="W137"/>
  <c r="E94"/>
  <c r="E21"/>
  <c r="E186"/>
  <c r="W146"/>
  <c r="E98"/>
  <c r="E151"/>
  <c r="E106"/>
  <c r="E130"/>
  <c r="E163"/>
  <c r="M16"/>
  <c r="E137"/>
  <c r="W83"/>
  <c r="M177"/>
  <c r="AM78"/>
  <c r="AM123"/>
  <c r="M84"/>
  <c r="E65"/>
  <c r="C97"/>
  <c r="AM81"/>
  <c r="AB186"/>
  <c r="AM19"/>
  <c r="C40"/>
  <c r="AD71"/>
  <c r="AD72"/>
  <c r="AD56"/>
  <c r="AD70"/>
  <c r="AD149"/>
  <c r="AD64"/>
  <c r="AD20"/>
  <c r="AD75"/>
  <c r="AD176"/>
  <c r="AD21"/>
  <c r="AD33"/>
  <c r="AD115"/>
  <c r="AI70"/>
  <c r="AI72"/>
  <c r="AI38"/>
  <c r="AI183"/>
  <c r="AI107"/>
  <c r="AI180"/>
  <c r="AI60"/>
  <c r="AI75"/>
  <c r="AI19"/>
  <c r="AM151"/>
  <c r="W63"/>
  <c r="M152"/>
  <c r="M60"/>
  <c r="M86"/>
  <c r="M172"/>
  <c r="W184"/>
  <c r="W160"/>
  <c r="W101"/>
  <c r="W14"/>
  <c r="E119"/>
  <c r="W149"/>
  <c r="W138"/>
  <c r="W172"/>
  <c r="E100"/>
  <c r="E178"/>
  <c r="M74"/>
  <c r="E12"/>
  <c r="E50"/>
  <c r="W33"/>
  <c r="W173"/>
  <c r="W91"/>
  <c r="E161"/>
  <c r="E165"/>
  <c r="W74"/>
  <c r="E107"/>
  <c r="W177"/>
  <c r="E172"/>
  <c r="E92"/>
  <c r="E28"/>
  <c r="E15"/>
  <c r="E139"/>
  <c r="E49"/>
  <c r="E170"/>
  <c r="E66"/>
  <c r="P79"/>
  <c r="AB110"/>
  <c r="C152"/>
  <c r="AM53"/>
  <c r="AM161"/>
  <c r="W99"/>
  <c r="M34"/>
  <c r="M176"/>
  <c r="AM183"/>
  <c r="W98"/>
  <c r="AB37"/>
  <c r="M87"/>
  <c r="E72"/>
  <c r="W72"/>
  <c r="AI71"/>
  <c r="AK70"/>
  <c r="AK37"/>
  <c r="AK24"/>
  <c r="R71"/>
  <c r="R131"/>
  <c r="R179"/>
  <c r="R155"/>
  <c r="R79"/>
  <c r="R157"/>
  <c r="R149"/>
  <c r="R184"/>
  <c r="R57"/>
  <c r="R31"/>
  <c r="R68"/>
  <c r="R25"/>
  <c r="R158"/>
  <c r="X70"/>
  <c r="X71"/>
  <c r="X107"/>
  <c r="X106"/>
  <c r="G53"/>
  <c r="G167"/>
  <c r="AJ70"/>
  <c r="AJ41"/>
  <c r="AJ34"/>
  <c r="AJ72"/>
  <c r="AJ46"/>
  <c r="AJ42"/>
  <c r="AL167"/>
  <c r="AL117"/>
  <c r="AL22"/>
  <c r="AL15"/>
  <c r="AL129"/>
  <c r="AL159"/>
  <c r="AL62"/>
  <c r="AL71"/>
  <c r="AL182"/>
  <c r="AL81"/>
  <c r="AL58"/>
  <c r="AL70"/>
  <c r="AL166"/>
  <c r="AL135"/>
  <c r="AL100"/>
  <c r="AL112"/>
  <c r="AA85"/>
  <c r="AA118"/>
  <c r="AA161"/>
  <c r="AA128"/>
  <c r="AA88"/>
  <c r="AA100"/>
  <c r="AA74"/>
  <c r="AA53"/>
  <c r="AA15"/>
  <c r="AA70"/>
  <c r="AA71"/>
  <c r="AA137"/>
  <c r="AA49"/>
  <c r="O72"/>
  <c r="O143"/>
  <c r="O39"/>
  <c r="O115"/>
  <c r="O70"/>
  <c r="O25"/>
  <c r="O64"/>
  <c r="O45"/>
  <c r="O181"/>
  <c r="O125"/>
  <c r="F29"/>
  <c r="F175"/>
  <c r="F70"/>
  <c r="F16"/>
  <c r="F105"/>
  <c r="F59"/>
  <c r="F172"/>
  <c r="F154"/>
  <c r="F126"/>
  <c r="F26"/>
  <c r="AB28" i="5"/>
  <c r="W21"/>
  <c r="Y21"/>
  <c r="H22"/>
  <c r="R22"/>
  <c r="R21"/>
  <c r="M22"/>
  <c r="R28"/>
  <c r="AB21"/>
  <c r="M21"/>
  <c r="J22"/>
  <c r="O22"/>
  <c r="AB29"/>
  <c r="C22"/>
  <c r="C28"/>
  <c r="E22"/>
  <c r="AD21"/>
  <c r="C21"/>
  <c r="T22"/>
  <c r="AG28"/>
  <c r="AB22"/>
  <c r="J21"/>
  <c r="T21"/>
  <c r="Y22"/>
  <c r="W29"/>
  <c r="C29"/>
  <c r="W22"/>
  <c r="W28"/>
  <c r="E21"/>
  <c r="H21"/>
  <c r="O21"/>
  <c r="R29"/>
  <c r="AG29"/>
  <c r="H28"/>
  <c r="AD22"/>
  <c r="H29"/>
  <c r="Z72" i="6" l="1"/>
  <c r="M29" i="5"/>
  <c r="AF12" i="6"/>
  <c r="AF14"/>
  <c r="AF15"/>
  <c r="AF16"/>
  <c r="AF17"/>
  <c r="AF18"/>
  <c r="AF19"/>
  <c r="AF20"/>
  <c r="AF21"/>
  <c r="AF22"/>
  <c r="AF23"/>
  <c r="AF24"/>
  <c r="AF25"/>
  <c r="AF26"/>
  <c r="AF28"/>
  <c r="AF29"/>
  <c r="AF30"/>
  <c r="AF31"/>
  <c r="AF32"/>
  <c r="AF33"/>
  <c r="AF34"/>
  <c r="AF35"/>
  <c r="AF36"/>
  <c r="AF37"/>
  <c r="AF38"/>
  <c r="AF39"/>
  <c r="AF40"/>
  <c r="AF41"/>
  <c r="AF42"/>
  <c r="AF43"/>
  <c r="AF44"/>
  <c r="AF45"/>
  <c r="AF46"/>
  <c r="AF47"/>
  <c r="AF48"/>
  <c r="AF49"/>
  <c r="AF50"/>
  <c r="AF51"/>
  <c r="AF53"/>
  <c r="AF54"/>
  <c r="AF55"/>
  <c r="AF56"/>
  <c r="AF57"/>
  <c r="AF58"/>
  <c r="AF59"/>
  <c r="AF60"/>
  <c r="AF61"/>
  <c r="AF62"/>
  <c r="AF63"/>
  <c r="AF64"/>
  <c r="AF65"/>
  <c r="AF66"/>
  <c r="AF67"/>
  <c r="AF68"/>
  <c r="AF70"/>
  <c r="AF71"/>
  <c r="AF72"/>
  <c r="AF73"/>
  <c r="AF74"/>
  <c r="AF75"/>
  <c r="AF76"/>
  <c r="AF77"/>
  <c r="AF78"/>
  <c r="AF79"/>
  <c r="AF81"/>
  <c r="AF82"/>
  <c r="AF83"/>
  <c r="AF84"/>
  <c r="AF85"/>
  <c r="AF86"/>
  <c r="AF87"/>
  <c r="AF88"/>
  <c r="AF89"/>
  <c r="AF90"/>
  <c r="AF91"/>
  <c r="AF92"/>
  <c r="AF93"/>
  <c r="AF94"/>
  <c r="AF95"/>
  <c r="AF97"/>
  <c r="AF98"/>
  <c r="AF99"/>
  <c r="AF100"/>
  <c r="AF101"/>
  <c r="AF102"/>
  <c r="AF103"/>
  <c r="AF104"/>
  <c r="AF105"/>
  <c r="AF106"/>
  <c r="AF107"/>
  <c r="AF108"/>
  <c r="AF110"/>
  <c r="AF112"/>
  <c r="AF113"/>
  <c r="AF114"/>
  <c r="AF115"/>
  <c r="AF116"/>
  <c r="AF117"/>
  <c r="AF118"/>
  <c r="AF119"/>
  <c r="AF120"/>
  <c r="AF121"/>
  <c r="AF122"/>
  <c r="AF123"/>
  <c r="AF124"/>
  <c r="AF125"/>
  <c r="AF126"/>
  <c r="AF128"/>
  <c r="AF129"/>
  <c r="AF130"/>
  <c r="AF131"/>
  <c r="AF132"/>
  <c r="AF133"/>
  <c r="AF134"/>
  <c r="AF135"/>
  <c r="AF136"/>
  <c r="AF137"/>
  <c r="AF138"/>
  <c r="AF139"/>
  <c r="AF140"/>
  <c r="AF141"/>
  <c r="AF142"/>
  <c r="AF143"/>
  <c r="AF144"/>
  <c r="AF145"/>
  <c r="AF146"/>
  <c r="AF147"/>
  <c r="AF149"/>
  <c r="AF150"/>
  <c r="AF151"/>
  <c r="AF152"/>
  <c r="AF153"/>
  <c r="AF154"/>
  <c r="AF155"/>
  <c r="AF156"/>
  <c r="AF157"/>
  <c r="AF158"/>
  <c r="AF159"/>
  <c r="AF160"/>
  <c r="AF161"/>
  <c r="AF162"/>
  <c r="AF163"/>
  <c r="AF164"/>
  <c r="AF165"/>
  <c r="AF166"/>
  <c r="AF167"/>
  <c r="AF168"/>
  <c r="AF170"/>
  <c r="AF171"/>
  <c r="AF172"/>
  <c r="AF173"/>
  <c r="AF174"/>
  <c r="AF175"/>
  <c r="AF176"/>
  <c r="AF177"/>
  <c r="AF178"/>
  <c r="AF179"/>
  <c r="AF180"/>
  <c r="AF181"/>
  <c r="AF182"/>
  <c r="AF183"/>
  <c r="AF184"/>
  <c r="AF185"/>
  <c r="AE12"/>
  <c r="AE14"/>
  <c r="AE15"/>
  <c r="AE16"/>
  <c r="AE17"/>
  <c r="AE18"/>
  <c r="AE19"/>
  <c r="AE20"/>
  <c r="AE21"/>
  <c r="AE22"/>
  <c r="AE23"/>
  <c r="AE24"/>
  <c r="AE25"/>
  <c r="AE26"/>
  <c r="AE28"/>
  <c r="AE29"/>
  <c r="AE30"/>
  <c r="AE31"/>
  <c r="AE32"/>
  <c r="AE33"/>
  <c r="AE34"/>
  <c r="AE35"/>
  <c r="AE36"/>
  <c r="AE37"/>
  <c r="AE38"/>
  <c r="AE39"/>
  <c r="AE40"/>
  <c r="AE41"/>
  <c r="AE42"/>
  <c r="AE43"/>
  <c r="AE44"/>
  <c r="AE45"/>
  <c r="AE46"/>
  <c r="AE47"/>
  <c r="AE48"/>
  <c r="AE49"/>
  <c r="AE50"/>
  <c r="AE51"/>
  <c r="AE53"/>
  <c r="AE54"/>
  <c r="AE55"/>
  <c r="AE56"/>
  <c r="AE57"/>
  <c r="AE58"/>
  <c r="AE59"/>
  <c r="AE60"/>
  <c r="AE61"/>
  <c r="AE62"/>
  <c r="AE63"/>
  <c r="AE64"/>
  <c r="AE65"/>
  <c r="AE66"/>
  <c r="AE67"/>
  <c r="AE68"/>
  <c r="AE70"/>
  <c r="AE71"/>
  <c r="AE72"/>
  <c r="AE73"/>
  <c r="AE74"/>
  <c r="AE75"/>
  <c r="AE76"/>
  <c r="AE77"/>
  <c r="AE78"/>
  <c r="AE79"/>
  <c r="AE81"/>
  <c r="AE82"/>
  <c r="AE83"/>
  <c r="AE84"/>
  <c r="AE85"/>
  <c r="AE86"/>
  <c r="AE87"/>
  <c r="AE88"/>
  <c r="AE89"/>
  <c r="AE90"/>
  <c r="AE91"/>
  <c r="AE92"/>
  <c r="AE93"/>
  <c r="AE94"/>
  <c r="AE95"/>
  <c r="AE97"/>
  <c r="AE98"/>
  <c r="AE99"/>
  <c r="AE100"/>
  <c r="AE101"/>
  <c r="AE102"/>
  <c r="AE103"/>
  <c r="AE104"/>
  <c r="AE105"/>
  <c r="AE106"/>
  <c r="AE107"/>
  <c r="AE108"/>
  <c r="AE110"/>
  <c r="AE112"/>
  <c r="AE113"/>
  <c r="AE114"/>
  <c r="AE115"/>
  <c r="AE116"/>
  <c r="AE117"/>
  <c r="AE118"/>
  <c r="AE119"/>
  <c r="AE120"/>
  <c r="AE121"/>
  <c r="AE122"/>
  <c r="AE123"/>
  <c r="AE124"/>
  <c r="AE125"/>
  <c r="AE126"/>
  <c r="AE128"/>
  <c r="AE129"/>
  <c r="AE130"/>
  <c r="AE131"/>
  <c r="AE132"/>
  <c r="AE133"/>
  <c r="AE134"/>
  <c r="AE135"/>
  <c r="AE136"/>
  <c r="AE137"/>
  <c r="AE138"/>
  <c r="AE139"/>
  <c r="AE140"/>
  <c r="AE141"/>
  <c r="AE142"/>
  <c r="AE143"/>
  <c r="AE144"/>
  <c r="AE145"/>
  <c r="AE146"/>
  <c r="AE147"/>
  <c r="AE149"/>
  <c r="AE150"/>
  <c r="AE151"/>
  <c r="AE152"/>
  <c r="AE153"/>
  <c r="AE154"/>
  <c r="AE155"/>
  <c r="AE156"/>
  <c r="AE157"/>
  <c r="AE158"/>
  <c r="AE159"/>
  <c r="AE160"/>
  <c r="AE161"/>
  <c r="AE162"/>
  <c r="AE163"/>
  <c r="AE164"/>
  <c r="AE165"/>
  <c r="AE166"/>
  <c r="AE167"/>
  <c r="AE168"/>
  <c r="AE170"/>
  <c r="AE171"/>
  <c r="AE172"/>
  <c r="AE173"/>
  <c r="AE174"/>
  <c r="AE175"/>
  <c r="AE176"/>
  <c r="AE177"/>
  <c r="AE178"/>
  <c r="AE179"/>
  <c r="AE180"/>
  <c r="AE181"/>
  <c r="AE182"/>
  <c r="AE183"/>
  <c r="AE184"/>
  <c r="AE185"/>
</calcChain>
</file>

<file path=xl/connections.xml><?xml version="1.0" encoding="utf-8"?>
<connections xmlns="http://schemas.openxmlformats.org/spreadsheetml/2006/main">
  <connection id="1" odcFile="\\FP1HQ\userdata$\frussell\My Documents\My Data Sources\raisql1hq SOCIAL_CARE SC_Providers_and_Places_Quarter.odc" keepAlive="1" name="raisql1hq SOCIAL_CARE SC_Providers_and_Places_Quarter" type="5" refreshedVersion="2" background="1" saveData="1">
    <dbPr connection="Provider=SQLOLEDB.1;Integrated Security=SSPI;Persist Security Info=True;Initial Catalog=SOCIAL_CARE;Data Source=raisql1hq;Use Procedure for Prepare=1;Auto Translate=True;Packet Size=4096;Workstation ID=DES00029;Use Encryption for Data=False;Tag with column collation when possible=False" command="&quot;SOCIAL_CARE&quot;.&quot;dbo&quot;.&quot;SC_Providers_and_Places_Quarter&quot;" commandType="3"/>
  </connection>
</connections>
</file>

<file path=xl/sharedStrings.xml><?xml version="1.0" encoding="utf-8"?>
<sst xmlns="http://schemas.openxmlformats.org/spreadsheetml/2006/main" count="11576" uniqueCount="2464">
  <si>
    <t>LeicestershireIndependent Fostering Agency</t>
  </si>
  <si>
    <t>LeicestershireLocal Authority Adoption Agency</t>
  </si>
  <si>
    <t>LeicestershireLocal Authority Fostering Agency</t>
  </si>
  <si>
    <t>LeicestershireResidential Family Centre</t>
  </si>
  <si>
    <t>LeicestershireResidential Special School</t>
  </si>
  <si>
    <t>LeicestershireVoluntary Adoption Agency</t>
  </si>
  <si>
    <t>LeicestershireSecure Children's Home</t>
  </si>
  <si>
    <t>Lincolnshire All</t>
  </si>
  <si>
    <t>LincolnshireAdoption Support Agency</t>
  </si>
  <si>
    <t>EnglandChildren's Home</t>
  </si>
  <si>
    <t>EnglandFurther Education College</t>
  </si>
  <si>
    <t>EnglandIndependent Fostering Agency</t>
  </si>
  <si>
    <t>EnglandLocal Authority Adoption Agency</t>
  </si>
  <si>
    <t>EnglandLocal Authority Fostering Agency</t>
  </si>
  <si>
    <t>EnglandResidential Family Centre</t>
  </si>
  <si>
    <t>NorthamptonshireIndependent Fostering Agency</t>
  </si>
  <si>
    <t>NorthamptonshireLocal Authority Adoption Agency</t>
  </si>
  <si>
    <t>NorthamptonshireLocal Authority Fostering Agency</t>
  </si>
  <si>
    <t>NorthamptonshireResidential Family Centre</t>
  </si>
  <si>
    <t>NorthamptonshireResidential Special School</t>
  </si>
  <si>
    <t>NorthamptonshireVoluntary Adoption Agency</t>
  </si>
  <si>
    <t>NorthamptonshireSecure Children's Home</t>
  </si>
  <si>
    <t>Nottingham City</t>
  </si>
  <si>
    <t>Nottinghamshire All</t>
  </si>
  <si>
    <t>NottinghamshireAdoption Support Agency</t>
  </si>
  <si>
    <t>NottinghamshireBoarding School</t>
  </si>
  <si>
    <t>NottinghamshireChildren's Home</t>
  </si>
  <si>
    <t>NottinghamshireFurther Education College</t>
  </si>
  <si>
    <t>Liverpool All</t>
  </si>
  <si>
    <t>LiverpoolAdoption Support Agency</t>
  </si>
  <si>
    <t>LiverpoolBoarding School</t>
  </si>
  <si>
    <t>LiverpoolChildren's Home</t>
  </si>
  <si>
    <t>LiverpoolFurther Education College</t>
  </si>
  <si>
    <t>LiverpoolIndependent Fostering Agency</t>
  </si>
  <si>
    <t>LiverpoolLocal Authority Adoption Agency</t>
  </si>
  <si>
    <t>LiverpoolLocal Authority Fostering Agency</t>
  </si>
  <si>
    <t>LiverpoolResidential Family Centre</t>
  </si>
  <si>
    <t>LiverpoolResidential Special School</t>
  </si>
  <si>
    <t>LiverpoolVoluntary Adoption Agency</t>
  </si>
  <si>
    <t>LiverpoolSecure Children's Home</t>
  </si>
  <si>
    <t>Manchester All</t>
  </si>
  <si>
    <t>ManchesterAdoption Support Agency</t>
  </si>
  <si>
    <t>ManchesterBoarding School</t>
  </si>
  <si>
    <t>PooleLocal Authority Fostering Agency</t>
  </si>
  <si>
    <t>PooleResidential Family Centre</t>
  </si>
  <si>
    <t>PooleResidential Special School</t>
  </si>
  <si>
    <t>PooleVoluntary Adoption Agency</t>
  </si>
  <si>
    <t>PooleSecure Children's Home</t>
  </si>
  <si>
    <t>Somerset All</t>
  </si>
  <si>
    <t>SomersetAdoption Support Agency</t>
  </si>
  <si>
    <t>SomersetBoarding School</t>
  </si>
  <si>
    <t>SomersetChildren's Home</t>
  </si>
  <si>
    <t>SomersetFurther Education College</t>
  </si>
  <si>
    <t>SomersetIndependent Fostering Agency</t>
  </si>
  <si>
    <t>DevonSecure Training Centre</t>
  </si>
  <si>
    <t>DorsetSecure Training Centre</t>
  </si>
  <si>
    <t>GloucestershireSecure Training Centre</t>
  </si>
  <si>
    <t>Isles Of ScillySecure Training Centre</t>
  </si>
  <si>
    <t>City of LondonAdoption Support Agency</t>
  </si>
  <si>
    <t>CumbriaAdoption Support Agency</t>
  </si>
  <si>
    <t>CumbriaBoarding School</t>
  </si>
  <si>
    <t>CumbriaChildren's Home</t>
  </si>
  <si>
    <t>CumbriaFurther Education College</t>
  </si>
  <si>
    <t>CumbriaIndependent Fostering Agency</t>
  </si>
  <si>
    <t>CumbriaLocal Authority Adoption Agency</t>
  </si>
  <si>
    <t>CumbriaLocal Authority Fostering Agency</t>
  </si>
  <si>
    <t>CumbriaResidential Family Centre</t>
  </si>
  <si>
    <t>CumbriaResidential Special School</t>
  </si>
  <si>
    <t>CumbriaVoluntary Adoption Agency</t>
  </si>
  <si>
    <t>CumbriaSecure Children's Home</t>
  </si>
  <si>
    <t>Halton All</t>
  </si>
  <si>
    <t>HaltonAdoption Support Agency</t>
  </si>
  <si>
    <t>HaltonBoarding School</t>
  </si>
  <si>
    <t>HaltonChildren's Home</t>
  </si>
  <si>
    <t>HaltonFurther Education College</t>
  </si>
  <si>
    <t>HaltonIndependent Fostering Agency</t>
  </si>
  <si>
    <t>HaltonLocal Authority Adoption Agency</t>
  </si>
  <si>
    <t>HaltonLocal Authority Fostering Agency</t>
  </si>
  <si>
    <t>HaltonResidential Family Centre</t>
  </si>
  <si>
    <t>HaltonResidential Special School</t>
  </si>
  <si>
    <t>HaltonVoluntary Adoption Agency</t>
  </si>
  <si>
    <t>HaltonSecure Children's Home</t>
  </si>
  <si>
    <t>Knowsley All</t>
  </si>
  <si>
    <t>KnowsleyAdoption Support Agency</t>
  </si>
  <si>
    <t>KnowsleyBoarding School</t>
  </si>
  <si>
    <t>KnowsleyChildren's Home</t>
  </si>
  <si>
    <t>KnowsleyFurther Education College</t>
  </si>
  <si>
    <t>KnowsleyIndependent Fostering Agency</t>
  </si>
  <si>
    <t>KnowsleyLocal Authority Adoption Agency</t>
  </si>
  <si>
    <t>Bracknell ForestAdoption Support Agency</t>
  </si>
  <si>
    <t>Bracknell ForestBoarding School</t>
  </si>
  <si>
    <t>Bracknell ForestChildren's Home</t>
  </si>
  <si>
    <t>Bracknell ForestFurther Education College</t>
  </si>
  <si>
    <t>Bracknell ForestIndependent Fostering Agency</t>
  </si>
  <si>
    <t>Bracknell ForestLocal Authority Adoption Agency</t>
  </si>
  <si>
    <t>Bracknell ForestLocal Authority Fostering Agency</t>
  </si>
  <si>
    <t>Bracknell ForestResidential Family Centre</t>
  </si>
  <si>
    <t>Bracknell ForestResidential Special School</t>
  </si>
  <si>
    <t>Bracknell ForestVoluntary Adoption Agency</t>
  </si>
  <si>
    <t>Bracknell ForestSecure Children's Home</t>
  </si>
  <si>
    <t>Brighton &amp; Hove</t>
  </si>
  <si>
    <t>Buckinghamshire All</t>
  </si>
  <si>
    <t>BuckinghamshireAdoption Support Agency</t>
  </si>
  <si>
    <t>BuckinghamshireBoarding School</t>
  </si>
  <si>
    <t>BuckinghamshireChildren's Home</t>
  </si>
  <si>
    <t>BuckinghamshireFurther Education College</t>
  </si>
  <si>
    <t>BuckinghamshireIndependent Fostering Agency</t>
  </si>
  <si>
    <t>CamdenFurther Education College</t>
  </si>
  <si>
    <t>CamdenIndependent Fostering Agency</t>
  </si>
  <si>
    <t>CamdenLocal Authority Adoption Agency</t>
  </si>
  <si>
    <t>CamdenLocal Authority Fostering Agency</t>
  </si>
  <si>
    <t>CamdenResidential Family Centre</t>
  </si>
  <si>
    <t>BarnsleyLocal Authority Adoption Agency</t>
  </si>
  <si>
    <t>BarnsleyLocal Authority Fostering Agency</t>
  </si>
  <si>
    <t>NorthumberlandResidential Special School</t>
  </si>
  <si>
    <t>NorthumberlandVoluntary Adoption Agency</t>
  </si>
  <si>
    <t>NorthumberlandSecure Children's Home</t>
  </si>
  <si>
    <t>Redcar &amp; Cleveland</t>
  </si>
  <si>
    <t>South Tyneside All</t>
  </si>
  <si>
    <t>South TynesideAdoption Support Agency</t>
  </si>
  <si>
    <t>South TynesideBoarding School</t>
  </si>
  <si>
    <t>South TynesideChildren's Home</t>
  </si>
  <si>
    <t>South TynesideFurther Education College</t>
  </si>
  <si>
    <t>South TynesideIndependent Fostering Agency</t>
  </si>
  <si>
    <t>South TynesideLocal Authority Adoption Agency</t>
  </si>
  <si>
    <t>South TynesideLocal Authority Fostering Agency</t>
  </si>
  <si>
    <t>South TynesideResidential Family Centre</t>
  </si>
  <si>
    <t>South TynesideResidential Special School</t>
  </si>
  <si>
    <t>South TynesideVoluntary Adoption Agency</t>
  </si>
  <si>
    <t>South TynesideSecure Children's Home</t>
  </si>
  <si>
    <t>Stockton on Tees</t>
  </si>
  <si>
    <t>Sunderland All</t>
  </si>
  <si>
    <t>SunderlandAdoption Support Agency</t>
  </si>
  <si>
    <t>SunderlandBoarding School</t>
  </si>
  <si>
    <t>SunderlandChildren's Home</t>
  </si>
  <si>
    <t>SunderlandFurther Education College</t>
  </si>
  <si>
    <t>SunderlandIndependent Fostering Agency</t>
  </si>
  <si>
    <t>SunderlandLocal Authority Adoption Agency</t>
  </si>
  <si>
    <t>SunderlandLocal Authority Fostering Agency</t>
  </si>
  <si>
    <t>SunderlandResidential Family Centre</t>
  </si>
  <si>
    <t>SunderlandResidential Special School</t>
  </si>
  <si>
    <t>SunderlandVoluntary Adoption Agency</t>
  </si>
  <si>
    <t>SomersetLocal Authority Adoption Agency</t>
  </si>
  <si>
    <t>SomersetLocal Authority Fostering Agency</t>
  </si>
  <si>
    <t>SomersetResidential Family Centre</t>
  </si>
  <si>
    <t>SomersetResidential Special School</t>
  </si>
  <si>
    <t>SomersetVoluntary Adoption Agency</t>
  </si>
  <si>
    <t>SomersetSecure Children's Home</t>
  </si>
  <si>
    <t>HounslowFurther Education College</t>
  </si>
  <si>
    <t>BromleyLocal Authority Fostering Agency</t>
  </si>
  <si>
    <t>BromleyResidential Family Centre</t>
  </si>
  <si>
    <t>StockportResidential Family Centre</t>
  </si>
  <si>
    <t>StockportResidential Special School</t>
  </si>
  <si>
    <t>StockportVoluntary Adoption Agency</t>
  </si>
  <si>
    <t>StockportSecure Children's Home</t>
  </si>
  <si>
    <t>Tameside All</t>
  </si>
  <si>
    <t>TamesideAdoption Support Agency</t>
  </si>
  <si>
    <t>TamesideBoarding School</t>
  </si>
  <si>
    <t>TamesideChildren's Home</t>
  </si>
  <si>
    <t>TamesideFurther Education College</t>
  </si>
  <si>
    <t>CambridgeshireChildren's Home</t>
  </si>
  <si>
    <t>CambridgeshireFurther Education College</t>
  </si>
  <si>
    <t>CambridgeshireIndependent Fostering Agency</t>
  </si>
  <si>
    <t>CambridgeshireLocal Authority Adoption Agency</t>
  </si>
  <si>
    <t>CambridgeshireLocal Authority Fostering Agency</t>
  </si>
  <si>
    <t>CambridgeshireResidential Family Centre</t>
  </si>
  <si>
    <t>CambridgeshireResidential Special School</t>
  </si>
  <si>
    <t>CambridgeshireVoluntary Adoption Agency</t>
  </si>
  <si>
    <t>CambridgeshireSecure Children's Home</t>
  </si>
  <si>
    <t>Central Bedfordshire All</t>
  </si>
  <si>
    <t>Central BedfordshireAdoption Support Agency</t>
  </si>
  <si>
    <t>Central BedfordshireBoarding School</t>
  </si>
  <si>
    <t>Central BedfordshireChildren's Home</t>
  </si>
  <si>
    <t>Central BedfordshireFurther Education College</t>
  </si>
  <si>
    <t>Central BedfordshireIndependent Fostering Agency</t>
  </si>
  <si>
    <t>WirralSecure Training Centre</t>
  </si>
  <si>
    <t>Yorkshire and the HumberSecure Training Centre</t>
  </si>
  <si>
    <t>BarnsleySecure Training Centre</t>
  </si>
  <si>
    <t>BradfordSecure Training Centre</t>
  </si>
  <si>
    <t>CalderdaleSecure Training Centre</t>
  </si>
  <si>
    <t>DoncasterSecure Training Centre</t>
  </si>
  <si>
    <t>East Riding of YorkshireSecure Training Centre</t>
  </si>
  <si>
    <t>KirkleesSecure Training Centre</t>
  </si>
  <si>
    <t>LeedsSecure Training Centre</t>
  </si>
  <si>
    <t>North East LincolnshireSecure Training Centre</t>
  </si>
  <si>
    <t>North LincolnshireSecure Training Centre</t>
  </si>
  <si>
    <t>North YorkshireSecure Training Centre</t>
  </si>
  <si>
    <t>Lancashire All</t>
  </si>
  <si>
    <t>LancashireAdoption Support Agency</t>
  </si>
  <si>
    <t>LancashireBoarding School</t>
  </si>
  <si>
    <t>LancashireChildren's Home</t>
  </si>
  <si>
    <t>LancashireFurther Education College</t>
  </si>
  <si>
    <t>LancashireIndependent Fostering Agency</t>
  </si>
  <si>
    <t>LancashireLocal Authority Adoption Agency</t>
  </si>
  <si>
    <t>LancashireLocal Authority Fostering Agency</t>
  </si>
  <si>
    <t>CamdenResidential Special School</t>
  </si>
  <si>
    <t>CamdenVoluntary Adoption Agency</t>
  </si>
  <si>
    <t>CamdenSecure Children's Home</t>
  </si>
  <si>
    <t>City of London All</t>
  </si>
  <si>
    <t>City of London</t>
  </si>
  <si>
    <t>ThurrockResidential Special School</t>
  </si>
  <si>
    <t>ThurrockVoluntary Adoption Agency</t>
  </si>
  <si>
    <t>ThurrockSecure Children's Home</t>
  </si>
  <si>
    <t>England All</t>
  </si>
  <si>
    <t>EnglandAdoption Support Agency</t>
  </si>
  <si>
    <t>EnglandBoarding School</t>
  </si>
  <si>
    <t>SloughVoluntary Adoption Agency</t>
  </si>
  <si>
    <t>SloughSecure Children's Home</t>
  </si>
  <si>
    <t>South East England</t>
  </si>
  <si>
    <t>Southampton All</t>
  </si>
  <si>
    <t>SouthamptonAdoption Support Agency</t>
  </si>
  <si>
    <t>SouthamptonBoarding School</t>
  </si>
  <si>
    <t>SouthamptonChildren's Home</t>
  </si>
  <si>
    <t>SouthamptonFurther Education College</t>
  </si>
  <si>
    <t>SouthwarkResidential Family Centre</t>
  </si>
  <si>
    <t>SouthwarkResidential Special School</t>
  </si>
  <si>
    <t>SouthwarkVoluntary Adoption Agency</t>
  </si>
  <si>
    <t>SouthwarkSecure Children's Home</t>
  </si>
  <si>
    <t>Tower Hamlets All</t>
  </si>
  <si>
    <t>Tower HamletsAdoption Support Agency</t>
  </si>
  <si>
    <t>Tower HamletsBoarding School</t>
  </si>
  <si>
    <t>Tower HamletsChildren's Home</t>
  </si>
  <si>
    <t>Tower HamletsFurther Education College</t>
  </si>
  <si>
    <t>Tower HamletsIndependent Fostering Agency</t>
  </si>
  <si>
    <t>Tower HamletsLocal Authority Adoption Agency</t>
  </si>
  <si>
    <t>Tower HamletsLocal Authority Fostering Agency</t>
  </si>
  <si>
    <t>Tower HamletsResidential Family Centre</t>
  </si>
  <si>
    <t>Tower HamletsResidential Special School</t>
  </si>
  <si>
    <t>Tower HamletsVoluntary Adoption Agency</t>
  </si>
  <si>
    <t>Tower HamletsSecure Children's Home</t>
  </si>
  <si>
    <t>Wandsworth All</t>
  </si>
  <si>
    <t>WandsworthAdoption Support Agency</t>
  </si>
  <si>
    <t>WandsworthBoarding School</t>
  </si>
  <si>
    <t>Central BedfordshireLocal Authority Adoption Agency</t>
  </si>
  <si>
    <t>Central BedfordshireLocal Authority Fostering Agency</t>
  </si>
  <si>
    <t>Central BedfordshireResidential Family Centre</t>
  </si>
  <si>
    <t>Central BedfordshireResidential Special School</t>
  </si>
  <si>
    <t>Central BedfordshireVoluntary Adoption Agency</t>
  </si>
  <si>
    <t>Richmond upon ThamesVoluntary Adoption Agency</t>
  </si>
  <si>
    <t>Richmond upon ThamesSecure Children's Home</t>
  </si>
  <si>
    <t>Sutton All</t>
  </si>
  <si>
    <t>SuttonAdoption Support Agency</t>
  </si>
  <si>
    <t>SuttonBoarding School</t>
  </si>
  <si>
    <t>SuttonChildren's Home</t>
  </si>
  <si>
    <t>BromleyResidential Special School</t>
  </si>
  <si>
    <t>BromleyVoluntary Adoption Agency</t>
  </si>
  <si>
    <t>BromleySecure Children's Home</t>
  </si>
  <si>
    <t>Croydon All</t>
  </si>
  <si>
    <t>CroydonAdoption Support Agency</t>
  </si>
  <si>
    <t>CroydonBoarding School</t>
  </si>
  <si>
    <t>CroydonChildren's Home</t>
  </si>
  <si>
    <t>CroydonFurther Education College</t>
  </si>
  <si>
    <t>CroydonIndependent Fostering Agency</t>
  </si>
  <si>
    <t>CroydonLocal Authority Adoption Agency</t>
  </si>
  <si>
    <t>CroydonLocal Authority Fostering Agency</t>
  </si>
  <si>
    <t>CroydonResidential Family Centre</t>
  </si>
  <si>
    <t>CroydonResidential Special School</t>
  </si>
  <si>
    <t>CroydonVoluntary Adoption Agency</t>
  </si>
  <si>
    <t>CroydonSecure Children's Home</t>
  </si>
  <si>
    <t>Ealing All</t>
  </si>
  <si>
    <t>EnfieldBoarding School</t>
  </si>
  <si>
    <t>EnfieldChildren's Home</t>
  </si>
  <si>
    <t>EnfieldFurther Education College</t>
  </si>
  <si>
    <t>EnfieldIndependent Fostering Agency</t>
  </si>
  <si>
    <t>EnfieldLocal Authority Adoption Agency</t>
  </si>
  <si>
    <t>RutlandSecure Training Centre</t>
  </si>
  <si>
    <t>West MidlandsSecure Training Centre</t>
  </si>
  <si>
    <t>BirminghamSecure Training Centre</t>
  </si>
  <si>
    <t>CoventrySecure Training Centre</t>
  </si>
  <si>
    <t>DudleySecure Training Centre</t>
  </si>
  <si>
    <t>HerefordshireSecure Training Centre</t>
  </si>
  <si>
    <t>SandwellSecure Training Centre</t>
  </si>
  <si>
    <t>ShropshireSecure Training Centre</t>
  </si>
  <si>
    <t>SolihullSecure Training Centre</t>
  </si>
  <si>
    <t>StaffordshireSecure Training Centre</t>
  </si>
  <si>
    <t>Stoke-on-TrentSecure Training Centre</t>
  </si>
  <si>
    <t>WalsallSecure Training Centre</t>
  </si>
  <si>
    <t>WarwickshireSecure Training Centre</t>
  </si>
  <si>
    <t>WolverhamptonSecure Training Centre</t>
  </si>
  <si>
    <t>WorcestershireSecure Training Centre</t>
  </si>
  <si>
    <t>East of EnglandSecure Training Centre</t>
  </si>
  <si>
    <t>CambridgeshireSecure Training Centre</t>
  </si>
  <si>
    <t>Central BedfordshireSecure Training Centre</t>
  </si>
  <si>
    <t>EssexSecure Training Centre</t>
  </si>
  <si>
    <t>HertfordshireSecure Training Centre</t>
  </si>
  <si>
    <t>LutonSecure Training Centre</t>
  </si>
  <si>
    <t>NorfolkSecure Training Centre</t>
  </si>
  <si>
    <t>PeterboroughSecure Training Centre</t>
  </si>
  <si>
    <t>SuffolkSecure Training Centre</t>
  </si>
  <si>
    <t>LondonIndependent Fostering Agency</t>
  </si>
  <si>
    <t>LondonLocal Authority Adoption Agency</t>
  </si>
  <si>
    <t>LondonLocal Authority Fostering Agency</t>
  </si>
  <si>
    <t>LondonResidential Family Centre</t>
  </si>
  <si>
    <t>The vast majority of boarding schools are independent and belong to associations which are members of the Independent Schools Council. As both education and welfare in these schools are inspected by their own inspectorate, Ofsted does not inspect these schools and so they are not included in the data. The remainder are maintained boarding schools where both education and the welfare of boarders are the subject of Ofsted inspection and independent boarding schools which are members of the Bridge Schools Inspectorate or Schools Inspection Service and who receive their education inspections by these organisations and their welfare inspections by Ofsted.</t>
  </si>
  <si>
    <t>Wakefield All</t>
  </si>
  <si>
    <t>WakefieldAdoption Support Agency</t>
  </si>
  <si>
    <t>WakefieldBoarding School</t>
  </si>
  <si>
    <t>WakefieldChildren's Home</t>
  </si>
  <si>
    <t>WakefieldFurther Education College</t>
  </si>
  <si>
    <t>WakefieldIndependent Fostering Agency</t>
  </si>
  <si>
    <t>WakefieldLocal Authority Adoption Agency</t>
  </si>
  <si>
    <t>WakefieldLocal Authority Fostering Agency</t>
  </si>
  <si>
    <t>WakefieldResidential Family Centre</t>
  </si>
  <si>
    <t>WakefieldResidential Special School</t>
  </si>
  <si>
    <t>WakefieldVoluntary Adoption Agency</t>
  </si>
  <si>
    <t>1. Children’s social care providers are those institutions or organisations or agencies that provide services to the relevant children and young people. The providers included within this release include children’s homes, secure children’s homes, residential special schools, residential family centres, boarding schools, residential further education colleges, secure training centres, adoption support agencies, voluntary adoption agencies, local authority adoption agencies, independent fostering services and local authority fostering services.</t>
  </si>
  <si>
    <t xml:space="preserve">Local authority fostering services are defined by section 4 of the Care Standards Act 2000. Local authority fostering services and independent fostering services recruit, prepare, assess, train and support foster carers. Independent fostering services are private companies or charities, who are registered with Ofsted and provide placements to children and young people with foster carers approved by them. These services work closely with Local Authorities to deliver these placements. </t>
  </si>
  <si>
    <t>2. The term ‘places’ used in this report refers to the number of places that the social care provider is registered to provide. This number usually will not, therefore, be the same as the actual number of children who are receiving services from the provider. Ofsted holds data relating to places for: children's homes; secure children's homes; residential special schools; residential family centres; boarding schools; and further education colleges. For some of these providers Ofsted does not hold data relating to places. Where this is the case, the number of places has been estimated. For all other provision types, and the aggregated 'All' total, places data are not available.</t>
  </si>
  <si>
    <t>Table 1: Children's social care providers and places (national or Government Office Region or local authority)</t>
  </si>
  <si>
    <t>Table 2: Children's social care providers and places (national and Government Office Region and local authority)</t>
  </si>
  <si>
    <t>LancashireResidential Family Centre</t>
  </si>
  <si>
    <t>LancashireResidential Special School</t>
  </si>
  <si>
    <t>LancashireVoluntary Adoption Agency</t>
  </si>
  <si>
    <t>LancashireSecure Children's Home</t>
  </si>
  <si>
    <t>LewishamResidential Family Centre</t>
  </si>
  <si>
    <t>LewishamResidential Special School</t>
  </si>
  <si>
    <t>StockportLocal Authority Fostering Agency</t>
  </si>
  <si>
    <t>WiganIndependent Fostering Agency</t>
  </si>
  <si>
    <t>WiganLocal Authority Adoption Agency</t>
  </si>
  <si>
    <t>EalingIndependent Fostering Agency</t>
  </si>
  <si>
    <t>EalingLocal Authority Adoption Agency</t>
  </si>
  <si>
    <t>EalingLocal Authority Fostering Agency</t>
  </si>
  <si>
    <t>EalingResidential Family Centre</t>
  </si>
  <si>
    <t>EalingResidential Special School</t>
  </si>
  <si>
    <t>EalingVoluntary Adoption Agency</t>
  </si>
  <si>
    <t>EalingSecure Children's Home</t>
  </si>
  <si>
    <t>Enfield All</t>
  </si>
  <si>
    <t>EnfieldAdoption Support Agency</t>
  </si>
  <si>
    <t>EssexVoluntary Adoption Agency</t>
  </si>
  <si>
    <t>EssexSecure Children's Home</t>
  </si>
  <si>
    <t>Hertfordshire All</t>
  </si>
  <si>
    <t>HounslowIndependent Fostering Agency</t>
  </si>
  <si>
    <t>HounslowLocal Authority Adoption Agency</t>
  </si>
  <si>
    <t>HounslowLocal Authority Fostering Agency</t>
  </si>
  <si>
    <t>HounslowResidential Family Centre</t>
  </si>
  <si>
    <t>LondonResidential Special School</t>
  </si>
  <si>
    <t>LondonVoluntary Adoption Agency</t>
  </si>
  <si>
    <t>LondonSecure Children's Home</t>
  </si>
  <si>
    <t>ProvisionTypes</t>
  </si>
  <si>
    <t>LocalAuthorities</t>
  </si>
  <si>
    <t>GOR</t>
  </si>
  <si>
    <t>North West</t>
  </si>
  <si>
    <t>South East</t>
  </si>
  <si>
    <t>South West</t>
  </si>
  <si>
    <t>Periods</t>
  </si>
  <si>
    <t>KirkleesLocal Authority Fostering Agency</t>
  </si>
  <si>
    <t>KirkleesResidential Family Centre</t>
  </si>
  <si>
    <t>KirkleesResidential Special School</t>
  </si>
  <si>
    <t>KirkleesVoluntary Adoption Agency</t>
  </si>
  <si>
    <t>KirkleesSecure Children's Home</t>
  </si>
  <si>
    <t>Leeds All</t>
  </si>
  <si>
    <t>Stockton-on-TeesBoarding School</t>
  </si>
  <si>
    <t>Stockton-on-TeesChildren's Home</t>
  </si>
  <si>
    <t>Stockton-on-TeesFurther Education College</t>
  </si>
  <si>
    <t>Stockton-on-TeesIndependent Fostering Agency</t>
  </si>
  <si>
    <t>Stockton-on-TeesLocal Authority Adoption Agency</t>
  </si>
  <si>
    <t>Stockton-on-TeesLocal Authority Fostering Agency</t>
  </si>
  <si>
    <t>Stockton-on-TeesResidential Family Centre</t>
  </si>
  <si>
    <t>Stockton-on-TeesResidential Special School</t>
  </si>
  <si>
    <t>Stockton-on-TeesVoluntary Adoption Agency</t>
  </si>
  <si>
    <t>Stockton-on-TeesSecure Children's Home</t>
  </si>
  <si>
    <t>Blackburn with Darwen All</t>
  </si>
  <si>
    <t>Blackburn with DarwenAdoption Support Agency</t>
  </si>
  <si>
    <t>Blackburn with DarwenBoarding School</t>
  </si>
  <si>
    <t>Blackburn with DarwenChildren's Home</t>
  </si>
  <si>
    <t>Blackburn with DarwenFurther Education College</t>
  </si>
  <si>
    <t>Blackburn with DarwenIndependent Fostering Agency</t>
  </si>
  <si>
    <t>City of LondonLocal Authority Adoption Agency</t>
  </si>
  <si>
    <t>City of LondonLocal Authority Fostering Agency</t>
  </si>
  <si>
    <t>RotherhamSecure Training Centre</t>
  </si>
  <si>
    <t>SheffieldSecure Training Centre</t>
  </si>
  <si>
    <t>WakefieldSecure Training Centre</t>
  </si>
  <si>
    <t>YorkSecure Training Centre</t>
  </si>
  <si>
    <t>East MidlandsSecure Training Centre</t>
  </si>
  <si>
    <t>DerbyshireSecure Training Centre</t>
  </si>
  <si>
    <t>LeicestershireSecure Training Centre</t>
  </si>
  <si>
    <t>LincolnshireSecure Training Centre</t>
  </si>
  <si>
    <t>NorthamptonshireSecure Training Centre</t>
  </si>
  <si>
    <t>NottinghamshireSecure Training Centre</t>
  </si>
  <si>
    <t>Bedford BoroughLocal Authority Fostering Agency</t>
  </si>
  <si>
    <t>SurreyIndependent Fostering Agency</t>
  </si>
  <si>
    <t>SurreyLocal Authority Adoption Agency</t>
  </si>
  <si>
    <t>SurreyLocal Authority Fostering Agency</t>
  </si>
  <si>
    <t>SurreyResidential Family Centre</t>
  </si>
  <si>
    <t>SurreyResidential Special School</t>
  </si>
  <si>
    <t>SurreyVoluntary Adoption Agency</t>
  </si>
  <si>
    <t>SurreySecure Children's Home</t>
  </si>
  <si>
    <t>West Berkshire (Newbury)</t>
  </si>
  <si>
    <t>West Sussex All</t>
  </si>
  <si>
    <t>West SussexAdoption Support Agency</t>
  </si>
  <si>
    <t>West SussexBoarding School</t>
  </si>
  <si>
    <t>West SussexChildren's Home</t>
  </si>
  <si>
    <t>West SussexFurther Education College</t>
  </si>
  <si>
    <t>West SussexIndependent Fostering Agency</t>
  </si>
  <si>
    <t>West SussexLocal Authority Adoption Agency</t>
  </si>
  <si>
    <t>West SussexLocal Authority Fostering Agency</t>
  </si>
  <si>
    <t>West SussexResidential Family Centre</t>
  </si>
  <si>
    <t>West SussexResidential Special School</t>
  </si>
  <si>
    <t>West SussexVoluntary Adoption Agency</t>
  </si>
  <si>
    <t>West SussexSecure Children's Home</t>
  </si>
  <si>
    <t>Windsor &amp; Maidenhead</t>
  </si>
  <si>
    <t>Wokingham All</t>
  </si>
  <si>
    <t>WokinghamAdoption Support Agency</t>
  </si>
  <si>
    <t>WokinghamBoarding School</t>
  </si>
  <si>
    <t>WokinghamChildren's Home</t>
  </si>
  <si>
    <t>WokinghamFurther Education College</t>
  </si>
  <si>
    <t>WokinghamIndependent Fostering Agency</t>
  </si>
  <si>
    <t>WokinghamLocal Authority Adoption Agency</t>
  </si>
  <si>
    <t>WokinghamLocal Authority Fostering Agency</t>
  </si>
  <si>
    <t>WokinghamResidential Family Centre</t>
  </si>
  <si>
    <t>WokinghamResidential Special School</t>
  </si>
  <si>
    <t>WokinghamVoluntary Adoption Agency</t>
  </si>
  <si>
    <t>WokinghamSecure Children's Home</t>
  </si>
  <si>
    <t>Bath &amp; NE Somerset</t>
  </si>
  <si>
    <t>StaffordshireSecure Children's Home</t>
  </si>
  <si>
    <t>Stoke on Trent</t>
  </si>
  <si>
    <t>Telford &amp; Wrekin</t>
  </si>
  <si>
    <t xml:space="preserve">Walsall </t>
  </si>
  <si>
    <t>Warwickshire All</t>
  </si>
  <si>
    <t>WarwickshireAdoption Support Agency</t>
  </si>
  <si>
    <t>WarwickshireBoarding School</t>
  </si>
  <si>
    <t>WarwickshireChildren's Home</t>
  </si>
  <si>
    <t>WarwickshireFurther Education College</t>
  </si>
  <si>
    <t>WarwickshireIndependent Fostering Agency</t>
  </si>
  <si>
    <t>WarwickshireLocal Authority Adoption Agency</t>
  </si>
  <si>
    <t>WarwickshireLocal Authority Fostering Agency</t>
  </si>
  <si>
    <t>WarwickshireResidential Family Centre</t>
  </si>
  <si>
    <t>WarwickshireResidential Special School</t>
  </si>
  <si>
    <t>WarwickshireVoluntary Adoption Agency</t>
  </si>
  <si>
    <t>WarwickshireSecure Children's Home</t>
  </si>
  <si>
    <t>West Midlands All</t>
  </si>
  <si>
    <t>West Midlands</t>
  </si>
  <si>
    <t>West MidlandsAdoption Support Agency</t>
  </si>
  <si>
    <t>West MidlandsBoarding School</t>
  </si>
  <si>
    <t>West MidlandsChildren's Home</t>
  </si>
  <si>
    <t>North East LincolnshireAdoption Support Agency</t>
  </si>
  <si>
    <t>North East LincolnshireBoarding School</t>
  </si>
  <si>
    <t>North East LincolnshireChildren's Home</t>
  </si>
  <si>
    <t>North East LincolnshireFurther Education College</t>
  </si>
  <si>
    <t>North East LincolnshireIndependent Fostering Agency</t>
  </si>
  <si>
    <t>North East LincolnshireLocal Authority Adoption Agency</t>
  </si>
  <si>
    <t>North East LincolnshireLocal Authority Fostering Agency</t>
  </si>
  <si>
    <t>North East LincolnshireResidential Family Centre</t>
  </si>
  <si>
    <t>North East LincolnshireResidential Special School</t>
  </si>
  <si>
    <t>North East LincolnshireVoluntary Adoption Agency</t>
  </si>
  <si>
    <t>North East LincolnshireSecure Children's Home</t>
  </si>
  <si>
    <t>North Lincolnshire All</t>
  </si>
  <si>
    <t>North LincolnshireAdoption Support Agency</t>
  </si>
  <si>
    <t xml:space="preserve">Adoption agencies </t>
  </si>
  <si>
    <t xml:space="preserve">Adoption support agencies </t>
  </si>
  <si>
    <t xml:space="preserve">Boarding Schools </t>
  </si>
  <si>
    <t xml:space="preserve">Children’s homes </t>
  </si>
  <si>
    <t xml:space="preserve">Fostering services </t>
  </si>
  <si>
    <t xml:space="preserve">Places  </t>
  </si>
  <si>
    <t>TraffordBoarding School</t>
  </si>
  <si>
    <t>TraffordChildren's Home</t>
  </si>
  <si>
    <t>TraffordFurther Education College</t>
  </si>
  <si>
    <t>TraffordIndependent Fostering Agency</t>
  </si>
  <si>
    <t>TraffordLocal Authority Adoption Agency</t>
  </si>
  <si>
    <t>TraffordLocal Authority Fostering Agency</t>
  </si>
  <si>
    <t>TraffordResidential Family Centre</t>
  </si>
  <si>
    <t>TraffordResidential Special School</t>
  </si>
  <si>
    <t>TraffordVoluntary Adoption Agency</t>
  </si>
  <si>
    <t>TraffordSecure Children's Home</t>
  </si>
  <si>
    <t>Warrington All</t>
  </si>
  <si>
    <t>WarringtonAdoption Support Agency</t>
  </si>
  <si>
    <t>WarringtonBoarding School</t>
  </si>
  <si>
    <t>WarringtonChildren's Home</t>
  </si>
  <si>
    <t>WarringtonFurther Education College</t>
  </si>
  <si>
    <t>WarringtonIndependent Fostering Agency</t>
  </si>
  <si>
    <t>WarringtonLocal Authority Adoption Agency</t>
  </si>
  <si>
    <t>WarringtonLocal Authority Fostering Agency</t>
  </si>
  <si>
    <t>WarringtonResidential Family Centre</t>
  </si>
  <si>
    <t>WarringtonResidential Special School</t>
  </si>
  <si>
    <t>WarringtonVoluntary Adoption Agency</t>
  </si>
  <si>
    <t>All Providers</t>
  </si>
  <si>
    <t>Richmond upon Thames All</t>
  </si>
  <si>
    <t>West MidlandsFurther Education College</t>
  </si>
  <si>
    <t>West MidlandsIndependent Fostering Agency</t>
  </si>
  <si>
    <t>West MidlandsLocal Authority Adoption Agency</t>
  </si>
  <si>
    <t>West MidlandsLocal Authority Fostering Agency</t>
  </si>
  <si>
    <t>West MidlandsResidential Family Centre</t>
  </si>
  <si>
    <t>West MidlandsResidential Special School</t>
  </si>
  <si>
    <t>West MidlandsVoluntary Adoption Agency</t>
  </si>
  <si>
    <t>West MidlandsSecure Children's Home</t>
  </si>
  <si>
    <t>Wolverhampton All</t>
  </si>
  <si>
    <t>WolverhamptonAdoption Support Agency</t>
  </si>
  <si>
    <t>WolverhamptonBoarding School</t>
  </si>
  <si>
    <t>WolverhamptonChildren's Home</t>
  </si>
  <si>
    <t>WolverhamptonFurther Education College</t>
  </si>
  <si>
    <t>WolverhamptonIndependent Fostering Agency</t>
  </si>
  <si>
    <t>WolverhamptonLocal Authority Adoption Agency</t>
  </si>
  <si>
    <t>WolverhamptonLocal Authority Fostering Agency</t>
  </si>
  <si>
    <t>WolverhamptonResidential Family Centre</t>
  </si>
  <si>
    <t>WolverhamptonResidential Special School</t>
  </si>
  <si>
    <t>WolverhamptonVoluntary Adoption Agency</t>
  </si>
  <si>
    <t>WolverhamptonSecure Children's Home</t>
  </si>
  <si>
    <t>Worcestershire All</t>
  </si>
  <si>
    <t>WorcestershireAdoption Support Agency</t>
  </si>
  <si>
    <t>WorcestershireBoarding School</t>
  </si>
  <si>
    <t>WorcestershireChildren's Home</t>
  </si>
  <si>
    <t>WorcestershireFurther Education College</t>
  </si>
  <si>
    <t>WorcestershireIndependent Fostering Agency</t>
  </si>
  <si>
    <t>Cheshire West and ChesterAdoption Support Agency</t>
  </si>
  <si>
    <t>Cheshire West and ChesterBoarding School</t>
  </si>
  <si>
    <t>Cheshire West and ChesterChildren's Home</t>
  </si>
  <si>
    <t>Cheshire West and ChesterFurther Education College</t>
  </si>
  <si>
    <t>Cheshire West and ChesterIndependent Fostering Agency</t>
  </si>
  <si>
    <t>Cheshire West and ChesterLocal Authority Adoption Agency</t>
  </si>
  <si>
    <t>Cheshire West and ChesterLocal Authority Fostering Agency</t>
  </si>
  <si>
    <t>Cheshire West and ChesterResidential Family Centre</t>
  </si>
  <si>
    <t>Cheshire West and ChesterResidential Special School</t>
  </si>
  <si>
    <t>Cheshire West and ChesterVoluntary Adoption Agency</t>
  </si>
  <si>
    <t>Cheshire West and ChesterSecure Children's Home</t>
  </si>
  <si>
    <t>Cumbria All</t>
  </si>
  <si>
    <t>South EastAdoption Support Agency</t>
  </si>
  <si>
    <t>South EastBoarding School</t>
  </si>
  <si>
    <t>South EastChildren's Home</t>
  </si>
  <si>
    <t>South EastFurther Education College</t>
  </si>
  <si>
    <t>South EastIndependent Fostering Agency</t>
  </si>
  <si>
    <t>South EastLocal Authority Adoption Agency</t>
  </si>
  <si>
    <t>South EastLocal Authority Fostering Agency</t>
  </si>
  <si>
    <t>South EastResidential Family Centre</t>
  </si>
  <si>
    <t>BrentResidential Family Centre</t>
  </si>
  <si>
    <t>BrentResidential Special School</t>
  </si>
  <si>
    <t>BrentVoluntary Adoption Agency</t>
  </si>
  <si>
    <t>BrentSecure Children's Home</t>
  </si>
  <si>
    <t>Bromley All</t>
  </si>
  <si>
    <t>BromleyAdoption Support Agency</t>
  </si>
  <si>
    <t>BromleyBoarding School</t>
  </si>
  <si>
    <t>BromleyChildren's Home</t>
  </si>
  <si>
    <t>BromleyFurther Education College</t>
  </si>
  <si>
    <t>BromleyIndependent Fostering Agency</t>
  </si>
  <si>
    <t>BromleyLocal Authority Adoption Agency</t>
  </si>
  <si>
    <t>HertfordshireAdoption Support Agency</t>
  </si>
  <si>
    <t>HertfordshireBoarding School</t>
  </si>
  <si>
    <t>HertfordshireChildren's Home</t>
  </si>
  <si>
    <t>HertfordshireFurther Education College</t>
  </si>
  <si>
    <t>HertfordshireIndependent Fostering Agency</t>
  </si>
  <si>
    <t>HertfordshireLocal Authority Adoption Agency</t>
  </si>
  <si>
    <t>HertfordshireLocal Authority Fostering Agency</t>
  </si>
  <si>
    <t>HertfordshireResidential Family Centre</t>
  </si>
  <si>
    <t>HertfordshireResidential Special School</t>
  </si>
  <si>
    <t>HertfordshireVoluntary Adoption Agency</t>
  </si>
  <si>
    <t>HertfordshireSecure Children's Home</t>
  </si>
  <si>
    <t>Luton All</t>
  </si>
  <si>
    <t>LutonAdoption Support Agency</t>
  </si>
  <si>
    <t>LutonBoarding School</t>
  </si>
  <si>
    <t>LutonChildren's Home</t>
  </si>
  <si>
    <t>LutonFurther Education College</t>
  </si>
  <si>
    <t>LutonIndependent Fostering Agency</t>
  </si>
  <si>
    <t>LutonLocal Authority Adoption Agency</t>
  </si>
  <si>
    <t>LutonLocal Authority Fostering Agency</t>
  </si>
  <si>
    <t>LutonResidential Family Centre</t>
  </si>
  <si>
    <t>LutonResidential Special School</t>
  </si>
  <si>
    <t>LutonVoluntary Adoption Agency</t>
  </si>
  <si>
    <t>SheffieldFurther Education College</t>
  </si>
  <si>
    <t>SheffieldIndependent Fostering Agency</t>
  </si>
  <si>
    <t>LewishamSecure Children's Home</t>
  </si>
  <si>
    <t>Newham All</t>
  </si>
  <si>
    <t>NewhamAdoption Support Agency</t>
  </si>
  <si>
    <t>NewhamBoarding School</t>
  </si>
  <si>
    <t>*, **, † If any of these appear next to figures for a selected area, please see the corresponding footnotes under Table 2.</t>
  </si>
  <si>
    <t>EnfieldSecure Training Centre</t>
  </si>
  <si>
    <t>GreenwichSecure Training Centre</t>
  </si>
  <si>
    <t>HarrowSecure Training Centre</t>
  </si>
  <si>
    <t>HaveringSecure Training Centre</t>
  </si>
  <si>
    <t>HillingdonSecure Training Centre</t>
  </si>
  <si>
    <t>HounslowSecure Training Centre</t>
  </si>
  <si>
    <t>Kingston upon ThamesSecure Training Centre</t>
  </si>
  <si>
    <t>MertonSecure Training Centre</t>
  </si>
  <si>
    <t>RedbridgeSecure Training Centre</t>
  </si>
  <si>
    <t>Richmond upon ThamesSecure Training Centre</t>
  </si>
  <si>
    <t>SuttonSecure Training Centre</t>
  </si>
  <si>
    <t>Waltham ForestSecure Training Centre</t>
  </si>
  <si>
    <t>South EastSecure Training Centre</t>
  </si>
  <si>
    <t>Bracknell ForestSecure Training Centre</t>
  </si>
  <si>
    <t>Stoke-on-TrentChildren's Home</t>
  </si>
  <si>
    <t>Stoke-on-TrentFurther Education College</t>
  </si>
  <si>
    <t>Stoke-on-TrentIndependent Fostering Agency</t>
  </si>
  <si>
    <t>Stoke-on-TrentLocal Authority Adoption Agency</t>
  </si>
  <si>
    <t>Stoke-on-TrentLocal Authority Fostering Agency</t>
  </si>
  <si>
    <t>Stoke-on-TrentResidential Family Centre</t>
  </si>
  <si>
    <t>Stoke-on-TrentResidential Special School</t>
  </si>
  <si>
    <t>Stoke-on-TrentVoluntary Adoption Agency</t>
  </si>
  <si>
    <t>Stoke-on-TrentSecure Children's Home</t>
  </si>
  <si>
    <t>GloucestershireSecure Children's Home</t>
  </si>
  <si>
    <t>Isles of Scilly All</t>
  </si>
  <si>
    <t>Isles of Scilly</t>
  </si>
  <si>
    <t>HaringeyResidential Special School</t>
  </si>
  <si>
    <t>HaringeyVoluntary Adoption Agency</t>
  </si>
  <si>
    <t>HaringeySecure Children's Home</t>
  </si>
  <si>
    <t>Inner London All</t>
  </si>
  <si>
    <t>Inner London</t>
  </si>
  <si>
    <t>Inner LondonAdoption Support Agency</t>
  </si>
  <si>
    <t>Inner LondonBoarding School</t>
  </si>
  <si>
    <t>Inner LondonChildren's Home</t>
  </si>
  <si>
    <t>Inner LondonFurther Education College</t>
  </si>
  <si>
    <t>Inner LondonIndependent Fostering Agency</t>
  </si>
  <si>
    <t>Inner LondonLocal Authority Adoption Agency</t>
  </si>
  <si>
    <t>Inner LondonLocal Authority Fostering Agency</t>
  </si>
  <si>
    <t>Inner LondonResidential Family Centre</t>
  </si>
  <si>
    <t>Inner LondonResidential Special School</t>
  </si>
  <si>
    <t>Inner LondonVoluntary Adoption Agency</t>
  </si>
  <si>
    <t>Inner LondonSecure Children's Home</t>
  </si>
  <si>
    <t>Islington All</t>
  </si>
  <si>
    <t>All</t>
  </si>
  <si>
    <t xml:space="preserve"> 31 December 2011</t>
  </si>
  <si>
    <t>http://www.nationalarchives.gov.uk/doc/open-government-licence/</t>
  </si>
  <si>
    <t>Or write to the Information Policy Team, The National Archives, Kew, London, TW9 4DU</t>
  </si>
  <si>
    <t>Or email:</t>
  </si>
  <si>
    <t>psi@nationalarchives.gsi.gov.uk</t>
  </si>
  <si>
    <t>Contents</t>
  </si>
  <si>
    <t>Explanatory notes</t>
  </si>
  <si>
    <t>Tables</t>
  </si>
  <si>
    <t>Explanatory notes.</t>
  </si>
  <si>
    <t>WorcestershireResidential Family Centre</t>
  </si>
  <si>
    <t>WorcestershireResidential Special School</t>
  </si>
  <si>
    <t>WorcestershireVoluntary Adoption Agency</t>
  </si>
  <si>
    <t>WorcestershireSecure Children's Home</t>
  </si>
  <si>
    <t>Barnsley All</t>
  </si>
  <si>
    <t>BarnsleyAdoption Support Agency</t>
  </si>
  <si>
    <t>BarnsleyBoarding School</t>
  </si>
  <si>
    <t>BarnsleyChildren's Home</t>
  </si>
  <si>
    <t>BarnsleyFurther Education College</t>
  </si>
  <si>
    <t>BarnsleyIndependent Fostering Agency</t>
  </si>
  <si>
    <t>DurhamLocal Authority Adoption Agency</t>
  </si>
  <si>
    <t>Kingston upon ThamesResidential Family Centre</t>
  </si>
  <si>
    <t>Kingston upon ThamesResidential Special School</t>
  </si>
  <si>
    <t>Kingston upon ThamesVoluntary Adoption Agency</t>
  </si>
  <si>
    <t>Kingston upon ThamesSecure Children's Home</t>
  </si>
  <si>
    <t>Merton All</t>
  </si>
  <si>
    <t>MertonAdoption Support Agency</t>
  </si>
  <si>
    <t>MertonBoarding School</t>
  </si>
  <si>
    <t>MertonChildren's Home</t>
  </si>
  <si>
    <t>MertonFurther Education College</t>
  </si>
  <si>
    <t>MertonIndependent Fostering Agency</t>
  </si>
  <si>
    <t>MertonLocal Authority Adoption Agency</t>
  </si>
  <si>
    <t>MertonLocal Authority Fostering Agency</t>
  </si>
  <si>
    <t>MertonResidential Family Centre</t>
  </si>
  <si>
    <t>MertonResidential Special School</t>
  </si>
  <si>
    <t>LambethResidential Family Centre</t>
  </si>
  <si>
    <t>LambethResidential Special School</t>
  </si>
  <si>
    <t>LambethVoluntary Adoption Agency</t>
  </si>
  <si>
    <t>LambethSecure Children's Home</t>
  </si>
  <si>
    <t>Lewisham All</t>
  </si>
  <si>
    <t>LewishamAdoption Support Agency</t>
  </si>
  <si>
    <t>LewishamBoarding School</t>
  </si>
  <si>
    <t>LewishamChildren's Home</t>
  </si>
  <si>
    <t>LewishamFurther Education College</t>
  </si>
  <si>
    <t>LewishamIndependent Fostering Agency</t>
  </si>
  <si>
    <t>LewishamLocal Authority Adoption Agency</t>
  </si>
  <si>
    <t>LewishamLocal Authority Fostering Agency</t>
  </si>
  <si>
    <t>NottinghamshireIndependent Fostering Agency</t>
  </si>
  <si>
    <t>NottinghamshireLocal Authority Adoption Agency</t>
  </si>
  <si>
    <t>NottinghamshireLocal Authority Fostering Agency</t>
  </si>
  <si>
    <t>NottinghamshireResidential Family Centre</t>
  </si>
  <si>
    <t>CoventryAdoption Support Agency</t>
  </si>
  <si>
    <t>CoventryBoarding School</t>
  </si>
  <si>
    <t>CoventryChildren's Home</t>
  </si>
  <si>
    <t>SloughChildren's Home</t>
  </si>
  <si>
    <t>SloughFurther Education College</t>
  </si>
  <si>
    <t>SloughIndependent Fostering Agency</t>
  </si>
  <si>
    <t>31 December 2011 - 31 March 2012</t>
  </si>
  <si>
    <t>Islington</t>
  </si>
  <si>
    <t>Kent</t>
  </si>
  <si>
    <t>Kingston upon Thames</t>
  </si>
  <si>
    <t>Kirklees</t>
  </si>
  <si>
    <t>Knowsley</t>
  </si>
  <si>
    <t>Lambeth</t>
  </si>
  <si>
    <t>Lancashire</t>
  </si>
  <si>
    <t>Leeds</t>
  </si>
  <si>
    <t>Lewisham</t>
  </si>
  <si>
    <t>Lincolnshire</t>
  </si>
  <si>
    <t>Liverpool</t>
  </si>
  <si>
    <t>Manchester</t>
  </si>
  <si>
    <t>Merton</t>
  </si>
  <si>
    <t>Milton Keynes</t>
  </si>
  <si>
    <t>Newham</t>
  </si>
  <si>
    <t>North East Lincolnshire</t>
  </si>
  <si>
    <t>North Lincolnshire</t>
  </si>
  <si>
    <t>North Somerset</t>
  </si>
  <si>
    <t>North Tyneside</t>
  </si>
  <si>
    <t>North Yorkshire</t>
  </si>
  <si>
    <t>Oldham</t>
  </si>
  <si>
    <t>Oxfordshire</t>
  </si>
  <si>
    <t>Plymouth</t>
  </si>
  <si>
    <t>Poole</t>
  </si>
  <si>
    <t>Portsmouth</t>
  </si>
  <si>
    <t>Reading</t>
  </si>
  <si>
    <t>Redbridge</t>
  </si>
  <si>
    <t>Richmond upon Thames</t>
  </si>
  <si>
    <t>Rochdale</t>
  </si>
  <si>
    <t>Rotherham</t>
  </si>
  <si>
    <t>Rutland</t>
  </si>
  <si>
    <t>Salford</t>
  </si>
  <si>
    <t>Sandwell</t>
  </si>
  <si>
    <t>Sefton</t>
  </si>
  <si>
    <t>Sheffield</t>
  </si>
  <si>
    <t>Shropshire</t>
  </si>
  <si>
    <t>Slough</t>
  </si>
  <si>
    <t>Solihull</t>
  </si>
  <si>
    <t>Somerset</t>
  </si>
  <si>
    <t>South Tyneside</t>
  </si>
  <si>
    <t>Southampton</t>
  </si>
  <si>
    <t>Southwark</t>
  </si>
  <si>
    <t>St. Helens</t>
  </si>
  <si>
    <t>Stockport</t>
  </si>
  <si>
    <t>Sunderland</t>
  </si>
  <si>
    <t>Surrey</t>
  </si>
  <si>
    <t>Sutton</t>
  </si>
  <si>
    <t>Swindon</t>
  </si>
  <si>
    <t>Tameside</t>
  </si>
  <si>
    <t>Torbay</t>
  </si>
  <si>
    <t>HampshireChildren's Home</t>
  </si>
  <si>
    <t>HampshireFurther Education College</t>
  </si>
  <si>
    <t>HampshireIndependent Fostering Agency</t>
  </si>
  <si>
    <t>HampshireLocal Authority Adoption Agency</t>
  </si>
  <si>
    <t>HampshireLocal Authority Fostering Agency</t>
  </si>
  <si>
    <t>HampshireResidential Family Centre</t>
  </si>
  <si>
    <t>HampshireResidential Special School</t>
  </si>
  <si>
    <t>HampshireVoluntary Adoption Agency</t>
  </si>
  <si>
    <t>HampshireSecure Children's Home</t>
  </si>
  <si>
    <t>Isle of Wight All</t>
  </si>
  <si>
    <t>Isle of WightAdoption Support Agency</t>
  </si>
  <si>
    <t>Isle of WightBoarding School</t>
  </si>
  <si>
    <t>Isle of WightChildren's Home</t>
  </si>
  <si>
    <t>East Midlands</t>
  </si>
  <si>
    <t>East MidlandsAdoption Support Agency</t>
  </si>
  <si>
    <t>East MidlandsBoarding School</t>
  </si>
  <si>
    <t>East MidlandsChildren's Home</t>
  </si>
  <si>
    <t>East MidlandsFurther Education College</t>
  </si>
  <si>
    <t>East MidlandsIndependent Fostering Agency</t>
  </si>
  <si>
    <t>Bournemouth All</t>
  </si>
  <si>
    <t>BournemouthAdoption Support Agency</t>
  </si>
  <si>
    <t>BournemouthBoarding School</t>
  </si>
  <si>
    <t>BournemouthChildren's Home</t>
  </si>
  <si>
    <t>BournemouthFurther Education College</t>
  </si>
  <si>
    <t>BournemouthIndependent Fostering Agency</t>
  </si>
  <si>
    <t>BournemouthLocal Authority Adoption Agency</t>
  </si>
  <si>
    <t>BournemouthLocal Authority Fostering Agency</t>
  </si>
  <si>
    <t>BournemouthResidential Family Centre</t>
  </si>
  <si>
    <t>BournemouthResidential Special School</t>
  </si>
  <si>
    <t>BournemouthVoluntary Adoption Agency</t>
  </si>
  <si>
    <t>BournemouthSecure Children's Home</t>
  </si>
  <si>
    <t>Bristol City</t>
  </si>
  <si>
    <t xml:space="preserve"> All</t>
  </si>
  <si>
    <t>England</t>
  </si>
  <si>
    <t>Cambridgeshire</t>
  </si>
  <si>
    <t>Essex</t>
  </si>
  <si>
    <t>Hertfordshire</t>
  </si>
  <si>
    <t>Luton</t>
  </si>
  <si>
    <t>Norfolk</t>
  </si>
  <si>
    <t>Peterborough</t>
  </si>
  <si>
    <t>Suffolk</t>
  </si>
  <si>
    <t>Thurrock</t>
  </si>
  <si>
    <t>Children's Home</t>
  </si>
  <si>
    <t>Voluntary Adoption Agency</t>
  </si>
  <si>
    <t>Independent Fostering Agency</t>
  </si>
  <si>
    <t>Adoption Support Agency</t>
  </si>
  <si>
    <t>Residential Family Centre</t>
  </si>
  <si>
    <t>Kensington and ChelseaSecure Training Centre</t>
  </si>
  <si>
    <t>LambethSecure Training Centre</t>
  </si>
  <si>
    <t>LewishamSecure Training Centre</t>
  </si>
  <si>
    <t>NewhamSecure Training Centre</t>
  </si>
  <si>
    <t>SouthwarkSecure Training Centre</t>
  </si>
  <si>
    <t>Tower HamletsSecure Training Centre</t>
  </si>
  <si>
    <t>WandsworthSecure Training Centre</t>
  </si>
  <si>
    <t>WestminsterSecure Training Centre</t>
  </si>
  <si>
    <t>Outer LondonSecure Training Centre</t>
  </si>
  <si>
    <t>BarnetSecure Training Centre</t>
  </si>
  <si>
    <t>BexleySecure Training Centre</t>
  </si>
  <si>
    <t>BrentSecure Training Centre</t>
  </si>
  <si>
    <t>BromleySecure Training Centre</t>
  </si>
  <si>
    <t>CroydonSecure Training Centre</t>
  </si>
  <si>
    <t>EalingSecure Training Centre</t>
  </si>
  <si>
    <t>ReadingBoarding School</t>
  </si>
  <si>
    <t>ReadingChildren's Home</t>
  </si>
  <si>
    <t>WiltshireResidential Special School</t>
  </si>
  <si>
    <t>WiltshireVoluntary Adoption Agency</t>
  </si>
  <si>
    <t>WiltshireSecure Children's Home</t>
  </si>
  <si>
    <t>Birmingham All</t>
  </si>
  <si>
    <t>BirminghamAdoption Support Agency</t>
  </si>
  <si>
    <t>BirminghamBoarding School</t>
  </si>
  <si>
    <t>BirminghamChildren's Home</t>
  </si>
  <si>
    <t>BirminghamFurther Education College</t>
  </si>
  <si>
    <t>BirminghamIndependent Fostering Agency</t>
  </si>
  <si>
    <t>BirminghamLocal Authority Adoption Agency</t>
  </si>
  <si>
    <t>BirminghamLocal Authority Fostering Agency</t>
  </si>
  <si>
    <t>BirminghamResidential Family Centre</t>
  </si>
  <si>
    <t>BirminghamResidential Special School</t>
  </si>
  <si>
    <t>BirminghamVoluntary Adoption Agency</t>
  </si>
  <si>
    <t>BirminghamSecure Children's Home</t>
  </si>
  <si>
    <t>Coventry All</t>
  </si>
  <si>
    <t>Children's social care providers and places</t>
  </si>
  <si>
    <t>Theme:</t>
  </si>
  <si>
    <t>Education, children's services and skills</t>
  </si>
  <si>
    <t>Published on:</t>
  </si>
  <si>
    <t>Coverage:</t>
  </si>
  <si>
    <t>Period covered:</t>
  </si>
  <si>
    <t>Status:</t>
  </si>
  <si>
    <t>FINAL</t>
  </si>
  <si>
    <t>Issued by:</t>
  </si>
  <si>
    <t>Responsible director:</t>
  </si>
  <si>
    <t>John Goldup</t>
  </si>
  <si>
    <t>Statistician:</t>
  </si>
  <si>
    <t>Adam King</t>
  </si>
  <si>
    <t>Public enquiries:</t>
  </si>
  <si>
    <t>enquiries@ofsted.gov.uk</t>
  </si>
  <si>
    <t>Press enquiries:</t>
  </si>
  <si>
    <t>pressenquiries@ofsted.gov.uk</t>
  </si>
  <si>
    <t>Link to official statistics release web page:</t>
  </si>
  <si>
    <t>Publication medium:</t>
  </si>
  <si>
    <t>Ofsted website</t>
  </si>
  <si>
    <t>HerefordshireVoluntary Adoption Agency</t>
  </si>
  <si>
    <t>HerefordshireSecure Children's Home</t>
  </si>
  <si>
    <t>Sandwell All</t>
  </si>
  <si>
    <t>SandwellAdoption Support Agency</t>
  </si>
  <si>
    <t>SandwellBoarding School</t>
  </si>
  <si>
    <t>SandwellChildren's Home</t>
  </si>
  <si>
    <t>SandwellFurther Education College</t>
  </si>
  <si>
    <t>SandwellIndependent Fostering Agency</t>
  </si>
  <si>
    <t>SandwellLocal Authority Adoption Agency</t>
  </si>
  <si>
    <t>North WestVoluntary Adoption Agency</t>
  </si>
  <si>
    <t>North WestSecure Children's Home</t>
  </si>
  <si>
    <t>NORTH WEST</t>
  </si>
  <si>
    <t>SOUTH EAST</t>
  </si>
  <si>
    <t>South East All</t>
  </si>
  <si>
    <t>City of LondonBoarding School</t>
  </si>
  <si>
    <t>City of LondonChildren's Home</t>
  </si>
  <si>
    <t>City of LondonFurther Education College</t>
  </si>
  <si>
    <t>City of LondonIndependent Fostering Agency</t>
  </si>
  <si>
    <t>SurreySecure Training Centre</t>
  </si>
  <si>
    <t>West BerkshireSecure Training Centre</t>
  </si>
  <si>
    <t>West SussexSecure Training Centre</t>
  </si>
  <si>
    <t>Windsor and MaidenheadSecure Training Centre</t>
  </si>
  <si>
    <t>WokinghamSecure Training Centre</t>
  </si>
  <si>
    <t>South WestSecure Training Centre</t>
  </si>
  <si>
    <t>BournemouthSecure Training Centre</t>
  </si>
  <si>
    <t>CornwallSecure Training Centre</t>
  </si>
  <si>
    <t>SunderlandSecure Children's Home</t>
  </si>
  <si>
    <t>Blackburn</t>
  </si>
  <si>
    <t>Blackpool All</t>
  </si>
  <si>
    <t>BlackpoolAdoption Support Agency</t>
  </si>
  <si>
    <t>BlackpoolBoarding School</t>
  </si>
  <si>
    <t>BlackpoolChildren's Home</t>
  </si>
  <si>
    <t>BlackpoolFurther Education College</t>
  </si>
  <si>
    <t>BlackpoolIndependent Fostering Agency</t>
  </si>
  <si>
    <t>BlackpoolLocal Authority Adoption Agency</t>
  </si>
  <si>
    <t>BlackpoolLocal Authority Fostering Agency</t>
  </si>
  <si>
    <t>BlackpoolResidential Family Centre</t>
  </si>
  <si>
    <t>BlackpoolResidential Special School</t>
  </si>
  <si>
    <t>BlackpoolVoluntary Adoption Agency</t>
  </si>
  <si>
    <t>BlackpoolSecure Children's Home</t>
  </si>
  <si>
    <t>Bolton All</t>
  </si>
  <si>
    <t>BoltonAdoption Support Agency</t>
  </si>
  <si>
    <t>BoltonBoarding School</t>
  </si>
  <si>
    <t>BoltonChildren's Home</t>
  </si>
  <si>
    <t>BoltonFurther Education College</t>
  </si>
  <si>
    <t>BoltonIndependent Fostering Agency</t>
  </si>
  <si>
    <t>BoltonLocal Authority Adoption Agency</t>
  </si>
  <si>
    <t>BoltonLocal Authority Fostering Agency</t>
  </si>
  <si>
    <t>BoltonResidential Family Centre</t>
  </si>
  <si>
    <t>BoltonResidential Special School</t>
  </si>
  <si>
    <t>BoltonVoluntary Adoption Agency</t>
  </si>
  <si>
    <t>BoltonSecure Children's Home</t>
  </si>
  <si>
    <t>Bury All</t>
  </si>
  <si>
    <t>Cheshire EastVoluntary Adoption Agency</t>
  </si>
  <si>
    <t>Cheshire EastSecure Children's Home</t>
  </si>
  <si>
    <t>Cheshire West and Chester All</t>
  </si>
  <si>
    <t>EnglandSecure Training Centre</t>
  </si>
  <si>
    <t>North EastSecure Training Centre</t>
  </si>
  <si>
    <t>DarlingtonSecure Training Centre</t>
  </si>
  <si>
    <t>DurhamSecure Training Centre</t>
  </si>
  <si>
    <t>GatesheadSecure Training Centre</t>
  </si>
  <si>
    <t>HillingdonLocal Authority Fostering Agency</t>
  </si>
  <si>
    <t>HillingdonResidential Family Centre</t>
  </si>
  <si>
    <t>HillingdonResidential Special School</t>
  </si>
  <si>
    <t>HillingdonVoluntary Adoption Agency</t>
  </si>
  <si>
    <t>HillingdonSecure Children's Home</t>
  </si>
  <si>
    <t>Hounslow All</t>
  </si>
  <si>
    <t>HounslowAdoption Support Agency</t>
  </si>
  <si>
    <t>HounslowBoarding School</t>
  </si>
  <si>
    <t>HounslowChildren's Home</t>
  </si>
  <si>
    <t>PlymouthChildren's Home</t>
  </si>
  <si>
    <t>PlymouthFurther Education College</t>
  </si>
  <si>
    <t>PlymouthIndependent Fostering Agency</t>
  </si>
  <si>
    <t>PlymouthLocal Authority Adoption Agency</t>
  </si>
  <si>
    <t>PlymouthLocal Authority Fostering Agency</t>
  </si>
  <si>
    <t>PlymouthResidential Family Centre</t>
  </si>
  <si>
    <t>PlymouthResidential Special School</t>
  </si>
  <si>
    <t>PlymouthVoluntary Adoption Agency</t>
  </si>
  <si>
    <t>PlymouthSecure Children's Home</t>
  </si>
  <si>
    <t>Poole All</t>
  </si>
  <si>
    <t>PooleAdoption Support Agency</t>
  </si>
  <si>
    <t>PooleBoarding School</t>
  </si>
  <si>
    <t>PooleChildren's Home</t>
  </si>
  <si>
    <t>PooleFurther Education College</t>
  </si>
  <si>
    <t>PooleIndependent Fostering Agency</t>
  </si>
  <si>
    <t>PooleLocal Authority Adoption Agency</t>
  </si>
  <si>
    <t>Central BedfordshireSecure Children's Home</t>
  </si>
  <si>
    <t>East of England All</t>
  </si>
  <si>
    <t>East of England</t>
  </si>
  <si>
    <t>East of EnglandAdoption Support Agency</t>
  </si>
  <si>
    <t>East of EnglandBoarding School</t>
  </si>
  <si>
    <t>East of EnglandChildren's Home</t>
  </si>
  <si>
    <t>PeterboroughLocal Authority Fostering Agency</t>
  </si>
  <si>
    <t>PeterboroughResidential Family Centre</t>
  </si>
  <si>
    <t>PeterboroughResidential Special School</t>
  </si>
  <si>
    <t>PeterboroughVoluntary Adoption Agency</t>
  </si>
  <si>
    <t>PeterboroughSecure Children's Home</t>
  </si>
  <si>
    <t>Southend on Sea</t>
  </si>
  <si>
    <t>Suffolk All</t>
  </si>
  <si>
    <t>SuffolkAdoption Support Agency</t>
  </si>
  <si>
    <t>SuffolkBoarding School</t>
  </si>
  <si>
    <t>SuffolkChildren's Home</t>
  </si>
  <si>
    <t>SuffolkFurther Education College</t>
  </si>
  <si>
    <t>SuffolkIndependent Fostering Agency</t>
  </si>
  <si>
    <t>SuffolkLocal Authority Adoption Agency</t>
  </si>
  <si>
    <t>SuffolkLocal Authority Fostering Agency</t>
  </si>
  <si>
    <t>SuffolkResidential Family Centre</t>
  </si>
  <si>
    <t>SuffolkResidential Special School</t>
  </si>
  <si>
    <t>SuffolkVoluntary Adoption Agency</t>
  </si>
  <si>
    <t>SuffolkSecure Children's Home</t>
  </si>
  <si>
    <t>Thurrock All</t>
  </si>
  <si>
    <t>ThurrockAdoption Support Agency</t>
  </si>
  <si>
    <t>ThurrockBoarding School</t>
  </si>
  <si>
    <t>ThurrockChildren's Home</t>
  </si>
  <si>
    <t>ThurrockFurther Education College</t>
  </si>
  <si>
    <t>ThurrockIndependent Fostering Agency</t>
  </si>
  <si>
    <t>ThurrockLocal Authority Adoption Agency</t>
  </si>
  <si>
    <t>ThurrockLocal Authority Fostering Agency</t>
  </si>
  <si>
    <t>ThurrockResidential Family Centre</t>
  </si>
  <si>
    <t>Residential special school (&gt;295 days/year)</t>
  </si>
  <si>
    <t>North SomersetSecure Training Centre</t>
  </si>
  <si>
    <t>PlymouthSecure Training Centre</t>
  </si>
  <si>
    <t>PooleSecure Training Centre</t>
  </si>
  <si>
    <t>SomersetSecure Training Centre</t>
  </si>
  <si>
    <t>South GloucestershireSecure Training Centre</t>
  </si>
  <si>
    <t>SwindonSecure Training Centre</t>
  </si>
  <si>
    <t>TorbaySecure Training Centre</t>
  </si>
  <si>
    <t>WiltshireSecure Training Centre</t>
  </si>
  <si>
    <t>Bedford BoroughSecure Training Centre</t>
  </si>
  <si>
    <t>Newcastle Upon TyneResidential Special School</t>
  </si>
  <si>
    <t>Newcastle Upon TyneVoluntary Adoption Agency</t>
  </si>
  <si>
    <t>Newcastle Upon TyneSecure Children's Home</t>
  </si>
  <si>
    <t>South GloucestershireIndependent Fostering Agency</t>
  </si>
  <si>
    <t>South GloucestershireLocal Authority Adoption Agency</t>
  </si>
  <si>
    <t>South GloucestershireLocal Authority Fostering Agency</t>
  </si>
  <si>
    <t>South GloucestershireResidential Family Centre</t>
  </si>
  <si>
    <t>South GloucestershireResidential Special School</t>
  </si>
  <si>
    <t>South GloucestershireVoluntary Adoption Agency</t>
  </si>
  <si>
    <t>South GloucestershireSecure Children's Home</t>
  </si>
  <si>
    <t>South West England</t>
  </si>
  <si>
    <t>Swindon All</t>
  </si>
  <si>
    <t>SwindonAdoption Support Agency</t>
  </si>
  <si>
    <t>SwindonBoarding School</t>
  </si>
  <si>
    <t>SwindonChildren's Home</t>
  </si>
  <si>
    <t>SwindonFurther Education College</t>
  </si>
  <si>
    <t>SwindonIndependent Fostering Agency</t>
  </si>
  <si>
    <t>SwindonLocal Authority Adoption Agency</t>
  </si>
  <si>
    <t>SwindonLocal Authority Fostering Agency</t>
  </si>
  <si>
    <t>SwindonResidential Family Centre</t>
  </si>
  <si>
    <t>SwindonResidential Special School</t>
  </si>
  <si>
    <t>SwindonVoluntary Adoption Agency</t>
  </si>
  <si>
    <t>SwindonSecure Children's Home</t>
  </si>
  <si>
    <t>Torbay All</t>
  </si>
  <si>
    <t>TorbayAdoption Support Agency</t>
  </si>
  <si>
    <t>TorbayBoarding School</t>
  </si>
  <si>
    <t>BuckinghamshireLocal Authority Adoption Agency</t>
  </si>
  <si>
    <t>BuckinghamshireLocal Authority Fostering Agency</t>
  </si>
  <si>
    <t>BuckinghamshireResidential Family Centre</t>
  </si>
  <si>
    <t>BuckinghamshireResidential Special School</t>
  </si>
  <si>
    <t>RutlandVoluntary Adoption Agency</t>
  </si>
  <si>
    <t>RutlandSecure Children's Home</t>
  </si>
  <si>
    <t>Bedford Borough</t>
  </si>
  <si>
    <t>Cambridgeshire All</t>
  </si>
  <si>
    <t>CambridgeshireAdoption Support Agency</t>
  </si>
  <si>
    <t>CambridgeshireBoarding School</t>
  </si>
  <si>
    <t>HarrowLocal Authority Fostering Agency</t>
  </si>
  <si>
    <t>HarrowResidential Family Centre</t>
  </si>
  <si>
    <t>HarrowResidential Special School</t>
  </si>
  <si>
    <t>HarrowVoluntary Adoption Agency</t>
  </si>
  <si>
    <t>HarrowSecure Children's Home</t>
  </si>
  <si>
    <t>Havering All</t>
  </si>
  <si>
    <t>HaveringAdoption Support Agency</t>
  </si>
  <si>
    <t>HaveringBoarding School</t>
  </si>
  <si>
    <t>HaveringChildren's Home</t>
  </si>
  <si>
    <t>HaveringFurther Education College</t>
  </si>
  <si>
    <t>HaveringIndependent Fostering Agency</t>
  </si>
  <si>
    <t>HaveringLocal Authority Adoption Agency</t>
  </si>
  <si>
    <t>HaveringLocal Authority Fostering Agency</t>
  </si>
  <si>
    <t>HaveringResidential Family Centre</t>
  </si>
  <si>
    <t>HaveringResidential Special School</t>
  </si>
  <si>
    <t>HaveringVoluntary Adoption Agency</t>
  </si>
  <si>
    <t>HaveringSecure Children's Home</t>
  </si>
  <si>
    <t>Hillingdon All</t>
  </si>
  <si>
    <t>HillingdonAdoption Support Agency</t>
  </si>
  <si>
    <t>HillingdonBoarding School</t>
  </si>
  <si>
    <t>HillingdonChildren's Home</t>
  </si>
  <si>
    <t>HillingdonFurther Education College</t>
  </si>
  <si>
    <t>HillingdonIndependent Fostering Agency</t>
  </si>
  <si>
    <t>HillingdonLocal Authority Adoption Agency</t>
  </si>
  <si>
    <t>SalfordFurther Education College</t>
  </si>
  <si>
    <t>SalfordIndependent Fostering Agency</t>
  </si>
  <si>
    <t>SalfordLocal Authority Adoption Agency</t>
  </si>
  <si>
    <t>SalfordLocal Authority Fostering Agency</t>
  </si>
  <si>
    <t>SalfordResidential Family Centre</t>
  </si>
  <si>
    <t>SalfordResidential Special School</t>
  </si>
  <si>
    <t>SalfordVoluntary Adoption Agency</t>
  </si>
  <si>
    <t>SalfordSecure Children's Home</t>
  </si>
  <si>
    <t>Sefton All</t>
  </si>
  <si>
    <t>SeftonAdoption Support Agency</t>
  </si>
  <si>
    <t>SeftonBoarding School</t>
  </si>
  <si>
    <t>SeftonChildren's Home</t>
  </si>
  <si>
    <t>SeftonFurther Education College</t>
  </si>
  <si>
    <t>SeftonIndependent Fostering Agency</t>
  </si>
  <si>
    <t>SeftonLocal Authority Adoption Agency</t>
  </si>
  <si>
    <t>SeftonLocal Authority Fostering Agency</t>
  </si>
  <si>
    <t>SeftonResidential Family Centre</t>
  </si>
  <si>
    <t>SeftonResidential Special School</t>
  </si>
  <si>
    <t>SeftonVoluntary Adoption Agency</t>
  </si>
  <si>
    <t>SeftonSecure Children's Home</t>
  </si>
  <si>
    <t>St. Helens All</t>
  </si>
  <si>
    <t>St. HelensAdoption Support Agency</t>
  </si>
  <si>
    <t>St. HelensBoarding School</t>
  </si>
  <si>
    <t>St. HelensChildren's Home</t>
  </si>
  <si>
    <t>St. HelensFurther Education College</t>
  </si>
  <si>
    <t>St. HelensIndependent Fostering Agency</t>
  </si>
  <si>
    <t>St. HelensLocal Authority Adoption Agency</t>
  </si>
  <si>
    <t>Windsor and MaidenheadLocal Authority Fostering Agency</t>
  </si>
  <si>
    <t>Windsor and MaidenheadResidential Family Centre</t>
  </si>
  <si>
    <t>Windsor and MaidenheadResidential Special School</t>
  </si>
  <si>
    <t>Windsor and MaidenheadVoluntary Adoption Agency</t>
  </si>
  <si>
    <t>Windsor and MaidenheadSecure Children's Home</t>
  </si>
  <si>
    <t>YorkLocal Authority Fostering Agency</t>
  </si>
  <si>
    <t>YorkResidential Family Centre</t>
  </si>
  <si>
    <t>YorkResidential Special School</t>
  </si>
  <si>
    <t>YorkVoluntary Adoption Agency</t>
  </si>
  <si>
    <t>YorkSecure Children's Home</t>
  </si>
  <si>
    <t>Yorkshire and the Humber All</t>
  </si>
  <si>
    <t>Yorkshire and the Humber</t>
  </si>
  <si>
    <t>Yorkshire and the HumberAdoption Support Agency</t>
  </si>
  <si>
    <t>Yorkshire and the HumberBoarding School</t>
  </si>
  <si>
    <t>Yorkshire and the HumberChildren's Home</t>
  </si>
  <si>
    <t>Yorkshire and the HumberFurther Education College</t>
  </si>
  <si>
    <t>Yorkshire and the HumberIndependent Fostering Agency</t>
  </si>
  <si>
    <t>Yorkshire and the HumberLocal Authority Adoption Agency</t>
  </si>
  <si>
    <t>Yorkshire and the HumberLocal Authority Fostering Agency</t>
  </si>
  <si>
    <t>Yorkshire and the HumberResidential Family Centre</t>
  </si>
  <si>
    <t>Yorkshire and the HumberResidential Special School</t>
  </si>
  <si>
    <t>Yorkshire and the HumberVoluntary Adoption Agency</t>
  </si>
  <si>
    <t>Yorkshire and the HumberSecure Children's Home</t>
  </si>
  <si>
    <t>BuryLocal Authority Adoption Agency</t>
  </si>
  <si>
    <t>BuryLocal Authority Fostering Agency</t>
  </si>
  <si>
    <t>BuryResidential Family Centre</t>
  </si>
  <si>
    <t>BuryResidential Special School</t>
  </si>
  <si>
    <t>BuryVoluntary Adoption Agency</t>
  </si>
  <si>
    <t>BurySecure Children's Home</t>
  </si>
  <si>
    <t>Cheshire East All</t>
  </si>
  <si>
    <t>Cheshire EastAdoption Support Agency</t>
  </si>
  <si>
    <t>Cheshire EastBoarding School</t>
  </si>
  <si>
    <t>Cheshire EastChildren's Home</t>
  </si>
  <si>
    <t>Cheshire EastFurther Education College</t>
  </si>
  <si>
    <t>Cheshire EastIndependent Fostering Agency</t>
  </si>
  <si>
    <t>Independent Fostering Service</t>
  </si>
  <si>
    <t>Southwark All</t>
  </si>
  <si>
    <t>SouthwarkAdoption Support Agency</t>
  </si>
  <si>
    <t>SouthwarkBoarding School</t>
  </si>
  <si>
    <t>SouthwarkChildren's Home</t>
  </si>
  <si>
    <t>SouthwarkFurther Education College</t>
  </si>
  <si>
    <t>SouthwarkIndependent Fostering Agency</t>
  </si>
  <si>
    <t>SouthwarkLocal Authority Adoption Agency</t>
  </si>
  <si>
    <t>SouthwarkLocal Authority Fostering Agency</t>
  </si>
  <si>
    <t>NewhamResidential Family Centre</t>
  </si>
  <si>
    <t>NewhamResidential Special School</t>
  </si>
  <si>
    <t>NewhamVoluntary Adoption Agency</t>
  </si>
  <si>
    <t>NewhamSecure Children's Home</t>
  </si>
  <si>
    <t>Children’s social care providers are those institutions or organisations or agencies that provide services to the relevant children and young people. The providers included within this release include children’s homes, secure children’s homes, residential special schools, residential family centres, boarding schools, residential further education colleges, secure training centres, adoption support agencies, voluntary adoption agencies, local authority adoption agencies, independent fostering services and local authority fostering services.</t>
  </si>
  <si>
    <t>KnowsleyLocal Authority Fostering Agency</t>
  </si>
  <si>
    <t>KnowsleyResidential Family Centre</t>
  </si>
  <si>
    <t>KnowsleyResidential Special School</t>
  </si>
  <si>
    <t>KnowsleyVoluntary Adoption Agency</t>
  </si>
  <si>
    <t>KnowsleySecure Children's Home</t>
  </si>
  <si>
    <t>City of LondonResidential Family Centre</t>
  </si>
  <si>
    <t>City of LondonResidential Special School</t>
  </si>
  <si>
    <t>City of LondonVoluntary Adoption Agency</t>
  </si>
  <si>
    <t>City of LondonSecure Children's Home</t>
  </si>
  <si>
    <t>Hackney All</t>
  </si>
  <si>
    <t>HackneyAdoption Support Agency</t>
  </si>
  <si>
    <t>HackneyBoarding School</t>
  </si>
  <si>
    <t>HackneyChildren's Home</t>
  </si>
  <si>
    <t>HackneyFurther Education College</t>
  </si>
  <si>
    <t>HackneyIndependent Fostering Agency</t>
  </si>
  <si>
    <t>HackneyLocal Authority Adoption Agency</t>
  </si>
  <si>
    <t>HackneyLocal Authority Fostering Agency</t>
  </si>
  <si>
    <t>HackneyResidential Family Centre</t>
  </si>
  <si>
    <t>HackneyResidential Special School</t>
  </si>
  <si>
    <t>HackneyVoluntary Adoption Agency</t>
  </si>
  <si>
    <t>HackneySecure Children's Home</t>
  </si>
  <si>
    <t>EalingAdoption Support Agency</t>
  </si>
  <si>
    <t>EalingBoarding School</t>
  </si>
  <si>
    <t>EalingChildren's Home</t>
  </si>
  <si>
    <t>EalingFurther Education College</t>
  </si>
  <si>
    <r>
      <t xml:space="preserve">Providers </t>
    </r>
    <r>
      <rPr>
        <b/>
        <vertAlign val="superscript"/>
        <sz val="8"/>
        <rFont val="Tahoma"/>
        <family val="2"/>
      </rPr>
      <t>1</t>
    </r>
  </si>
  <si>
    <r>
      <t xml:space="preserve">Places </t>
    </r>
    <r>
      <rPr>
        <b/>
        <vertAlign val="superscript"/>
        <sz val="8"/>
        <rFont val="Tahoma"/>
        <family val="2"/>
      </rPr>
      <t>2</t>
    </r>
  </si>
  <si>
    <t>SuttonFurther Education College</t>
  </si>
  <si>
    <t>Waltham ForestIndependent Fostering Agency</t>
  </si>
  <si>
    <t>Waltham ForestLocal Authority Adoption Agency</t>
  </si>
  <si>
    <t>Waltham ForestLocal Authority Fostering Agency</t>
  </si>
  <si>
    <t>Waltham ForestResidential Family Centre</t>
  </si>
  <si>
    <t>Waltham ForestResidential Special School</t>
  </si>
  <si>
    <t>Waltham ForestVoluntary Adoption Agency</t>
  </si>
  <si>
    <t>Waltham ForestSecure Children's Home</t>
  </si>
  <si>
    <t>Bracknell Forest All</t>
  </si>
  <si>
    <t>DorsetBoarding School</t>
  </si>
  <si>
    <t>DorsetChildren's Home</t>
  </si>
  <si>
    <t>DorsetFurther Education College</t>
  </si>
  <si>
    <t>DorsetIndependent Fostering Agency</t>
  </si>
  <si>
    <t>DorsetLocal Authority Adoption Agency</t>
  </si>
  <si>
    <t>DorsetLocal Authority Fostering Agency</t>
  </si>
  <si>
    <t>DorsetResidential Family Centre</t>
  </si>
  <si>
    <t>DorsetResidential Special School</t>
  </si>
  <si>
    <t>DorsetVoluntary Adoption Agency</t>
  </si>
  <si>
    <t>DorsetSecure Children's Home</t>
  </si>
  <si>
    <t>Secure children’s homes, as defined in section 25 Children Act 1989, accommodate children and young people who are remanded or have been sentenced for committing a criminal offence. They also accommodate children and young people who are placed there by a court because their behaviour is deemed to present a significant and immediate threat to their safety or the safety of others, unless they are placed in a secure environment.</t>
  </si>
  <si>
    <t>WakefieldSecure Children's Home</t>
  </si>
  <si>
    <t>York All</t>
  </si>
  <si>
    <t>YorkAdoption Support Agency</t>
  </si>
  <si>
    <t>YorkBoarding School</t>
  </si>
  <si>
    <t>YorkChildren's Home</t>
  </si>
  <si>
    <t>YorkFurther Education College</t>
  </si>
  <si>
    <t>YorkIndependent Fostering Agency</t>
  </si>
  <si>
    <t>YorkLocal Authority Adoption Agency</t>
  </si>
  <si>
    <t>BrentChildren's Home</t>
  </si>
  <si>
    <t>BrentFurther Education College</t>
  </si>
  <si>
    <t>BrentIndependent Fostering Agency</t>
  </si>
  <si>
    <t>BrentLocal Authority Adoption Agency</t>
  </si>
  <si>
    <t>BrentLocal Authority Fostering Agency</t>
  </si>
  <si>
    <t>HampshireSecure Training Centre</t>
  </si>
  <si>
    <t>Isle of WightSecure Training Centre</t>
  </si>
  <si>
    <t>KentSecure Training Centre</t>
  </si>
  <si>
    <t>MedwaySecure Training Centre</t>
  </si>
  <si>
    <t>Milton KeynesSecure Training Centre</t>
  </si>
  <si>
    <t>OxfordshireSecure Training Centre</t>
  </si>
  <si>
    <t>PortsmouthSecure Training Centre</t>
  </si>
  <si>
    <t>ReadingSecure Training Centre</t>
  </si>
  <si>
    <t>SloughSecure Training Centre</t>
  </si>
  <si>
    <t>SouthamptonSecure Training Centre</t>
  </si>
  <si>
    <t>Office for Standards in Education, Children's Services and Skills (Ofsted)
125 Kingsway
London
WC2B 6SE</t>
  </si>
  <si>
    <t>www.ofsted.gov.uk/resources/official-statistics-childrens-social-care-providers-and-places</t>
  </si>
  <si>
    <t>Blackburn with DarwenLocal Authority Adoption Agency</t>
  </si>
  <si>
    <t>Blackburn with DarwenLocal Authority Fostering Agency</t>
  </si>
  <si>
    <t>Blackburn with DarwenResidential Family Centre</t>
  </si>
  <si>
    <t>Blackburn with DarwenResidential Special School</t>
  </si>
  <si>
    <t>Blackburn with DarwenVoluntary Adoption Agency</t>
  </si>
  <si>
    <t>Blackburn with DarwenSecure Children's Home</t>
  </si>
  <si>
    <t>WestminsterSecure Children's Home</t>
  </si>
  <si>
    <t>Darlington All</t>
  </si>
  <si>
    <t>DarlingtonAdoption Support Agency</t>
  </si>
  <si>
    <t>DarlingtonBoarding School</t>
  </si>
  <si>
    <t>DarlingtonChildren's Home</t>
  </si>
  <si>
    <t>DarlingtonFurther Education College</t>
  </si>
  <si>
    <t>DarlingtonIndependent Fostering Agency</t>
  </si>
  <si>
    <t>DarlingtonLocal Authority Adoption Agency</t>
  </si>
  <si>
    <t>DarlingtonLocal Authority Fostering Agency</t>
  </si>
  <si>
    <t>DarlingtonResidential Family Centre</t>
  </si>
  <si>
    <t>DarlingtonResidential Special School</t>
  </si>
  <si>
    <t>DarlingtonVoluntary Adoption Agency</t>
  </si>
  <si>
    <t>DarlingtonSecure Children's Home</t>
  </si>
  <si>
    <t>Durham All</t>
  </si>
  <si>
    <t>DurhamAdoption Support Agency</t>
  </si>
  <si>
    <t>DurhamBoarding School</t>
  </si>
  <si>
    <t>DurhamChildren's Home</t>
  </si>
  <si>
    <t>DurhamFurther Education College</t>
  </si>
  <si>
    <t>DurhamIndependent Fostering Agency</t>
  </si>
  <si>
    <t>MertonVoluntary Adoption Agency</t>
  </si>
  <si>
    <t>MertonSecure Children's Home</t>
  </si>
  <si>
    <t>Outer London All</t>
  </si>
  <si>
    <t>Outer London</t>
  </si>
  <si>
    <t>Outer LondonAdoption Support Agency</t>
  </si>
  <si>
    <t>Outer LondonBoarding School</t>
  </si>
  <si>
    <t>Outer LondonChildren's Home</t>
  </si>
  <si>
    <t>Outer LondonFurther Education College</t>
  </si>
  <si>
    <t>Outer LondonIndependent Fostering Agency</t>
  </si>
  <si>
    <t>Outer LondonLocal Authority Adoption Agency</t>
  </si>
  <si>
    <t>Outer LondonLocal Authority Fostering Agency</t>
  </si>
  <si>
    <t>Outer LondonResidential Family Centre</t>
  </si>
  <si>
    <t>Outer LondonResidential Special School</t>
  </si>
  <si>
    <t>Outer LondonVoluntary Adoption Agency</t>
  </si>
  <si>
    <t>Outer LondonSecure Children's Home</t>
  </si>
  <si>
    <t>Redbridge All</t>
  </si>
  <si>
    <t>RedbridgeAdoption Support Agency</t>
  </si>
  <si>
    <t>RedbridgeBoarding School</t>
  </si>
  <si>
    <t>RedbridgeChildren's Home</t>
  </si>
  <si>
    <t>RedbridgeFurther Education College</t>
  </si>
  <si>
    <t>RedbridgeIndependent Fostering Agency</t>
  </si>
  <si>
    <t>RedbridgeLocal Authority Adoption Agency</t>
  </si>
  <si>
    <t>RedbridgeLocal Authority Fostering Agency</t>
  </si>
  <si>
    <t>RedbridgeResidential Family Centre</t>
  </si>
  <si>
    <t>RedbridgeResidential Special School</t>
  </si>
  <si>
    <t>Date</t>
  </si>
  <si>
    <t>Data type</t>
  </si>
  <si>
    <t>The decrease in the overall number of children’s social care providers and boarding schools between 30 June and 30 September 2011 is due to most boarding schools moving to having their welfare inspections carried out by the Independent Schools Inspectorate rather than Ofsted and therefore no longer being included in the data.</t>
  </si>
  <si>
    <t>Cheshire EastLocal Authority Adoption Agency</t>
  </si>
  <si>
    <t>Cheshire EastLocal Authority Fostering Agency</t>
  </si>
  <si>
    <t>Cheshire EastResidential Family Centre</t>
  </si>
  <si>
    <t>Cheshire EastResidential Special School</t>
  </si>
  <si>
    <t>Stockton-on-Tees All</t>
  </si>
  <si>
    <t>Stockton-on-TeesAdoption Support Agency</t>
  </si>
  <si>
    <t>Medway All</t>
  </si>
  <si>
    <t>MedwayAdoption Support Agency</t>
  </si>
  <si>
    <t>MedwayBoarding School</t>
  </si>
  <si>
    <t>MedwayChildren's Home</t>
  </si>
  <si>
    <t>MedwayFurther Education College</t>
  </si>
  <si>
    <t>MedwayIndependent Fostering Agency</t>
  </si>
  <si>
    <t>MedwayLocal Authority Adoption Agency</t>
  </si>
  <si>
    <t>MedwayLocal Authority Fostering Agency</t>
  </si>
  <si>
    <t>MedwayResidential Family Centre</t>
  </si>
  <si>
    <t>MedwayResidential Special School</t>
  </si>
  <si>
    <t>MedwayVoluntary Adoption Agency</t>
  </si>
  <si>
    <t>MedwaySecure Children's Home</t>
  </si>
  <si>
    <t>West Berkshire All</t>
  </si>
  <si>
    <t>West BerkshireAdoption Support Agency</t>
  </si>
  <si>
    <t>West BerkshireBoarding School</t>
  </si>
  <si>
    <t>West BerkshireChildren's Home</t>
  </si>
  <si>
    <t>West BerkshireFurther Education College</t>
  </si>
  <si>
    <t>West BerkshireIndependent Fostering Agency</t>
  </si>
  <si>
    <t>West BerkshireLocal Authority Adoption Agency</t>
  </si>
  <si>
    <t>West BerkshireLocal Authority Fostering Agency</t>
  </si>
  <si>
    <t>West BerkshireResidential Family Centre</t>
  </si>
  <si>
    <t>North WestBoarding School</t>
  </si>
  <si>
    <t>North WestChildren's Home</t>
  </si>
  <si>
    <t>North WestFurther Education College</t>
  </si>
  <si>
    <t>North WestIndependent Fostering Agency</t>
  </si>
  <si>
    <t>CornwallVoluntary Adoption Agency</t>
  </si>
  <si>
    <t>ENGLAND</t>
  </si>
  <si>
    <t>NORTH EAST</t>
  </si>
  <si>
    <t>YORKSHIRE AND THE HUMBER</t>
  </si>
  <si>
    <t>EAST MIDLANDS</t>
  </si>
  <si>
    <t>WEST MIDLANDS</t>
  </si>
  <si>
    <t>EAST OF ENGLAND</t>
  </si>
  <si>
    <t>LONDON</t>
  </si>
  <si>
    <t>-</t>
  </si>
  <si>
    <t>SouthamptonIndependent Fostering Agency</t>
  </si>
  <si>
    <t>SouthamptonLocal Authority Adoption Agency</t>
  </si>
  <si>
    <t>Barking &amp; Dagenham All</t>
  </si>
  <si>
    <t>Barking &amp; DagenhamAdoption Support Agency</t>
  </si>
  <si>
    <t>Barking &amp; DagenhamBoarding School</t>
  </si>
  <si>
    <t>Barking &amp; DagenhamChildren's Home</t>
  </si>
  <si>
    <t>Barking &amp; DagenhamFurther Education College</t>
  </si>
  <si>
    <t>Barking &amp; DagenhamIndependent Fostering Agency</t>
  </si>
  <si>
    <t>Barking &amp; DagenhamLocal Authority Adoption Agency</t>
  </si>
  <si>
    <t>Barking &amp; DagenhamLocal Authority Fostering Agency</t>
  </si>
  <si>
    <t>Barking &amp; DagenhamResidential Family Centre</t>
  </si>
  <si>
    <t>Barking &amp; DagenhamResidential Special School</t>
  </si>
  <si>
    <t>Barking &amp; DagenhamVoluntary Adoption Agency</t>
  </si>
  <si>
    <t>Barking &amp; DagenhamSecure Children's Home</t>
  </si>
  <si>
    <t>Barking &amp; DagenhamSecure Training Centre</t>
  </si>
  <si>
    <t>Bath &amp; North East Somerset</t>
  </si>
  <si>
    <t>Bath &amp; North East Somerset All</t>
  </si>
  <si>
    <t>Bath &amp; North East SomersetAdoption Support Agency</t>
  </si>
  <si>
    <t>Bath &amp; North East SomersetBoarding School</t>
  </si>
  <si>
    <t>Bath &amp; North East SomersetChildren's Home</t>
  </si>
  <si>
    <t>Bath &amp; North East SomersetFurther Education College</t>
  </si>
  <si>
    <t>Bath &amp; North East SomersetIndependent Fostering Agency</t>
  </si>
  <si>
    <t>Bath &amp; North East SomersetLocal Authority Adoption Agency</t>
  </si>
  <si>
    <t>Bath &amp; North East SomersetLocal Authority Fostering Agency</t>
  </si>
  <si>
    <t>Bath &amp; North East SomersetResidential Family Centre</t>
  </si>
  <si>
    <t>Bath &amp; North East SomersetResidential Special School</t>
  </si>
  <si>
    <t>Bath &amp; North East SomersetVoluntary Adoption Agency</t>
  </si>
  <si>
    <t>Bath &amp; North East SomersetSecure Children's Home</t>
  </si>
  <si>
    <t>Bath &amp; North East SomersetSecure Training Centre</t>
  </si>
  <si>
    <t>Brighton &amp; Hove All</t>
  </si>
  <si>
    <t>Brighton &amp; HoveAdoption Support Agency</t>
  </si>
  <si>
    <t>Brighton &amp; HoveBoarding School</t>
  </si>
  <si>
    <t>Brighton &amp; HoveChildren's Home</t>
  </si>
  <si>
    <t>Brighton &amp; HoveFurther Education College</t>
  </si>
  <si>
    <t>Brighton &amp; HoveIndependent Fostering Agency</t>
  </si>
  <si>
    <t>Brighton &amp; HoveLocal Authority Adoption Agency</t>
  </si>
  <si>
    <t>Brighton &amp; HoveLocal Authority Fostering Agency</t>
  </si>
  <si>
    <t>Brighton &amp; HoveResidential Family Centre</t>
  </si>
  <si>
    <t>Brighton &amp; HoveResidential Special School</t>
  </si>
  <si>
    <t>Brighton &amp; HoveVoluntary Adoption Agency</t>
  </si>
  <si>
    <t>Brighton &amp; HoveSecure Children's Home</t>
  </si>
  <si>
    <t>Brighton &amp; HoveSecure Training Centre</t>
  </si>
  <si>
    <t>Bristol</t>
  </si>
  <si>
    <t>Bristol All</t>
  </si>
  <si>
    <t>BristolAdoption Support Agency</t>
  </si>
  <si>
    <t>BristolBoarding School</t>
  </si>
  <si>
    <t>BristolChildren's Home</t>
  </si>
  <si>
    <t>BristolFurther Education College</t>
  </si>
  <si>
    <t>BristolIndependent Fostering Agency</t>
  </si>
  <si>
    <t>BristolLocal Authority Adoption Agency</t>
  </si>
  <si>
    <t>BristolLocal Authority Fostering Agency</t>
  </si>
  <si>
    <t>BristolResidential Family Centre</t>
  </si>
  <si>
    <t>BristolResidential Special School</t>
  </si>
  <si>
    <t>BristolVoluntary Adoption Agency</t>
  </si>
  <si>
    <t>BristolSecure Children's Home</t>
  </si>
  <si>
    <t>BristolSecure Training Centre</t>
  </si>
  <si>
    <t>Derby City</t>
  </si>
  <si>
    <t>Derby City All</t>
  </si>
  <si>
    <t>Derby CityAdoption Support Agency</t>
  </si>
  <si>
    <t>Derby CityBoarding School</t>
  </si>
  <si>
    <t>Derby CityChildren's Home</t>
  </si>
  <si>
    <t>Derby CityFurther Education College</t>
  </si>
  <si>
    <t>Derby CityIndependent Fostering Agency</t>
  </si>
  <si>
    <t>Derby CityLocal Authority Adoption Agency</t>
  </si>
  <si>
    <t>Derby CityLocal Authority Fostering Agency</t>
  </si>
  <si>
    <t>Derby CityResidential Family Centre</t>
  </si>
  <si>
    <t>Derby CityResidential Special School</t>
  </si>
  <si>
    <t>Derby CityVoluntary Adoption Agency</t>
  </si>
  <si>
    <t>Derby CitySecure Children's Home</t>
  </si>
  <si>
    <t>Derby CitySecure Training Centre</t>
  </si>
  <si>
    <t>Hammersmith &amp; Fulham All</t>
  </si>
  <si>
    <t xml:space="preserve">Residential accommodation in further education colleges </t>
  </si>
  <si>
    <t xml:space="preserve">The welfare provision of further education colleges that provide, or arrange, residential accommodation for one or more students under the age of 18 years. </t>
  </si>
  <si>
    <t xml:space="preserve">Residential family centres </t>
  </si>
  <si>
    <t>BuckinghamshireSecure Training Centre</t>
  </si>
  <si>
    <t>East SussexSecure Training Centre</t>
  </si>
  <si>
    <t>South EastResidential Special School</t>
  </si>
  <si>
    <t>South EastVoluntary Adoption Agency</t>
  </si>
  <si>
    <t>South EastSecure Children's Home</t>
  </si>
  <si>
    <t>SOUTH WEST</t>
  </si>
  <si>
    <t>South West All</t>
  </si>
  <si>
    <t>South WestAdoption Support Agency</t>
  </si>
  <si>
    <t>South WestBoarding School</t>
  </si>
  <si>
    <t>South WestChildren's Home</t>
  </si>
  <si>
    <t>South WestFurther Education College</t>
  </si>
  <si>
    <t>South WestIndependent Fostering Agency</t>
  </si>
  <si>
    <t>South WestLocal Authority Adoption Agency</t>
  </si>
  <si>
    <t>South WestLocal Authority Fostering Agency</t>
  </si>
  <si>
    <t>Isle of WightVoluntary Adoption Agency</t>
  </si>
  <si>
    <t>Isle of WightSecure Children's Home</t>
  </si>
  <si>
    <t>Kent All</t>
  </si>
  <si>
    <t>KentAdoption Support Agency</t>
  </si>
  <si>
    <t>KentBoarding School</t>
  </si>
  <si>
    <t>KentChildren's Home</t>
  </si>
  <si>
    <t>KentFurther Education College</t>
  </si>
  <si>
    <t>KentIndependent Fostering Agency</t>
  </si>
  <si>
    <t>KentLocal Authority Adoption Agency</t>
  </si>
  <si>
    <t>KentLocal Authority Fostering Agency</t>
  </si>
  <si>
    <t>KentResidential Family Centre</t>
  </si>
  <si>
    <t>KentResidential Special School</t>
  </si>
  <si>
    <t>KentVoluntary Adoption Agency</t>
  </si>
  <si>
    <t>KentSecure Children's Home</t>
  </si>
  <si>
    <t>Medway Towns</t>
  </si>
  <si>
    <t>Milton Keynes All</t>
  </si>
  <si>
    <t>Milton KeynesAdoption Support Agency</t>
  </si>
  <si>
    <t>Milton KeynesBoarding School</t>
  </si>
  <si>
    <t>Milton KeynesChildren's Home</t>
  </si>
  <si>
    <t>Milton KeynesFurther Education College</t>
  </si>
  <si>
    <t>Milton KeynesIndependent Fostering Agency</t>
  </si>
  <si>
    <t>Milton KeynesLocal Authority Adoption Agency</t>
  </si>
  <si>
    <t>Milton KeynesLocal Authority Fostering Agency</t>
  </si>
  <si>
    <t>Milton KeynesResidential Family Centre</t>
  </si>
  <si>
    <t>Milton KeynesResidential Special School</t>
  </si>
  <si>
    <t>Milton KeynesVoluntary Adoption Agency</t>
  </si>
  <si>
    <t>Milton KeynesSecure Children's Home</t>
  </si>
  <si>
    <t>Oxfordshire All</t>
  </si>
  <si>
    <t>OxfordshireAdoption Support Agency</t>
  </si>
  <si>
    <t>OxfordshireBoarding School</t>
  </si>
  <si>
    <t>OxfordshireChildren's Home</t>
  </si>
  <si>
    <t>OxfordshireFurther Education College</t>
  </si>
  <si>
    <t>OxfordshireIndependent Fostering Agency</t>
  </si>
  <si>
    <t>OxfordshireLocal Authority Adoption Agency</t>
  </si>
  <si>
    <t>OxfordshireLocal Authority Fostering Agency</t>
  </si>
  <si>
    <t>OxfordshireResidential Family Centre</t>
  </si>
  <si>
    <t>OxfordshireResidential Special School</t>
  </si>
  <si>
    <t>OxfordshireVoluntary Adoption Agency</t>
  </si>
  <si>
    <t>OxfordshireSecure Children's Home</t>
  </si>
  <si>
    <t>Portsmouth All</t>
  </si>
  <si>
    <t>PortsmouthAdoption Support Agency</t>
  </si>
  <si>
    <t>PortsmouthBoarding School</t>
  </si>
  <si>
    <t>PortsmouthChildren's Home</t>
  </si>
  <si>
    <t>PortsmouthFurther Education College</t>
  </si>
  <si>
    <t>PortsmouthIndependent Fostering Agency</t>
  </si>
  <si>
    <t>PortsmouthLocal Authority Adoption Agency</t>
  </si>
  <si>
    <t>PortsmouthLocal Authority Fostering Agency</t>
  </si>
  <si>
    <t>National number of children’s social care providers and places at the end of each quarter, by provision type</t>
  </si>
  <si>
    <t>Table 3: National number of children’s social care providers and places at the end of each quarter, by provision type</t>
  </si>
  <si>
    <t>North LincolnshireLocal Authority Fostering Agency</t>
  </si>
  <si>
    <t>North LincolnshireResidential Family Centre</t>
  </si>
  <si>
    <t>North LincolnshireResidential Special School</t>
  </si>
  <si>
    <t>North LincolnshireVoluntary Adoption Agency</t>
  </si>
  <si>
    <t>North LincolnshireSecure Children's Home</t>
  </si>
  <si>
    <t>North Yorkshire All</t>
  </si>
  <si>
    <t>North YorkshireAdoption Support Agency</t>
  </si>
  <si>
    <t>North YorkshireBoarding School</t>
  </si>
  <si>
    <t>North YorkshireChildren's Home</t>
  </si>
  <si>
    <t>North YorkshireFurther Education College</t>
  </si>
  <si>
    <t>North YorkshireIndependent Fostering Agency</t>
  </si>
  <si>
    <t>North YorkshireLocal Authority Adoption Agency</t>
  </si>
  <si>
    <t>North YorkshireLocal Authority Fostering Agency</t>
  </si>
  <si>
    <t>North YorkshireResidential Family Centre</t>
  </si>
  <si>
    <t>North YorkshireResidential Special School</t>
  </si>
  <si>
    <t>North YorkshireVoluntary Adoption Agency</t>
  </si>
  <si>
    <t>North YorkshireSecure Children's Home</t>
  </si>
  <si>
    <t>Rotherham All</t>
  </si>
  <si>
    <t>RotherhamAdoption Support Agency</t>
  </si>
  <si>
    <t>RotherhamBoarding School</t>
  </si>
  <si>
    <t>RotherhamChildren's Home</t>
  </si>
  <si>
    <t>RotherhamFurther Education College</t>
  </si>
  <si>
    <t>RotherhamIndependent Fostering Agency</t>
  </si>
  <si>
    <t>RotherhamLocal Authority Adoption Agency</t>
  </si>
  <si>
    <t>RotherhamLocal Authority Fostering Agency</t>
  </si>
  <si>
    <t>RotherhamResidential Family Centre</t>
  </si>
  <si>
    <t>RotherhamResidential Special School</t>
  </si>
  <si>
    <t>RotherhamVoluntary Adoption Agency</t>
  </si>
  <si>
    <t>RotherhamSecure Children's Home</t>
  </si>
  <si>
    <t>Sheffield All</t>
  </si>
  <si>
    <t>SheffieldAdoption Support Agency</t>
  </si>
  <si>
    <t>SheffieldBoarding School</t>
  </si>
  <si>
    <t>SheffieldChildren's Home</t>
  </si>
  <si>
    <t>South WestVoluntary Adoption Agency</t>
  </si>
  <si>
    <t>South WestSecure Children's Home</t>
  </si>
  <si>
    <t>London</t>
  </si>
  <si>
    <t>London All</t>
  </si>
  <si>
    <t>LondonAdoption Support Agency</t>
  </si>
  <si>
    <t>LondonBoarding School</t>
  </si>
  <si>
    <t>LondonChildren's Home</t>
  </si>
  <si>
    <t>LondonFurther Education College</t>
  </si>
  <si>
    <t>Gloucestershire</t>
  </si>
  <si>
    <t>South Gloucestershire</t>
  </si>
  <si>
    <t>Providers</t>
  </si>
  <si>
    <t>Places</t>
  </si>
  <si>
    <t>Central Bedfordshire</t>
  </si>
  <si>
    <t>Cheshire East</t>
  </si>
  <si>
    <t>Cheshire West and Chester</t>
  </si>
  <si>
    <t>Select 'All England' from drop-down box below for national figures, or select a type of region and then choose from the following drop-down box</t>
  </si>
  <si>
    <t>Select a period from the drop down box, below</t>
  </si>
  <si>
    <t>Secure Children's Home</t>
  </si>
  <si>
    <t>Select period:</t>
  </si>
  <si>
    <t>Newcastle upon Tyne</t>
  </si>
  <si>
    <t>Redcar and Cleveland</t>
  </si>
  <si>
    <t>Stockton-on-Tees</t>
  </si>
  <si>
    <t>Blackburn with Darwen</t>
  </si>
  <si>
    <t>Kingston upon Hull City of</t>
  </si>
  <si>
    <t>Derby</t>
  </si>
  <si>
    <t>Leicester</t>
  </si>
  <si>
    <t>Nottingham</t>
  </si>
  <si>
    <t>Stoke-on-Trent</t>
  </si>
  <si>
    <t>INNER LONDON</t>
  </si>
  <si>
    <t>OUTER LONDON</t>
  </si>
  <si>
    <t>Secure Training Centre</t>
  </si>
  <si>
    <t>WalsallSecure Children's Home</t>
  </si>
  <si>
    <t>CornwallSecure Children's Home</t>
  </si>
  <si>
    <t>Walsall All</t>
  </si>
  <si>
    <t>WalsallAdoption Support Agency</t>
  </si>
  <si>
    <t>WalsallBoarding School</t>
  </si>
  <si>
    <t>WalsallChildren's Home</t>
  </si>
  <si>
    <t>WalsallFurther Education College</t>
  </si>
  <si>
    <t>WalsallIndependent Fostering Agency</t>
  </si>
  <si>
    <t>WalsallLocal Authority Adoption Agency</t>
  </si>
  <si>
    <t>WalsallLocal Authority Fostering Agency</t>
  </si>
  <si>
    <t>WalsallResidential Family Centre</t>
  </si>
  <si>
    <t>WalsallResidential Special School</t>
  </si>
  <si>
    <t>WalsallVoluntary Adoption Agency</t>
  </si>
  <si>
    <t>Stoke-on-Trent All</t>
  </si>
  <si>
    <t>Further Education College with Residential Accommodation</t>
  </si>
  <si>
    <t>North LincolnshireBoarding School</t>
  </si>
  <si>
    <t>North LincolnshireChildren's Home</t>
  </si>
  <si>
    <t>North LincolnshireFurther Education College</t>
  </si>
  <si>
    <t>North LincolnshireIndependent Fostering Agency</t>
  </si>
  <si>
    <t>North LincolnshireLocal Authority Adoption Agency</t>
  </si>
  <si>
    <t>East MidlandsLocal Authority Adoption Agency</t>
  </si>
  <si>
    <t>East MidlandsLocal Authority Fostering Agency</t>
  </si>
  <si>
    <t>East MidlandsResidential Family Centre</t>
  </si>
  <si>
    <t>East MidlandsResidential Special School</t>
  </si>
  <si>
    <t>East MidlandsVoluntary Adoption Agency</t>
  </si>
  <si>
    <t>East MidlandsSecure Children's Home</t>
  </si>
  <si>
    <t>Leicester City</t>
  </si>
  <si>
    <t>Leicestershire All</t>
  </si>
  <si>
    <t>LeicestershireAdoption Support Agency</t>
  </si>
  <si>
    <t>LeicestershireBoarding School</t>
  </si>
  <si>
    <t>LeicestershireChildren's Home</t>
  </si>
  <si>
    <t>LeicestershireFurther Education College</t>
  </si>
  <si>
    <t>ManchesterChildren's Home</t>
  </si>
  <si>
    <t>ManchesterFurther Education College</t>
  </si>
  <si>
    <t>ManchesterIndependent Fostering Agency</t>
  </si>
  <si>
    <t>ManchesterLocal Authority Adoption Agency</t>
  </si>
  <si>
    <t>ManchesterLocal Authority Fostering Agency</t>
  </si>
  <si>
    <t>ManchesterResidential Family Centre</t>
  </si>
  <si>
    <t>ManchesterResidential Special School</t>
  </si>
  <si>
    <t>ManchesterVoluntary Adoption Agency</t>
  </si>
  <si>
    <t>ManchesterSecure Children's Home</t>
  </si>
  <si>
    <t>North West England</t>
  </si>
  <si>
    <t>Oldham All</t>
  </si>
  <si>
    <t>OldhamAdoption Support Agency</t>
  </si>
  <si>
    <t>OldhamBoarding School</t>
  </si>
  <si>
    <t>OldhamChildren's Home</t>
  </si>
  <si>
    <t>OldhamFurther Education College</t>
  </si>
  <si>
    <t>OldhamIndependent Fostering Agency</t>
  </si>
  <si>
    <t>OldhamLocal Authority Adoption Agency</t>
  </si>
  <si>
    <t>OldhamLocal Authority Fostering Agency</t>
  </si>
  <si>
    <t>OldhamResidential Family Centre</t>
  </si>
  <si>
    <t>OldhamResidential Special School</t>
  </si>
  <si>
    <t>OldhamVoluntary Adoption Agency</t>
  </si>
  <si>
    <t>OldhamSecure Children's Home</t>
  </si>
  <si>
    <t>Rochdale All</t>
  </si>
  <si>
    <t>RochdaleAdoption Support Agency</t>
  </si>
  <si>
    <t>RochdaleBoarding School</t>
  </si>
  <si>
    <t>RochdaleChildren's Home</t>
  </si>
  <si>
    <t>RochdaleFurther Education College</t>
  </si>
  <si>
    <t>RochdaleIndependent Fostering Agency</t>
  </si>
  <si>
    <t>RochdaleLocal Authority Adoption Agency</t>
  </si>
  <si>
    <t>RochdaleLocal Authority Fostering Agency</t>
  </si>
  <si>
    <t>RochdaleResidential Family Centre</t>
  </si>
  <si>
    <t>East Riding of YorkshireFurther Education College</t>
  </si>
  <si>
    <t>East Riding of YorkshireIndependent Fostering Agency</t>
  </si>
  <si>
    <r>
      <t xml:space="preserve">Providers </t>
    </r>
    <r>
      <rPr>
        <vertAlign val="superscript"/>
        <sz val="8"/>
        <rFont val="Tahoma"/>
        <family val="2"/>
      </rPr>
      <t>1</t>
    </r>
  </si>
  <si>
    <r>
      <t xml:space="preserve">Places </t>
    </r>
    <r>
      <rPr>
        <vertAlign val="superscript"/>
        <sz val="8"/>
        <rFont val="Tahoma"/>
        <family val="2"/>
      </rPr>
      <t>2</t>
    </r>
  </si>
  <si>
    <t>LambethLocal Authority Adoption Agency</t>
  </si>
  <si>
    <t>LambethLocal Authority Fostering Agency</t>
  </si>
  <si>
    <t>PortsmouthResidential Family Centre</t>
  </si>
  <si>
    <t>PortsmouthResidential Special School</t>
  </si>
  <si>
    <t>PortsmouthVoluntary Adoption Agency</t>
  </si>
  <si>
    <t>PortsmouthSecure Children's Home</t>
  </si>
  <si>
    <t>Reading All</t>
  </si>
  <si>
    <t>ReadingAdoption Support Agency</t>
  </si>
  <si>
    <t>Kensington and Chelsea All</t>
  </si>
  <si>
    <t>Kensington and ChelseaAdoption Support Agency</t>
  </si>
  <si>
    <t>Kensington and ChelseaBoarding School</t>
  </si>
  <si>
    <t>Kensington and ChelseaChildren's Home</t>
  </si>
  <si>
    <t>Kensington and ChelseaFurther Education College</t>
  </si>
  <si>
    <t>Kensington and ChelseaIndependent Fostering Agency</t>
  </si>
  <si>
    <t>Kensington and ChelseaLocal Authority Adoption Agency</t>
  </si>
  <si>
    <t>Kensington and ChelseaLocal Authority Fostering Agency</t>
  </si>
  <si>
    <t>SloughLocal Authority Adoption Agency</t>
  </si>
  <si>
    <t>SloughLocal Authority Fostering Agency</t>
  </si>
  <si>
    <t>SloughResidential Family Centre</t>
  </si>
  <si>
    <t>SloughResidential Special School</t>
  </si>
  <si>
    <t>LincolnshireBoarding School</t>
  </si>
  <si>
    <t>LincolnshireChildren's Home</t>
  </si>
  <si>
    <t>LincolnshireFurther Education College</t>
  </si>
  <si>
    <t>LincolnshireIndependent Fostering Agency</t>
  </si>
  <si>
    <t>LincolnshireLocal Authority Adoption Agency</t>
  </si>
  <si>
    <t>LincolnshireLocal Authority Fostering Agency</t>
  </si>
  <si>
    <t>LincolnshireResidential Family Centre</t>
  </si>
  <si>
    <t>LincolnshireResidential Special School</t>
  </si>
  <si>
    <t>LincolnshireVoluntary Adoption Agency</t>
  </si>
  <si>
    <t>LincolnshireSecure Children's Home</t>
  </si>
  <si>
    <t>Northamptonshire All</t>
  </si>
  <si>
    <t>NorthamptonshireAdoption Support Agency</t>
  </si>
  <si>
    <t>NorthamptonshireBoarding School</t>
  </si>
  <si>
    <t>NorthamptonshireChildren's Home</t>
  </si>
  <si>
    <t>NorthamptonshireFurther Education College</t>
  </si>
  <si>
    <t>Bedford BoroughResidential Special School</t>
  </si>
  <si>
    <t>Bedford BoroughVoluntary Adoption Agency</t>
  </si>
  <si>
    <t>Bedford BoroughSecure Children's Home</t>
  </si>
  <si>
    <t>WorcestershireLocal Authority Adoption Agency</t>
  </si>
  <si>
    <t>WorcestershireLocal Authority Fostering Agency</t>
  </si>
  <si>
    <t>East Riding of YorkshireLocal Authority Adoption Agency</t>
  </si>
  <si>
    <t>East Riding of YorkshireLocal Authority Fostering Agency</t>
  </si>
  <si>
    <t>East Riding of YorkshireResidential Family Centre</t>
  </si>
  <si>
    <t>East Riding of YorkshireResidential Special School</t>
  </si>
  <si>
    <t>East Riding of YorkshireVoluntary Adoption Agency</t>
  </si>
  <si>
    <t>East Riding of YorkshireSecure Children's Home</t>
  </si>
  <si>
    <t>Kingston upon Hull</t>
  </si>
  <si>
    <t>Kirklees All</t>
  </si>
  <si>
    <t>KirkleesAdoption Support Agency</t>
  </si>
  <si>
    <t>KirkleesBoarding School</t>
  </si>
  <si>
    <t>KirkleesChildren's Home</t>
  </si>
  <si>
    <t>KirkleesFurther Education College</t>
  </si>
  <si>
    <t>KirkleesIndependent Fostering Agency</t>
  </si>
  <si>
    <t>KirkleesLocal Authority Adoption Agency</t>
  </si>
  <si>
    <t>HaringeyChildren's Home</t>
  </si>
  <si>
    <t>HaringeyFurther Education College</t>
  </si>
  <si>
    <t>HaringeyIndependent Fostering Agency</t>
  </si>
  <si>
    <t>HaringeyLocal Authority Adoption Agency</t>
  </si>
  <si>
    <t>HaringeyLocal Authority Fostering Agency</t>
  </si>
  <si>
    <t>HaringeyResidential Family Centre</t>
  </si>
  <si>
    <t>Waltham ForestFurther Education College</t>
  </si>
  <si>
    <t>TorbayChildren's Home</t>
  </si>
  <si>
    <t>TorbayFurther Education College</t>
  </si>
  <si>
    <t>TorbayIndependent Fostering Agency</t>
  </si>
  <si>
    <t>TorbayLocal Authority Adoption Agency</t>
  </si>
  <si>
    <t>TorbayLocal Authority Fostering Agency</t>
  </si>
  <si>
    <t>TorbayResidential Family Centre</t>
  </si>
  <si>
    <t>TorbayResidential Special School</t>
  </si>
  <si>
    <t>TorbayVoluntary Adoption Agency</t>
  </si>
  <si>
    <t>TorbaySecure Children's Home</t>
  </si>
  <si>
    <t>Wiltshire All</t>
  </si>
  <si>
    <t>WiltshireAdoption Support Agency</t>
  </si>
  <si>
    <t>WiltshireBoarding School</t>
  </si>
  <si>
    <t>WiltshireChildren's Home</t>
  </si>
  <si>
    <t>WiltshireFurther Education College</t>
  </si>
  <si>
    <t>WiltshireIndependent Fostering Agency</t>
  </si>
  <si>
    <t>WiltshireLocal Authority Adoption Agency</t>
  </si>
  <si>
    <t>WiltshireLocal Authority Fostering Agency</t>
  </si>
  <si>
    <t>WiltshireResidential Family Centre</t>
  </si>
  <si>
    <t>HerefordshireAdoption Support Agency</t>
  </si>
  <si>
    <t>HerefordshireBoarding School</t>
  </si>
  <si>
    <t>HerefordshireChildren's Home</t>
  </si>
  <si>
    <t>HerefordshireFurther Education College</t>
  </si>
  <si>
    <t>HerefordshireIndependent Fostering Agency</t>
  </si>
  <si>
    <t>HerefordshireLocal Authority Adoption Agency</t>
  </si>
  <si>
    <t>HerefordshireLocal Authority Fostering Agency</t>
  </si>
  <si>
    <t>HerefordshireResidential Family Centre</t>
  </si>
  <si>
    <t>HerefordshireResidential Special School</t>
  </si>
  <si>
    <t>MiddlesbroughBoarding School</t>
  </si>
  <si>
    <t>MiddlesbroughChildren's Home</t>
  </si>
  <si>
    <t>Boarding School</t>
  </si>
  <si>
    <t>Further Education College</t>
  </si>
  <si>
    <t>Residential Special School</t>
  </si>
  <si>
    <t>Local Authority Adoption Agency</t>
  </si>
  <si>
    <t>Local Authority Fostering Agency</t>
  </si>
  <si>
    <t>Private Fostering Arrangements</t>
  </si>
  <si>
    <t>Barnet</t>
  </si>
  <si>
    <t>Barking &amp; Dagenham</t>
  </si>
  <si>
    <t>Barnsley</t>
  </si>
  <si>
    <t>Bexley</t>
  </si>
  <si>
    <t>Birmingham</t>
  </si>
  <si>
    <t>Blackpool</t>
  </si>
  <si>
    <t>Bolton</t>
  </si>
  <si>
    <t>Bournemouth</t>
  </si>
  <si>
    <t>Bracknell Forest</t>
  </si>
  <si>
    <t>Bradford</t>
  </si>
  <si>
    <t>Brent</t>
  </si>
  <si>
    <t>Bromley</t>
  </si>
  <si>
    <t>Bury</t>
  </si>
  <si>
    <t>Calderdale</t>
  </si>
  <si>
    <t>Camden</t>
  </si>
  <si>
    <t>Cornwall</t>
  </si>
  <si>
    <t>Coventry</t>
  </si>
  <si>
    <t>Croydon</t>
  </si>
  <si>
    <t>Cumbria</t>
  </si>
  <si>
    <t>Darlington</t>
  </si>
  <si>
    <t>Derbyshire</t>
  </si>
  <si>
    <t>Devon</t>
  </si>
  <si>
    <t>Doncaster</t>
  </si>
  <si>
    <t>Dorset</t>
  </si>
  <si>
    <t>Dudley</t>
  </si>
  <si>
    <t>Durham</t>
  </si>
  <si>
    <t>Ealing</t>
  </si>
  <si>
    <t>Bedford BoroughResidential Family Centre</t>
  </si>
  <si>
    <t>EnglandResidential Special School</t>
  </si>
  <si>
    <t>EnglandVoluntary Adoption Agency</t>
  </si>
  <si>
    <t>EnglandSecure Children's Home</t>
  </si>
  <si>
    <t>Camden All</t>
  </si>
  <si>
    <t>CamdenAdoption Support Agency</t>
  </si>
  <si>
    <t>CamdenBoarding School</t>
  </si>
  <si>
    <t>CamdenChildren's Home</t>
  </si>
  <si>
    <t>Hammersmith &amp; Fulham</t>
  </si>
  <si>
    <t>Haringey All</t>
  </si>
  <si>
    <t>HaringeyAdoption Support Agency</t>
  </si>
  <si>
    <t>HaringeyBoarding School</t>
  </si>
  <si>
    <t>SandwellLocal Authority Fostering Agency</t>
  </si>
  <si>
    <t>SandwellResidential Family Centre</t>
  </si>
  <si>
    <t>SandwellResidential Special School</t>
  </si>
  <si>
    <t>SandwellVoluntary Adoption Agency</t>
  </si>
  <si>
    <t>SandwellSecure Children's Home</t>
  </si>
  <si>
    <t>Shropshire All</t>
  </si>
  <si>
    <t>ShropshireAdoption Support Agency</t>
  </si>
  <si>
    <t>ShropshireBoarding School</t>
  </si>
  <si>
    <t>ShropshireChildren's Home</t>
  </si>
  <si>
    <t>ShropshireFurther Education College</t>
  </si>
  <si>
    <t>ShropshireIndependent Fostering Agency</t>
  </si>
  <si>
    <t>ShropshireLocal Authority Adoption Agency</t>
  </si>
  <si>
    <t>RutlandLocal Authority Fostering Agency</t>
  </si>
  <si>
    <t>RutlandResidential Family Centre</t>
  </si>
  <si>
    <t>RutlandResidential Special School</t>
  </si>
  <si>
    <t>HaltonSecure Training Centre</t>
  </si>
  <si>
    <t>KnowsleySecure Training Centre</t>
  </si>
  <si>
    <t>LancashireSecure Training Centre</t>
  </si>
  <si>
    <t>LiverpoolSecure Training Centre</t>
  </si>
  <si>
    <t>ManchesterSecure Training Centre</t>
  </si>
  <si>
    <t>OldhamSecure Training Centre</t>
  </si>
  <si>
    <t>RochdaleSecure Training Centre</t>
  </si>
  <si>
    <t>SalfordSecure Training Centre</t>
  </si>
  <si>
    <t>SeftonSecure Training Centre</t>
  </si>
  <si>
    <t>St. HelensSecure Training Centre</t>
  </si>
  <si>
    <t>StockportSecure Training Centre</t>
  </si>
  <si>
    <t>TamesideSecure Training Centre</t>
  </si>
  <si>
    <t>TraffordSecure Training Centre</t>
  </si>
  <si>
    <t>WarringtonSecure Training Centre</t>
  </si>
  <si>
    <t>WiganSecure Training Centre</t>
  </si>
  <si>
    <t>WandsworthChildren's Home</t>
  </si>
  <si>
    <t>WandsworthFurther Education College</t>
  </si>
  <si>
    <t>WandsworthIndependent Fostering Agency</t>
  </si>
  <si>
    <t>WandsworthLocal Authority Adoption Agency</t>
  </si>
  <si>
    <t>WandsworthLocal Authority Fostering Agency</t>
  </si>
  <si>
    <t>WandsworthResidential Family Centre</t>
  </si>
  <si>
    <t>WandsworthResidential Special School</t>
  </si>
  <si>
    <t>WandsworthVoluntary Adoption Agency</t>
  </si>
  <si>
    <t>WandsworthSecure Children's Home</t>
  </si>
  <si>
    <t>Westminster All</t>
  </si>
  <si>
    <t>WestminsterAdoption Support Agency</t>
  </si>
  <si>
    <t>WestminsterBoarding School</t>
  </si>
  <si>
    <t>WestminsterChildren's Home</t>
  </si>
  <si>
    <t>WestminsterFurther Education College</t>
  </si>
  <si>
    <t>WestminsterIndependent Fostering Agency</t>
  </si>
  <si>
    <t>WestminsterLocal Authority Adoption Agency</t>
  </si>
  <si>
    <t>WestminsterLocal Authority Fostering Agency</t>
  </si>
  <si>
    <t>East of EnglandFurther Education College</t>
  </si>
  <si>
    <t>East of EnglandIndependent Fostering Agency</t>
  </si>
  <si>
    <t>East of EnglandLocal Authority Adoption Agency</t>
  </si>
  <si>
    <t>East of EnglandLocal Authority Fostering Agency</t>
  </si>
  <si>
    <t>East of EnglandResidential Family Centre</t>
  </si>
  <si>
    <t>East of EnglandResidential Special School</t>
  </si>
  <si>
    <t>East of EnglandVoluntary Adoption Agency</t>
  </si>
  <si>
    <t>East of EnglandSecure Children's Home</t>
  </si>
  <si>
    <t>Essex All</t>
  </si>
  <si>
    <t>EssexAdoption Support Agency</t>
  </si>
  <si>
    <t>EssexBoarding School</t>
  </si>
  <si>
    <t>EssexChildren's Home</t>
  </si>
  <si>
    <t>EssexFurther Education College</t>
  </si>
  <si>
    <t>Official Statistics Release</t>
  </si>
  <si>
    <t>Policy area:</t>
  </si>
  <si>
    <t>Number of children’s homes, by former Government Office Region, at the end of the current quarter</t>
  </si>
  <si>
    <t>Number of children’s homes places, by former Government Office Region, at the end of the current quarter</t>
  </si>
  <si>
    <t>Maps</t>
  </si>
  <si>
    <t>Map 1: Number of children’s homes, by former Government Office Region, at the end of the current quarter</t>
  </si>
  <si>
    <t>Map 2: Number of children’s homes places, by former Government Office Region, at the end of the current quarter</t>
  </si>
  <si>
    <t>St. HelensLocal Authority Fostering Agency</t>
  </si>
  <si>
    <t>St. HelensResidential Family Centre</t>
  </si>
  <si>
    <t>St. HelensResidential Special School</t>
  </si>
  <si>
    <t>St. HelensVoluntary Adoption Agency</t>
  </si>
  <si>
    <t>St. HelensSecure Children's Home</t>
  </si>
  <si>
    <t>Stockport All</t>
  </si>
  <si>
    <t>StockportAdoption Support Agency</t>
  </si>
  <si>
    <t>StockportBoarding School</t>
  </si>
  <si>
    <t>StockportChildren's Home</t>
  </si>
  <si>
    <t>StockportFurther Education College</t>
  </si>
  <si>
    <t>StockportIndependent Fostering Agency</t>
  </si>
  <si>
    <t>StockportLocal Authority Adoption Agency</t>
  </si>
  <si>
    <t>Stoke-on-TrentAdoption Support Agency</t>
  </si>
  <si>
    <t>Stoke-on-TrentBoarding School</t>
  </si>
  <si>
    <t xml:space="preserve">Residential family centres are defined in section 4(2) of the Care Standards Act 2000 as establishments at which: a) accommodation is provided for children and their parents; b) the parents’ capacity to respond to the children’s needs and to safeguard their welfare is monitored and assessed; and c) the parents are given such advice, guidance and counselling is considered necessary. </t>
  </si>
  <si>
    <t xml:space="preserve">Residential special schools </t>
  </si>
  <si>
    <t>Secure children’s homes</t>
  </si>
  <si>
    <t>Secure training centres</t>
  </si>
  <si>
    <t>NewhamFurther Education College</t>
  </si>
  <si>
    <t>NewhamIndependent Fostering Agency</t>
  </si>
  <si>
    <t>NewhamLocal Authority Adoption Agency</t>
  </si>
  <si>
    <t>NewhamLocal Authority Fostering Agency</t>
  </si>
  <si>
    <t>Newcastle Upon Tyne All</t>
  </si>
  <si>
    <t>Newcastle Upon TyneAdoption Support Agency</t>
  </si>
  <si>
    <t>Newcastle Upon TyneBoarding School</t>
  </si>
  <si>
    <t>Newcastle Upon TyneChildren's Home</t>
  </si>
  <si>
    <t>Newcastle Upon TyneFurther Education College</t>
  </si>
  <si>
    <t>Newcastle Upon TyneIndependent Fostering Agency</t>
  </si>
  <si>
    <t>Newcastle Upon TyneLocal Authority Adoption Agency</t>
  </si>
  <si>
    <t>Newcastle Upon TyneLocal Authority Fostering Agency</t>
  </si>
  <si>
    <t>Newcastle Upon TyneResidential Family Centre</t>
  </si>
  <si>
    <t>North WestLocal Authority Adoption Agency</t>
  </si>
  <si>
    <t>North WestLocal Authority Fostering Agency</t>
  </si>
  <si>
    <t>North WestResidential Family Centre</t>
  </si>
  <si>
    <t>North WestResidential Special School</t>
  </si>
  <si>
    <t>ShropshireLocal Authority Fostering Agency</t>
  </si>
  <si>
    <t>ShropshireResidential Family Centre</t>
  </si>
  <si>
    <t>ShropshireResidential Special School</t>
  </si>
  <si>
    <t>ShropshireVoluntary Adoption Agency</t>
  </si>
  <si>
    <t>ShropshireSecure Children's Home</t>
  </si>
  <si>
    <t>Solihull All</t>
  </si>
  <si>
    <t>SolihullAdoption Support Agency</t>
  </si>
  <si>
    <t xml:space="preserve">Source: Ofsted’s Regulatory Support Application (RSA) database and Information Tracking System (ITS) </t>
  </si>
  <si>
    <t>RochdaleResidential Special School</t>
  </si>
  <si>
    <t>RochdaleVoluntary Adoption Agency</t>
  </si>
  <si>
    <t>RochdaleSecure Children's Home</t>
  </si>
  <si>
    <t>Salford All</t>
  </si>
  <si>
    <t>SalfordAdoption Support Agency</t>
  </si>
  <si>
    <t>SalfordBoarding School</t>
  </si>
  <si>
    <t>SalfordChildren's Home</t>
  </si>
  <si>
    <t>HartlepoolSecure Training Centre</t>
  </si>
  <si>
    <t>MiddlesbroughSecure Training Centre</t>
  </si>
  <si>
    <t>Newcastle upon TyneSecure Training Centre</t>
  </si>
  <si>
    <t>North TynesideSecure Training Centre</t>
  </si>
  <si>
    <t>NorthumberlandSecure Training Centre</t>
  </si>
  <si>
    <t>South TynesideSecure Training Centre</t>
  </si>
  <si>
    <t>Stockton-on-TeesSecure Training Centre</t>
  </si>
  <si>
    <t>SunderlandSecure Training Centre</t>
  </si>
  <si>
    <t>North WestSecure Training Centre</t>
  </si>
  <si>
    <t>Blackburn with DarwenSecure Training Centre</t>
  </si>
  <si>
    <t>BlackpoolSecure Training Centre</t>
  </si>
  <si>
    <t>BoltonSecure Training Centre</t>
  </si>
  <si>
    <t>BurySecure Training Centre</t>
  </si>
  <si>
    <t>Cheshire EastSecure Training Centre</t>
  </si>
  <si>
    <t>Cheshire West and ChesterSecure Training Centre</t>
  </si>
  <si>
    <t>CumbriaSecure Training Centre</t>
  </si>
  <si>
    <t>BuckinghamshireVoluntary Adoption Agency</t>
  </si>
  <si>
    <t>BuckinghamshireSecure Children's Home</t>
  </si>
  <si>
    <t>East Sussex All</t>
  </si>
  <si>
    <t>East SussexAdoption Support Agency</t>
  </si>
  <si>
    <t>East SussexBoarding School</t>
  </si>
  <si>
    <t>Adoption support agencies are defined by section 8 of the Adoption and Children Act 2002 and provide services to anyone touched by adoption and are registered with Ofsted. This includes counselling and help for children and adults to gain information about their adoption or to trace birth relatives. Adoption support agencies can be either organisations or individuals, and may be contracted by a local authority to provide support services.</t>
  </si>
  <si>
    <t>West BerkshireResidential Special School</t>
  </si>
  <si>
    <t>West BerkshireVoluntary Adoption Agency</t>
  </si>
  <si>
    <t>West BerkshireSecure Children's Home</t>
  </si>
  <si>
    <t>Windsor and Maidenhead All</t>
  </si>
  <si>
    <t>Windsor and MaidenheadAdoption Support Agency</t>
  </si>
  <si>
    <t>Windsor and MaidenheadBoarding School</t>
  </si>
  <si>
    <t>Windsor and MaidenheadChildren's Home</t>
  </si>
  <si>
    <t>Windsor and MaidenheadFurther Education College</t>
  </si>
  <si>
    <t>Windsor and MaidenheadIndependent Fostering Agency</t>
  </si>
  <si>
    <t>Windsor and MaidenheadLocal Authority Adoption Agency</t>
  </si>
  <si>
    <t>NottinghamshireResidential Special School</t>
  </si>
  <si>
    <t>NottinghamshireVoluntary Adoption Agency</t>
  </si>
  <si>
    <t>NottinghamshireSecure Children's Home</t>
  </si>
  <si>
    <t>Rutland All</t>
  </si>
  <si>
    <t>RutlandAdoption Support Agency</t>
  </si>
  <si>
    <t>RutlandBoarding School</t>
  </si>
  <si>
    <t>RutlandChildren's Home</t>
  </si>
  <si>
    <t>RutlandFurther Education College</t>
  </si>
  <si>
    <t>RutlandIndependent Fostering Agency</t>
  </si>
  <si>
    <t>RutlandLocal Authority Adoption Agency</t>
  </si>
  <si>
    <t>Devon All</t>
  </si>
  <si>
    <t>DevonAdoption Support Agency</t>
  </si>
  <si>
    <t>DevonBoarding School</t>
  </si>
  <si>
    <t>DevonChildren's Home</t>
  </si>
  <si>
    <t>DevonFurther Education College</t>
  </si>
  <si>
    <t>DevonIndependent Fostering Agency</t>
  </si>
  <si>
    <t>DevonLocal Authority Adoption Agency</t>
  </si>
  <si>
    <t>DevonLocal Authority Fostering Agency</t>
  </si>
  <si>
    <t>DevonResidential Family Centre</t>
  </si>
  <si>
    <t>DevonResidential Special School</t>
  </si>
  <si>
    <t>DevonVoluntary Adoption Agency</t>
  </si>
  <si>
    <t>DevonSecure Children's Home</t>
  </si>
  <si>
    <t>Dorset All</t>
  </si>
  <si>
    <t>DorsetAdoption Support Agency</t>
  </si>
  <si>
    <t>East SussexChildren's Home</t>
  </si>
  <si>
    <t>East SussexFurther Education College</t>
  </si>
  <si>
    <t>East SussexIndependent Fostering Agency</t>
  </si>
  <si>
    <t>East SussexLocal Authority Adoption Agency</t>
  </si>
  <si>
    <t>East SussexLocal Authority Fostering Agency</t>
  </si>
  <si>
    <t>East SussexResidential Family Centre</t>
  </si>
  <si>
    <t>East SussexResidential Special School</t>
  </si>
  <si>
    <t>East SussexVoluntary Adoption Agency</t>
  </si>
  <si>
    <t>East SussexSecure Children's Home</t>
  </si>
  <si>
    <t>Hampshire All</t>
  </si>
  <si>
    <t>HampshireAdoption Support Agency</t>
  </si>
  <si>
    <t>HampshireBoarding School</t>
  </si>
  <si>
    <t>SheffieldLocal Authority Adoption Agency</t>
  </si>
  <si>
    <t>SheffieldLocal Authority Fostering Agency</t>
  </si>
  <si>
    <t>SheffieldResidential Family Centre</t>
  </si>
  <si>
    <t>SheffieldResidential Special School</t>
  </si>
  <si>
    <t>SheffieldVoluntary Adoption Agency</t>
  </si>
  <si>
    <t>SheffieldSecure Children's Home</t>
  </si>
  <si>
    <t>HounslowResidential Special School</t>
  </si>
  <si>
    <t>HounslowVoluntary Adoption Agency</t>
  </si>
  <si>
    <t>HounslowSecure Children's Home</t>
  </si>
  <si>
    <t>Kingston upon Thames All</t>
  </si>
  <si>
    <t>Kingston upon ThamesAdoption Support Agency</t>
  </si>
  <si>
    <t>Kingston upon ThamesBoarding School</t>
  </si>
  <si>
    <t>North West All</t>
  </si>
  <si>
    <t>North WestAdoption Support Agency</t>
  </si>
  <si>
    <t>Local Authority Fostering Service</t>
  </si>
  <si>
    <t>DoncasterResidential Family Centre</t>
  </si>
  <si>
    <t>DoncasterResidential Special School</t>
  </si>
  <si>
    <t>DoncasterVoluntary Adoption Agency</t>
  </si>
  <si>
    <t>DoncasterSecure Children's Home</t>
  </si>
  <si>
    <t>East Riding of Yorkshire All</t>
  </si>
  <si>
    <t>East Riding of YorkshireAdoption Support Agency</t>
  </si>
  <si>
    <t>East Riding of YorkshireBoarding School</t>
  </si>
  <si>
    <t>East Riding of YorkshireChildren's Home</t>
  </si>
  <si>
    <t>SolihullBoarding School</t>
  </si>
  <si>
    <t>SolihullChildren's Home</t>
  </si>
  <si>
    <t>SolihullFurther Education College</t>
  </si>
  <si>
    <t>SolihullIndependent Fostering Agency</t>
  </si>
  <si>
    <t>SolihullLocal Authority Adoption Agency</t>
  </si>
  <si>
    <t>SolihullLocal Authority Fostering Agency</t>
  </si>
  <si>
    <t>SolihullResidential Family Centre</t>
  </si>
  <si>
    <t>SolihullResidential Special School</t>
  </si>
  <si>
    <t>SolihullVoluntary Adoption Agency</t>
  </si>
  <si>
    <t>SolihullSecure Children's Home</t>
  </si>
  <si>
    <t>Staffordshire All</t>
  </si>
  <si>
    <t>StaffordshireAdoption Support Agency</t>
  </si>
  <si>
    <t>StaffordshireBoarding School</t>
  </si>
  <si>
    <t>StaffordshireChildren's Home</t>
  </si>
  <si>
    <t>StaffordshireFurther Education College</t>
  </si>
  <si>
    <t>SuttonIndependent Fostering Agency</t>
  </si>
  <si>
    <t>SuttonLocal Authority Adoption Agency</t>
  </si>
  <si>
    <t>BarnsleyResidential Family Centre</t>
  </si>
  <si>
    <t>BarnsleyResidential Special School</t>
  </si>
  <si>
    <t>BarnsleyVoluntary Adoption Agency</t>
  </si>
  <si>
    <t>BarnsleySecure Children's Home</t>
  </si>
  <si>
    <t>Bradford All</t>
  </si>
  <si>
    <t>BradfordAdoption Support Agency</t>
  </si>
  <si>
    <t>BradfordBoarding School</t>
  </si>
  <si>
    <t>BradfordChildren's Home</t>
  </si>
  <si>
    <t>BradfordFurther Education College</t>
  </si>
  <si>
    <t>BradfordIndependent Fostering Agency</t>
  </si>
  <si>
    <t>BradfordLocal Authority Adoption Agency</t>
  </si>
  <si>
    <t>BradfordLocal Authority Fostering Agency</t>
  </si>
  <si>
    <t>BradfordResidential Family Centre</t>
  </si>
  <si>
    <t>BradfordResidential Special School</t>
  </si>
  <si>
    <t>BradfordVoluntary Adoption Agency</t>
  </si>
  <si>
    <t>BradfordSecure Children's Home</t>
  </si>
  <si>
    <t>Calderdale All</t>
  </si>
  <si>
    <t>CalderdaleAdoption Support Agency</t>
  </si>
  <si>
    <t>CalderdaleBoarding School</t>
  </si>
  <si>
    <t>CalderdaleChildren's Home</t>
  </si>
  <si>
    <t>CalderdaleFurther Education College</t>
  </si>
  <si>
    <t>CalderdaleIndependent Fostering Agency</t>
  </si>
  <si>
    <t>CalderdaleLocal Authority Adoption Agency</t>
  </si>
  <si>
    <t>CalderdaleLocal Authority Fostering Agency</t>
  </si>
  <si>
    <t>CalderdaleResidential Family Centre</t>
  </si>
  <si>
    <t>CalderdaleResidential Special School</t>
  </si>
  <si>
    <t>CalderdaleVoluntary Adoption Agency</t>
  </si>
  <si>
    <t>CalderdaleSecure Children's Home</t>
  </si>
  <si>
    <t>Doncaster All</t>
  </si>
  <si>
    <t>DoncasterAdoption Support Agency</t>
  </si>
  <si>
    <t>DoncasterBoarding School</t>
  </si>
  <si>
    <t>DoncasterChildren's Home</t>
  </si>
  <si>
    <t>DoncasterFurther Education College</t>
  </si>
  <si>
    <t>DoncasterIndependent Fostering Agency</t>
  </si>
  <si>
    <t>DoncasterLocal Authority Adoption Agency</t>
  </si>
  <si>
    <t>DoncasterLocal Authority Fostering Agency</t>
  </si>
  <si>
    <t>LeedsAdoption Support Agency</t>
  </si>
  <si>
    <t>LeedsBoarding School</t>
  </si>
  <si>
    <t>LeedsChildren's Home</t>
  </si>
  <si>
    <t>LeedsFurther Education College</t>
  </si>
  <si>
    <t>LeedsIndependent Fostering Agency</t>
  </si>
  <si>
    <t>LeedsLocal Authority Adoption Agency</t>
  </si>
  <si>
    <t>LeedsLocal Authority Fostering Agency</t>
  </si>
  <si>
    <t>LeedsResidential Family Centre</t>
  </si>
  <si>
    <t>LeedsResidential Special School</t>
  </si>
  <si>
    <t>LeedsVoluntary Adoption Agency</t>
  </si>
  <si>
    <t>LeedsSecure Children's Home</t>
  </si>
  <si>
    <t>North East Lincolnshire All</t>
  </si>
  <si>
    <t>Richmond upon ThamesAdoption Support Agency</t>
  </si>
  <si>
    <t>Richmond upon ThamesBoarding School</t>
  </si>
  <si>
    <t>Richmond upon ThamesChildren's Home</t>
  </si>
  <si>
    <t>Richmond upon ThamesFurther Education College</t>
  </si>
  <si>
    <t>Richmond upon ThamesIndependent Fostering Agency</t>
  </si>
  <si>
    <t>Richmond upon ThamesLocal Authority Adoption Agency</t>
  </si>
  <si>
    <t>Richmond upon ThamesLocal Authority Fostering Agency</t>
  </si>
  <si>
    <t>Richmond upon ThamesResidential Family Centre</t>
  </si>
  <si>
    <t>Richmond upon ThamesResidential Special School</t>
  </si>
  <si>
    <t>Kingston upon ThamesChildren's Home</t>
  </si>
  <si>
    <t>Kingston upon ThamesFurther Education College</t>
  </si>
  <si>
    <t>Kingston upon ThamesIndependent Fostering Agency</t>
  </si>
  <si>
    <t>Kingston upon ThamesLocal Authority Adoption Agency</t>
  </si>
  <si>
    <t>Kingston upon ThamesLocal Authority Fostering Agency</t>
  </si>
  <si>
    <t>WirralIndependent Fostering Agency</t>
  </si>
  <si>
    <t>WirralLocal Authority Adoption Agency</t>
  </si>
  <si>
    <t>WirralLocal Authority Fostering Agency</t>
  </si>
  <si>
    <t>WirralResidential Family Centre</t>
  </si>
  <si>
    <t>WirralResidential Special School</t>
  </si>
  <si>
    <t>WirralVoluntary Adoption Agency</t>
  </si>
  <si>
    <t>WirralSecure Children's Home</t>
  </si>
  <si>
    <t>Barnet All</t>
  </si>
  <si>
    <t>BarnetAdoption Support Agency</t>
  </si>
  <si>
    <t>BarnetBoarding School</t>
  </si>
  <si>
    <t>BarnetChildren's Home</t>
  </si>
  <si>
    <t>BarnetFurther Education College</t>
  </si>
  <si>
    <t>BarnetIndependent Fostering Agency</t>
  </si>
  <si>
    <t>BarnetLocal Authority Adoption Agency</t>
  </si>
  <si>
    <t>BarnetLocal Authority Fostering Agency</t>
  </si>
  <si>
    <t>BarnetResidential Family Centre</t>
  </si>
  <si>
    <t>BarnetResidential Special School</t>
  </si>
  <si>
    <t>BarnetVoluntary Adoption Agency</t>
  </si>
  <si>
    <t>BarnetSecure Children's Home</t>
  </si>
  <si>
    <t>Bexley All</t>
  </si>
  <si>
    <t>BexleyAdoption Support Agency</t>
  </si>
  <si>
    <t>BexleyBoarding School</t>
  </si>
  <si>
    <t>BexleyChildren's Home</t>
  </si>
  <si>
    <t>BexleyFurther Education College</t>
  </si>
  <si>
    <t>BexleyIndependent Fostering Agency</t>
  </si>
  <si>
    <t>BexleyLocal Authority Adoption Agency</t>
  </si>
  <si>
    <t>BexleyLocal Authority Fostering Agency</t>
  </si>
  <si>
    <t>BexleyResidential Family Centre</t>
  </si>
  <si>
    <t>BexleyResidential Special School</t>
  </si>
  <si>
    <t>BexleyVoluntary Adoption Agency</t>
  </si>
  <si>
    <t>BexleySecure Children's Home</t>
  </si>
  <si>
    <t>Brent All</t>
  </si>
  <si>
    <t>BrentAdoption Support Agency</t>
  </si>
  <si>
    <t>BrentBoarding School</t>
  </si>
  <si>
    <t>StaffordshireIndependent Fostering Agency</t>
  </si>
  <si>
    <t>StaffordshireLocal Authority Adoption Agency</t>
  </si>
  <si>
    <t>StaffordshireLocal Authority Fostering Agency</t>
  </si>
  <si>
    <t>StaffordshireResidential Family Centre</t>
  </si>
  <si>
    <t>StaffordshireResidential Special School</t>
  </si>
  <si>
    <t>StaffordshireVoluntary Adoption Agency</t>
  </si>
  <si>
    <t>Bedford Borough All</t>
  </si>
  <si>
    <t>Bedford BoroughAdoption Support Agency</t>
  </si>
  <si>
    <t>Bedford BoroughBoarding School</t>
  </si>
  <si>
    <t>Bedford BoroughChildren's Home</t>
  </si>
  <si>
    <t>Bedford BoroughFurther Education College</t>
  </si>
  <si>
    <t>Bedford BoroughIndependent Fostering Agency</t>
  </si>
  <si>
    <t>Bedford BoroughLocal Authority Adoption Agency</t>
  </si>
  <si>
    <t>EnfieldLocal Authority Fostering Agency</t>
  </si>
  <si>
    <t>EnfieldResidential Family Centre</t>
  </si>
  <si>
    <t>EnfieldResidential Special School</t>
  </si>
  <si>
    <t>EnfieldVoluntary Adoption Agency</t>
  </si>
  <si>
    <t>EnfieldSecure Children's Home</t>
  </si>
  <si>
    <t>Greenwich All</t>
  </si>
  <si>
    <t>GreenwichAdoption Support Agency</t>
  </si>
  <si>
    <t>GreenwichBoarding School</t>
  </si>
  <si>
    <t>GreenwichChildren's Home</t>
  </si>
  <si>
    <t>GreenwichFurther Education College</t>
  </si>
  <si>
    <t>GreenwichIndependent Fostering Agency</t>
  </si>
  <si>
    <t>GreenwichLocal Authority Adoption Agency</t>
  </si>
  <si>
    <t>GreenwichLocal Authority Fostering Agency</t>
  </si>
  <si>
    <t>GreenwichResidential Family Centre</t>
  </si>
  <si>
    <t>GreenwichResidential Special School</t>
  </si>
  <si>
    <t>GreenwichVoluntary Adoption Agency</t>
  </si>
  <si>
    <t>GreenwichSecure Children's Home</t>
  </si>
  <si>
    <t>Harrow All</t>
  </si>
  <si>
    <t>HarrowAdoption Support Agency</t>
  </si>
  <si>
    <t>HarrowBoarding School</t>
  </si>
  <si>
    <t>HarrowChildren's Home</t>
  </si>
  <si>
    <t>HarrowFurther Education College</t>
  </si>
  <si>
    <t>HarrowIndependent Fostering Agency</t>
  </si>
  <si>
    <t>HarrowLocal Authority Adoption Agency</t>
  </si>
  <si>
    <t>TamesideIndependent Fostering Agency</t>
  </si>
  <si>
    <t>TamesideLocal Authority Adoption Agency</t>
  </si>
  <si>
    <t>TamesideLocal Authority Fostering Agency</t>
  </si>
  <si>
    <t>TamesideResidential Family Centre</t>
  </si>
  <si>
    <t>TamesideResidential Special School</t>
  </si>
  <si>
    <t>TamesideVoluntary Adoption Agency</t>
  </si>
  <si>
    <t>TamesideSecure Children's Home</t>
  </si>
  <si>
    <t>Trafford All</t>
  </si>
  <si>
    <t>TraffordAdoption Support Agency</t>
  </si>
  <si>
    <t>Hammersmith &amp; FulhamAdoption Support Agency</t>
  </si>
  <si>
    <t>Hammersmith &amp; FulhamBoarding School</t>
  </si>
  <si>
    <t>Hammersmith &amp; FulhamChildren's Home</t>
  </si>
  <si>
    <t>Hammersmith &amp; FulhamFurther Education College</t>
  </si>
  <si>
    <t>Hammersmith &amp; FulhamIndependent Fostering Agency</t>
  </si>
  <si>
    <t>Hammersmith &amp; FulhamLocal Authority Adoption Agency</t>
  </si>
  <si>
    <t>Hammersmith &amp; FulhamLocal Authority Fostering Agency</t>
  </si>
  <si>
    <t>Hammersmith &amp; FulhamResidential Family Centre</t>
  </si>
  <si>
    <t>Hammersmith &amp; FulhamResidential Special School</t>
  </si>
  <si>
    <t>Hammersmith &amp; FulhamVoluntary Adoption Agency</t>
  </si>
  <si>
    <t>Hammersmith &amp; FulhamSecure Children's Home</t>
  </si>
  <si>
    <t>Hammersmith &amp; FulhamSecure Training Centre</t>
  </si>
  <si>
    <t>Kingston upon Hull All</t>
  </si>
  <si>
    <t>Kingston upon HullAdoption Support Agency</t>
  </si>
  <si>
    <t>Kingston upon HullBoarding School</t>
  </si>
  <si>
    <t>Kingston upon HullChildren's Home</t>
  </si>
  <si>
    <t>Kingston upon HullFurther Education College</t>
  </si>
  <si>
    <t>Kingston upon HullIndependent Fostering Agency</t>
  </si>
  <si>
    <t>Kingston upon HullLocal Authority Adoption Agency</t>
  </si>
  <si>
    <t>Kingston upon HullLocal Authority Fostering Agency</t>
  </si>
  <si>
    <t>Kingston upon HullResidential Family Centre</t>
  </si>
  <si>
    <t>Kingston upon HullResidential Special School</t>
  </si>
  <si>
    <t>Kingston upon HullVoluntary Adoption Agency</t>
  </si>
  <si>
    <t>Kingston upon HullSecure Children's Home</t>
  </si>
  <si>
    <t>Kingston upon HullSecure Training Centre</t>
  </si>
  <si>
    <t>Leicester City All</t>
  </si>
  <si>
    <t>Leicester CityAdoption Support Agency</t>
  </si>
  <si>
    <t>Leicester CityBoarding School</t>
  </si>
  <si>
    <t>Leicester CityChildren's Home</t>
  </si>
  <si>
    <t>Leicester CityFurther Education College</t>
  </si>
  <si>
    <t>Leicester CityIndependent Fostering Agency</t>
  </si>
  <si>
    <t>Leicester CityLocal Authority Adoption Agency</t>
  </si>
  <si>
    <t>Leicester CityLocal Authority Fostering Agency</t>
  </si>
  <si>
    <t>Leicester CityResidential Family Centre</t>
  </si>
  <si>
    <t>Leicester CityResidential Special School</t>
  </si>
  <si>
    <t>Leicester CityVoluntary Adoption Agency</t>
  </si>
  <si>
    <t>Leicester CitySecure Children's Home</t>
  </si>
  <si>
    <t>Leicester CitySecure Training Centre</t>
  </si>
  <si>
    <t>Nottingham City All</t>
  </si>
  <si>
    <t>Nottingham CityAdoption Support Agency</t>
  </si>
  <si>
    <t>Nottingham CityBoarding School</t>
  </si>
  <si>
    <t>Nottingham CityChildren's Home</t>
  </si>
  <si>
    <t>Nottingham CityFurther Education College</t>
  </si>
  <si>
    <t>Nottingham CityIndependent Fostering Agency</t>
  </si>
  <si>
    <t>Nottingham CityLocal Authority Adoption Agency</t>
  </si>
  <si>
    <t>Nottingham CityLocal Authority Fostering Agency</t>
  </si>
  <si>
    <t>Nottingham CityResidential Family Centre</t>
  </si>
  <si>
    <t>Nottingham CityResidential Special School</t>
  </si>
  <si>
    <t>Nottingham CityVoluntary Adoption Agency</t>
  </si>
  <si>
    <t>Nottingham CitySecure Children's Home</t>
  </si>
  <si>
    <t>Nottingham CitySecure Training Centre</t>
  </si>
  <si>
    <t>Redcar &amp; Cleveland All</t>
  </si>
  <si>
    <t>Redcar &amp; ClevelandAdoption Support Agency</t>
  </si>
  <si>
    <t>Redcar &amp; ClevelandBoarding School</t>
  </si>
  <si>
    <t>Redcar &amp; ClevelandChildren's Home</t>
  </si>
  <si>
    <t>Redcar &amp; ClevelandFurther Education College</t>
  </si>
  <si>
    <t>Redcar &amp; ClevelandIndependent Fostering Agency</t>
  </si>
  <si>
    <t>Redcar &amp; ClevelandLocal Authority Adoption Agency</t>
  </si>
  <si>
    <t>Redcar &amp; ClevelandLocal Authority Fostering Agency</t>
  </si>
  <si>
    <t>Redcar &amp; ClevelandResidential Family Centre</t>
  </si>
  <si>
    <t>Redcar &amp; ClevelandResidential Special School</t>
  </si>
  <si>
    <t>Redcar &amp; ClevelandVoluntary Adoption Agency</t>
  </si>
  <si>
    <t>Redcar &amp; ClevelandSecure Children's Home</t>
  </si>
  <si>
    <t>Redcar &amp; ClevelandSecure Training Centre</t>
  </si>
  <si>
    <t>Southend</t>
  </si>
  <si>
    <t>Southend All</t>
  </si>
  <si>
    <t>SouthendAdoption Support Agency</t>
  </si>
  <si>
    <t>SouthendBoarding School</t>
  </si>
  <si>
    <t>SouthendChildren's Home</t>
  </si>
  <si>
    <t>SouthendFurther Education College</t>
  </si>
  <si>
    <t>SouthendIndependent Fostering Agency</t>
  </si>
  <si>
    <t>SouthendLocal Authority Adoption Agency</t>
  </si>
  <si>
    <t>SouthendLocal Authority Fostering Agency</t>
  </si>
  <si>
    <t>SouthendResidential Family Centre</t>
  </si>
  <si>
    <t>SouthendResidential Special School</t>
  </si>
  <si>
    <t>SouthendVoluntary Adoption Agency</t>
  </si>
  <si>
    <t>SouthendSecure Children's Home</t>
  </si>
  <si>
    <t>SouthendSecure Training Centre</t>
  </si>
  <si>
    <t>Telford &amp; Wrekin All</t>
  </si>
  <si>
    <t>Telford &amp; WrekinAdoption Support Agency</t>
  </si>
  <si>
    <t>Telford &amp; WrekinBoarding School</t>
  </si>
  <si>
    <t>Telford &amp; WrekinChildren's Home</t>
  </si>
  <si>
    <t>Telford &amp; WrekinFurther Education College</t>
  </si>
  <si>
    <t>Telford &amp; WrekinIndependent Fostering Agency</t>
  </si>
  <si>
    <t>Telford &amp; WrekinLocal Authority Adoption Agency</t>
  </si>
  <si>
    <t>Telford &amp; WrekinLocal Authority Fostering Agency</t>
  </si>
  <si>
    <t>Telford &amp; WrekinResidential Family Centre</t>
  </si>
  <si>
    <t>Telford &amp; WrekinResidential Special School</t>
  </si>
  <si>
    <t>Telford &amp; WrekinVoluntary Adoption Agency</t>
  </si>
  <si>
    <t>Telford &amp; WrekinSecure Children's Home</t>
  </si>
  <si>
    <t>Telford &amp; WrekinSecure Training Centre</t>
  </si>
  <si>
    <t>All England</t>
  </si>
  <si>
    <t>South WestResidential Family Centre</t>
  </si>
  <si>
    <t>South WestResidential Special School</t>
  </si>
  <si>
    <t>LutonSecure Children's Home</t>
  </si>
  <si>
    <t>Norfolk All</t>
  </si>
  <si>
    <t>NorfolkAdoption Support Agency</t>
  </si>
  <si>
    <t>NorfolkBoarding School</t>
  </si>
  <si>
    <t>NorfolkChildren's Home</t>
  </si>
  <si>
    <t>NorfolkFurther Education College</t>
  </si>
  <si>
    <t>NorfolkIndependent Fostering Agency</t>
  </si>
  <si>
    <t>NorfolkLocal Authority Adoption Agency</t>
  </si>
  <si>
    <t>NorfolkLocal Authority Fostering Agency</t>
  </si>
  <si>
    <t>NorfolkResidential Family Centre</t>
  </si>
  <si>
    <t>NorfolkResidential Special School</t>
  </si>
  <si>
    <t>NorfolkVoluntary Adoption Agency</t>
  </si>
  <si>
    <t>NorfolkSecure Children's Home</t>
  </si>
  <si>
    <t>Peterborough All</t>
  </si>
  <si>
    <t>PeterboroughAdoption Support Agency</t>
  </si>
  <si>
    <t>PeterboroughBoarding School</t>
  </si>
  <si>
    <t>PeterboroughChildren's Home</t>
  </si>
  <si>
    <t>PeterboroughFurther Education College</t>
  </si>
  <si>
    <t>PeterboroughIndependent Fostering Agency</t>
  </si>
  <si>
    <t>PeterboroughLocal Authority Adoption Agency</t>
  </si>
  <si>
    <t>WestminsterResidential Family Centre</t>
  </si>
  <si>
    <t>WestminsterResidential Special School</t>
  </si>
  <si>
    <t>WestminsterVoluntary Adoption Agency</t>
  </si>
  <si>
    <t>RedbridgeVoluntary Adoption Agency</t>
  </si>
  <si>
    <t>RedbridgeSecure Children's Home</t>
  </si>
  <si>
    <t>Cornwall All</t>
  </si>
  <si>
    <t>CornwallAdoption Support Agency</t>
  </si>
  <si>
    <t>CornwallBoarding School</t>
  </si>
  <si>
    <t>CornwallChildren's Home</t>
  </si>
  <si>
    <t>CornwallFurther Education College</t>
  </si>
  <si>
    <t>CornwallIndependent Fostering Agency</t>
  </si>
  <si>
    <t>CornwallLocal Authority Adoption Agency</t>
  </si>
  <si>
    <t>CornwallLocal Authority Fostering Agency</t>
  </si>
  <si>
    <t>CornwallResidential Family Centre</t>
  </si>
  <si>
    <t>CornwallResidential Special School</t>
  </si>
  <si>
    <t>NewhamChildren's Home</t>
  </si>
  <si>
    <t>WiganLocal Authority Fostering Agency</t>
  </si>
  <si>
    <t>WiganResidential Family Centre</t>
  </si>
  <si>
    <t>WiganResidential Special School</t>
  </si>
  <si>
    <t>WiganVoluntary Adoption Agency</t>
  </si>
  <si>
    <t>WiganSecure Children's Home</t>
  </si>
  <si>
    <t>Wirral All</t>
  </si>
  <si>
    <t>WirralAdoption Support Agency</t>
  </si>
  <si>
    <t>WirralBoarding School</t>
  </si>
  <si>
    <t>WirralChildren's Home</t>
  </si>
  <si>
    <t>WirralFurther Education College</t>
  </si>
  <si>
    <t>Gloucestershire All</t>
  </si>
  <si>
    <t>GloucestershireAdoption Support Agency</t>
  </si>
  <si>
    <t>GloucestershireBoarding School</t>
  </si>
  <si>
    <t>GloucestershireChildren's Home</t>
  </si>
  <si>
    <t>GloucestershireFurther Education College</t>
  </si>
  <si>
    <t>GloucestershireIndependent Fostering Agency</t>
  </si>
  <si>
    <t>GloucestershireLocal Authority Adoption Agency</t>
  </si>
  <si>
    <t>GloucestershireLocal Authority Fostering Agency</t>
  </si>
  <si>
    <t>GloucestershireResidential Family Centre</t>
  </si>
  <si>
    <t>GloucestershireResidential Special School</t>
  </si>
  <si>
    <t>GloucestershireVoluntary Adoption Agency</t>
  </si>
  <si>
    <t>EssexIndependent Fostering Agency</t>
  </si>
  <si>
    <t>EssexLocal Authority Adoption Agency</t>
  </si>
  <si>
    <t>EssexLocal Authority Fostering Agency</t>
  </si>
  <si>
    <t>EssexResidential Family Centre</t>
  </si>
  <si>
    <t>EssexResidential Special School</t>
  </si>
  <si>
    <t>DurhamLocal Authority Fostering Agency</t>
  </si>
  <si>
    <t>DurhamResidential Family Centre</t>
  </si>
  <si>
    <t>DurhamResidential Special School</t>
  </si>
  <si>
    <t>DurhamVoluntary Adoption Agency</t>
  </si>
  <si>
    <t>DurhamSecure Children's Home</t>
  </si>
  <si>
    <t>Gateshead All</t>
  </si>
  <si>
    <t>GatesheadAdoption Support Agency</t>
  </si>
  <si>
    <t>GatesheadBoarding School</t>
  </si>
  <si>
    <t>GatesheadChildren's Home</t>
  </si>
  <si>
    <t>GatesheadFurther Education College</t>
  </si>
  <si>
    <t>GatesheadIndependent Fostering Agency</t>
  </si>
  <si>
    <t>GatesheadLocal Authority Adoption Agency</t>
  </si>
  <si>
    <t>GatesheadLocal Authority Fostering Agency</t>
  </si>
  <si>
    <t>GatesheadResidential Family Centre</t>
  </si>
  <si>
    <t>GatesheadResidential Special School</t>
  </si>
  <si>
    <t>GatesheadVoluntary Adoption Agency</t>
  </si>
  <si>
    <t>GatesheadSecure Children's Home</t>
  </si>
  <si>
    <t>Hartlepool All</t>
  </si>
  <si>
    <t>HartlepoolAdoption Support Agency</t>
  </si>
  <si>
    <t>HartlepoolBoarding School</t>
  </si>
  <si>
    <t>HartlepoolChildren's Home</t>
  </si>
  <si>
    <t>HartlepoolFurther Education College</t>
  </si>
  <si>
    <t>HartlepoolIndependent Fostering Agency</t>
  </si>
  <si>
    <t>HartlepoolLocal Authority Adoption Agency</t>
  </si>
  <si>
    <t>HartlepoolLocal Authority Fostering Agency</t>
  </si>
  <si>
    <t>HartlepoolResidential Family Centre</t>
  </si>
  <si>
    <t>Isle of WightFurther Education College</t>
  </si>
  <si>
    <t>Isle of WightIndependent Fostering Agency</t>
  </si>
  <si>
    <t>Isle of WightLocal Authority Adoption Agency</t>
  </si>
  <si>
    <t>Isle of WightLocal Authority Fostering Agency</t>
  </si>
  <si>
    <t>Isle of WightResidential Family Centre</t>
  </si>
  <si>
    <t>Isle of WightResidential Special School</t>
  </si>
  <si>
    <t>SouthamptonLocal Authority Fostering Agency</t>
  </si>
  <si>
    <t>SouthamptonResidential Family Centre</t>
  </si>
  <si>
    <t>SouthamptonResidential Special School</t>
  </si>
  <si>
    <t>SouthamptonVoluntary Adoption Agency</t>
  </si>
  <si>
    <t>SouthamptonSecure Children's Home</t>
  </si>
  <si>
    <t>Surrey All</t>
  </si>
  <si>
    <t>SurreyAdoption Support Agency</t>
  </si>
  <si>
    <t>SurreyBoarding School</t>
  </si>
  <si>
    <t>SurreyChildren's Home</t>
  </si>
  <si>
    <t>SurreyFurther Education College</t>
  </si>
  <si>
    <t>East Riding of Yorkshire</t>
  </si>
  <si>
    <t>East Sussex</t>
  </si>
  <si>
    <t>Enfield</t>
  </si>
  <si>
    <t>Gateshead</t>
  </si>
  <si>
    <t>Greenwich</t>
  </si>
  <si>
    <t>Hackney</t>
  </si>
  <si>
    <t>Halton</t>
  </si>
  <si>
    <t>Hampshire</t>
  </si>
  <si>
    <t>Haringey</t>
  </si>
  <si>
    <t>Harrow</t>
  </si>
  <si>
    <t>Hartlepool</t>
  </si>
  <si>
    <t>Havering</t>
  </si>
  <si>
    <t>Hillingdon</t>
  </si>
  <si>
    <t>Hounslow</t>
  </si>
  <si>
    <t>Isle of Wight</t>
  </si>
  <si>
    <t>Kensington and ChelseaResidential Family Centre</t>
  </si>
  <si>
    <t>Walsall</t>
  </si>
  <si>
    <t>Bedford</t>
  </si>
  <si>
    <t>Barking and Dagenham</t>
  </si>
  <si>
    <t>Hammersmith and Fulham</t>
  </si>
  <si>
    <t>Kensington and Chelsea</t>
  </si>
  <si>
    <t>Brighton and Hove</t>
  </si>
  <si>
    <t>Medway</t>
  </si>
  <si>
    <t>West Berkshire</t>
  </si>
  <si>
    <t>Windsor and Maidenhead</t>
  </si>
  <si>
    <t>Bath and North East Somerset</t>
  </si>
  <si>
    <t>Bristol City of</t>
  </si>
  <si>
    <t>Isles Of Scilly</t>
  </si>
  <si>
    <t>Lookup</t>
  </si>
  <si>
    <t>LA/GOR name</t>
  </si>
  <si>
    <t>Provision_Type</t>
  </si>
  <si>
    <t>Derby, City of</t>
  </si>
  <si>
    <t>Derbyshire All</t>
  </si>
  <si>
    <t>DerbyshireAdoption Support Agency</t>
  </si>
  <si>
    <t>DerbyshireBoarding School</t>
  </si>
  <si>
    <t>DerbyshireChildren's Home</t>
  </si>
  <si>
    <t>DerbyshireFurther Education College</t>
  </si>
  <si>
    <t>DerbyshireIndependent Fostering Agency</t>
  </si>
  <si>
    <t>DerbyshireLocal Authority Adoption Agency</t>
  </si>
  <si>
    <t>DerbyshireLocal Authority Fostering Agency</t>
  </si>
  <si>
    <t>DerbyshireResidential Family Centre</t>
  </si>
  <si>
    <t>DerbyshireResidential Special School</t>
  </si>
  <si>
    <t>DerbyshireVoluntary Adoption Agency</t>
  </si>
  <si>
    <t>DerbyshireSecure Children's Home</t>
  </si>
  <si>
    <t>East Midlands All</t>
  </si>
  <si>
    <t>HartlepoolResidential Special School</t>
  </si>
  <si>
    <t>HartlepoolVoluntary Adoption Agency</t>
  </si>
  <si>
    <t>HartlepoolSecure Children's Home</t>
  </si>
  <si>
    <t>Middlesbrough All</t>
  </si>
  <si>
    <t>MiddlesbroughAdoption Support Agency</t>
  </si>
  <si>
    <t>Publication frequency:</t>
  </si>
  <si>
    <t>Quarterly</t>
  </si>
  <si>
    <t>Next publication date:</t>
  </si>
  <si>
    <t>© Crown copyright</t>
  </si>
  <si>
    <t xml:space="preserve">You may use and re-use this information (not including logos) free of charge in any format or medium, under the terms of the Open Government Licence. </t>
  </si>
  <si>
    <t>To view this licence, visit:</t>
  </si>
  <si>
    <t>MiddlesbroughResidential Special School</t>
  </si>
  <si>
    <t>MiddlesbroughVoluntary Adoption Agency</t>
  </si>
  <si>
    <t>MiddlesbroughSecure Children's Home</t>
  </si>
  <si>
    <t>Newcastle</t>
  </si>
  <si>
    <t>North East All</t>
  </si>
  <si>
    <t>North East</t>
  </si>
  <si>
    <t>North EastAdoption Support Agency</t>
  </si>
  <si>
    <t>North EastBoarding School</t>
  </si>
  <si>
    <t>North EastChildren's Home</t>
  </si>
  <si>
    <t>North EastFurther Education College</t>
  </si>
  <si>
    <t>North EastIndependent Fostering Agency</t>
  </si>
  <si>
    <t>North EastLocal Authority Adoption Agency</t>
  </si>
  <si>
    <t>North EastLocal Authority Fostering Agency</t>
  </si>
  <si>
    <t>North EastResidential Family Centre</t>
  </si>
  <si>
    <t>North EastResidential Special School</t>
  </si>
  <si>
    <t>North EastVoluntary Adoption Agency</t>
  </si>
  <si>
    <t>North EastSecure Children's Home</t>
  </si>
  <si>
    <t>North Tyneside All</t>
  </si>
  <si>
    <t>North TynesideAdoption Support Agency</t>
  </si>
  <si>
    <t>North TynesideBoarding School</t>
  </si>
  <si>
    <t>North TynesideChildren's Home</t>
  </si>
  <si>
    <t>North TynesideFurther Education College</t>
  </si>
  <si>
    <t>North TynesideIndependent Fostering Agency</t>
  </si>
  <si>
    <t>North TynesideLocal Authority Adoption Agency</t>
  </si>
  <si>
    <t>North TynesideLocal Authority Fostering Agency</t>
  </si>
  <si>
    <t>North TynesideResidential Family Centre</t>
  </si>
  <si>
    <t>North TynesideResidential Special School</t>
  </si>
  <si>
    <t>North TynesideVoluntary Adoption Agency</t>
  </si>
  <si>
    <t>North TynesideSecure Children's Home</t>
  </si>
  <si>
    <t>Northumberland All</t>
  </si>
  <si>
    <t>NorthumberlandAdoption Support Agency</t>
  </si>
  <si>
    <t>NorthumberlandBoarding School</t>
  </si>
  <si>
    <t>NorthumberlandChildren's Home</t>
  </si>
  <si>
    <t>NorthumberlandFurther Education College</t>
  </si>
  <si>
    <t>NorthumberlandIndependent Fostering Agency</t>
  </si>
  <si>
    <t>NorthumberlandLocal Authority Adoption Agency</t>
  </si>
  <si>
    <t>NorthumberlandLocal Authority Fostering Agency</t>
  </si>
  <si>
    <t>NorthumberlandResidential Family Centre</t>
  </si>
  <si>
    <t>SuttonLocal Authority Fostering Agency</t>
  </si>
  <si>
    <t>SuttonResidential Family Centre</t>
  </si>
  <si>
    <t>SuttonResidential Special School</t>
  </si>
  <si>
    <t>SuttonVoluntary Adoption Agency</t>
  </si>
  <si>
    <t>SuttonSecure Children's Home</t>
  </si>
  <si>
    <t>Waltham Forest All</t>
  </si>
  <si>
    <t>Waltham ForestAdoption Support Agency</t>
  </si>
  <si>
    <t>Waltham ForestBoarding School</t>
  </si>
  <si>
    <t>Waltham ForestChildren's Home</t>
  </si>
  <si>
    <t>Isles of ScillyAdoption Support Agency</t>
  </si>
  <si>
    <t>Isles of ScillyBoarding School</t>
  </si>
  <si>
    <t>Isles of ScillyChildren's Home</t>
  </si>
  <si>
    <t>Isles of ScillyFurther Education College</t>
  </si>
  <si>
    <t>Isles of ScillyIndependent Fostering Agency</t>
  </si>
  <si>
    <t>CoventryFurther Education College</t>
  </si>
  <si>
    <t>CoventryIndependent Fostering Agency</t>
  </si>
  <si>
    <t>CoventryLocal Authority Adoption Agency</t>
  </si>
  <si>
    <t>CoventryLocal Authority Fostering Agency</t>
  </si>
  <si>
    <t>CoventryResidential Family Centre</t>
  </si>
  <si>
    <t>CoventryResidential Special School</t>
  </si>
  <si>
    <t>CoventryVoluntary Adoption Agency</t>
  </si>
  <si>
    <t>CoventrySecure Children's Home</t>
  </si>
  <si>
    <t>Dudley All</t>
  </si>
  <si>
    <t>DudleyAdoption Support Agency</t>
  </si>
  <si>
    <t>DudleyBoarding School</t>
  </si>
  <si>
    <t>DudleyChildren's Home</t>
  </si>
  <si>
    <t>DudleyFurther Education College</t>
  </si>
  <si>
    <t>DudleyIndependent Fostering Agency</t>
  </si>
  <si>
    <t>DudleyLocal Authority Adoption Agency</t>
  </si>
  <si>
    <t>DudleyLocal Authority Fostering Agency</t>
  </si>
  <si>
    <t>DudleyResidential Family Centre</t>
  </si>
  <si>
    <t>DudleyResidential Special School</t>
  </si>
  <si>
    <t>DudleyVoluntary Adoption Agency</t>
  </si>
  <si>
    <t>DudleySecure Children's Home</t>
  </si>
  <si>
    <t>Herefordshire All</t>
  </si>
  <si>
    <t>ReadingFurther Education College</t>
  </si>
  <si>
    <t>ReadingIndependent Fostering Agency</t>
  </si>
  <si>
    <t>BuryAdoption Support Agency</t>
  </si>
  <si>
    <t>BuryBoarding School</t>
  </si>
  <si>
    <t>BuryChildren's Home</t>
  </si>
  <si>
    <t>BuryFurther Education College</t>
  </si>
  <si>
    <t>BuryIndependent Fostering Agency</t>
  </si>
  <si>
    <t>WarringtonSecure Children's Home</t>
  </si>
  <si>
    <t>Wigan All</t>
  </si>
  <si>
    <t>WiganAdoption Support Agency</t>
  </si>
  <si>
    <t>WiganBoarding School</t>
  </si>
  <si>
    <t>WiganChildren's Home</t>
  </si>
  <si>
    <t>WiganFurther Education College</t>
  </si>
  <si>
    <t>Tower Hamlets</t>
  </si>
  <si>
    <t>Trafford</t>
  </si>
  <si>
    <t>Wakefield</t>
  </si>
  <si>
    <t>Waltham Forest</t>
  </si>
  <si>
    <t>Wandsworth</t>
  </si>
  <si>
    <t>Warrington</t>
  </si>
  <si>
    <t>Warwickshire</t>
  </si>
  <si>
    <t>West Sussex</t>
  </si>
  <si>
    <t>Westminster</t>
  </si>
  <si>
    <t>Wigan</t>
  </si>
  <si>
    <t>Wiltshire</t>
  </si>
  <si>
    <t>Wirral</t>
  </si>
  <si>
    <t>Wokingham</t>
  </si>
  <si>
    <t>York</t>
  </si>
  <si>
    <t>Herefordshire</t>
  </si>
  <si>
    <t>Staffordshire</t>
  </si>
  <si>
    <t>Wolverhampton</t>
  </si>
  <si>
    <t>Worcestershire</t>
  </si>
  <si>
    <t>Leicestershire</t>
  </si>
  <si>
    <t>Northamptonshire</t>
  </si>
  <si>
    <t>Nottinghamshire</t>
  </si>
  <si>
    <t>Middlesbrough</t>
  </si>
  <si>
    <t>Northumberland</t>
  </si>
  <si>
    <t>Buckinghamshire</t>
  </si>
  <si>
    <t>ThurrockSecure Training Centre</t>
  </si>
  <si>
    <t>LondonSecure Training Centre</t>
  </si>
  <si>
    <t>Inner LondonSecure Training Centre</t>
  </si>
  <si>
    <t>City of LondonSecure Training Centre</t>
  </si>
  <si>
    <t>CamdenSecure Training Centre</t>
  </si>
  <si>
    <t>HackneySecure Training Centre</t>
  </si>
  <si>
    <t>HaringeySecure Training Centre</t>
  </si>
  <si>
    <t>IslingtonSecure Training Centre</t>
  </si>
  <si>
    <t>MiddlesbroughFurther Education College</t>
  </si>
  <si>
    <t>MiddlesbroughIndependent Fostering Agency</t>
  </si>
  <si>
    <t>MiddlesbroughLocal Authority Adoption Agency</t>
  </si>
  <si>
    <t>MiddlesbroughLocal Authority Fostering Agency</t>
  </si>
  <si>
    <t>MiddlesbroughResidential Family Centre</t>
  </si>
  <si>
    <t>IslingtonAdoption Support Agency</t>
  </si>
  <si>
    <t>IslingtonBoarding School</t>
  </si>
  <si>
    <t>IslingtonChildren's Home</t>
  </si>
  <si>
    <t>IslingtonFurther Education College</t>
  </si>
  <si>
    <t>IslingtonIndependent Fostering Agency</t>
  </si>
  <si>
    <t>IslingtonLocal Authority Adoption Agency</t>
  </si>
  <si>
    <t>IslingtonLocal Authority Fostering Agency</t>
  </si>
  <si>
    <t>IslingtonResidential Family Centre</t>
  </si>
  <si>
    <t>IslingtonResidential Special School</t>
  </si>
  <si>
    <t>IslingtonVoluntary Adoption Agency</t>
  </si>
  <si>
    <t>IslingtonSecure Children's Home</t>
  </si>
  <si>
    <t>Kensington &amp; Chelsea</t>
  </si>
  <si>
    <t>Lambeth All</t>
  </si>
  <si>
    <t>LambethAdoption Support Agency</t>
  </si>
  <si>
    <t>LambethBoarding School</t>
  </si>
  <si>
    <t>LambethChildren's Home</t>
  </si>
  <si>
    <t>LambethFurther Education College</t>
  </si>
  <si>
    <t>LambethIndependent Fostering Agency</t>
  </si>
  <si>
    <t>LewishamVoluntary Adoption Agency</t>
  </si>
  <si>
    <t>Kensington and ChelseaResidential Special School</t>
  </si>
  <si>
    <t>Kensington and ChelseaVoluntary Adoption Agency</t>
  </si>
  <si>
    <t>Kensington and ChelseaSecure Children's Home</t>
  </si>
  <si>
    <t>ReadingLocal Authority Adoption Agency</t>
  </si>
  <si>
    <t>ReadingLocal Authority Fostering Agency</t>
  </si>
  <si>
    <t>ReadingResidential Family Centre</t>
  </si>
  <si>
    <t>ReadingResidential Special School</t>
  </si>
  <si>
    <t>ReadingVoluntary Adoption Agency</t>
  </si>
  <si>
    <t>ReadingSecure Children's Home</t>
  </si>
  <si>
    <t>Slough All</t>
  </si>
  <si>
    <t>SloughAdoption Support Agency</t>
  </si>
  <si>
    <t>SloughBoarding School</t>
  </si>
  <si>
    <t>Isles of ScillyLocal Authority Adoption Agency</t>
  </si>
  <si>
    <t>Isles of ScillyLocal Authority Fostering Agency</t>
  </si>
  <si>
    <t>Isles of ScillyResidential Family Centre</t>
  </si>
  <si>
    <t>Isles of ScillyResidential Special School</t>
  </si>
  <si>
    <t>Isles of ScillyVoluntary Adoption Agency</t>
  </si>
  <si>
    <t>Isles of ScillySecure Children's Home</t>
  </si>
  <si>
    <t>North Somerset All</t>
  </si>
  <si>
    <t>North SomersetAdoption Support Agency</t>
  </si>
  <si>
    <t>North SomersetBoarding School</t>
  </si>
  <si>
    <t>North SomersetChildren's Home</t>
  </si>
  <si>
    <t>North SomersetFurther Education College</t>
  </si>
  <si>
    <t>North SomersetIndependent Fostering Agency</t>
  </si>
  <si>
    <t>North SomersetLocal Authority Adoption Agency</t>
  </si>
  <si>
    <t>North SomersetLocal Authority Fostering Agency</t>
  </si>
  <si>
    <t>North SomersetResidential Family Centre</t>
  </si>
  <si>
    <t>North SomersetResidential Special School</t>
  </si>
  <si>
    <t>North SomersetVoluntary Adoption Agency</t>
  </si>
  <si>
    <t>North SomersetSecure Children's Home</t>
  </si>
  <si>
    <t>Plymouth All</t>
  </si>
  <si>
    <t>PlymouthAdoption Support Agency</t>
  </si>
  <si>
    <t>PlymouthBoarding School</t>
  </si>
  <si>
    <t>South Gloucestershire All</t>
  </si>
  <si>
    <t>South GloucestershireAdoption Support Agency</t>
  </si>
  <si>
    <t>South GloucestershireBoarding School</t>
  </si>
  <si>
    <t>South GloucestershireChildren's Home</t>
  </si>
  <si>
    <t>South GloucestershireFurther Education College</t>
  </si>
  <si>
    <t>A children’s home is defined in section 1 of the Care Standards Act 2000, and is an establishment that provides care and accommodation wholly or mainly for children. Children’s homes vary in size and nature. They fulfil a range of purposes designed to meet the different needs of those children and young people who are assessed as needing a residential care placement. Some homes, for example, provide short breaks which are needed to help support children and their family. This publication does not include secure children's homes or residential special schools which are registered as children's homes in its children's homes numbers.</t>
  </si>
  <si>
    <t>Autumn 2012</t>
  </si>
  <si>
    <t>† St. Helens', Warrington's, and Wigan's local authority adoption agencies operate from the same premises in Wigan</t>
  </si>
  <si>
    <t>0**</t>
  </si>
  <si>
    <t>2**</t>
  </si>
  <si>
    <t>0*</t>
  </si>
  <si>
    <t>*  Some local authorities do not have a local authority adoption agency or local authority fostering service listed against them. This is where the provision is shared with another local authority. Telford &amp; Wrekin's adoption agency is included with Shropshire, Isles of Scilly's fostering service is included with Cornwall (up to and including 29 Februrary 2012), City of London's fostering service is included with Hackney, Central Bedfordshire's fostering service is included with Bedford Borough and Bedford Borough's adoption agency is included with Central Bedfordshire.</t>
  </si>
  <si>
    <t>**  Leicestershire's local authority adoption agency is located within the boundary of Leicester so it has been counted under Leicester. Similarly, City of London's adoption agency is located within the boundary of Islington so it has been counted under Islington, and from 31 March 2012, Isles of Scilly's fostering services are counted under Cornwall.</t>
  </si>
  <si>
    <t>0†</t>
  </si>
  <si>
    <t>3†</t>
  </si>
  <si>
    <r>
      <t>Secure training centres are defined in section 43(1) (d) of the Prison Act 1952. Ofsted inspects both the care and educational provision for children in four secure training centres. They accommodate young people between the ages of 12 and 17 who have been remanded or sentenced by the courts. The centres are under contract to the Youth Justice Board, which monitors their compliance with requirements. Ofsted does not regulate secure training centres but has an agreement with the Youth Justice Board to inspect care twice a year and education once a year</t>
    </r>
    <r>
      <rPr>
        <vertAlign val="superscript"/>
        <sz val="12"/>
        <color indexed="8"/>
        <rFont val="Tahoma"/>
        <family val="2"/>
      </rPr>
      <t>1</t>
    </r>
    <r>
      <rPr>
        <sz val="12"/>
        <color indexed="8"/>
        <rFont val="Tahoma"/>
        <family val="2"/>
      </rPr>
      <t>.</t>
    </r>
  </si>
  <si>
    <t xml:space="preserve">Residential special schools are defined in section 59 of the Safeguarding Vulnerable Groups Act 2006. They vary in size and nature. The sector includes large non-maintained special schools which make provision for very specific needs and take children as full boarders from all over the country, to smaller more local providers catering for children with a range of different special needs and disabilities who may be resident at the school only during the week. </t>
  </si>
  <si>
    <r>
      <rPr>
        <vertAlign val="superscript"/>
        <sz val="8"/>
        <rFont val="Tahoma"/>
        <family val="2"/>
      </rPr>
      <t xml:space="preserve">1 </t>
    </r>
    <r>
      <rPr>
        <sz val="8"/>
        <rFont val="Tahoma"/>
        <family val="2"/>
      </rPr>
      <t>The last inspection cycle of secure training centres (STC) was completed on 31 March 2012. The Youth Justice Board have commissioned an annual joint inspection of each STC by Ofsted, HMI Prisons and the Care Quality Commission, beginning September 2012 and completing by 31 March 2013. The draft inspection framework is currently out to public consultation, closing 26 June 2012.</t>
    </r>
  </si>
  <si>
    <t>The focus of all adoption agencies is on placing children successfully into adoptive families who the agency recruits, assesses, prepares and supports, so they will meet the children’s needs and enable them to develop and achieve throughout their lives. The services maintained by local authorities are described in section 3(1) of the Adoption and Children Act 2002. Local authorities place children with adoptive families recruited and approved by themselves, by other local authorities or by voluntary adoption agencies who must register with Ofsted. Adoption agencies may also provide birth records, counselling and intermediary services to adoptees and birth relatives. There are three branches of voluntary adoption agencies in Wales which are inspected by Ofsted because their head offices are in England. These are not included in this publication.</t>
  </si>
  <si>
    <t>Voluntary Adoption Agency Branch</t>
  </si>
  <si>
    <t>The term ‘places’ used in this report refers to the number of places for which the social care provider has capacity. This number usually will not, therefore, be the same as the actual number of children who are receiving services from the provider. Ofsted holds data relating to places for: children's homes; secure children's homes; residential special schools; residential family centres; boarding schools; and further education colleges. For some of these providers Ofsted does not hold data relating to places. Where this is the case, the number of places has been estimated. For all other provision types, and aggregated provision types, places data are not available.</t>
  </si>
</sst>
</file>

<file path=xl/styles.xml><?xml version="1.0" encoding="utf-8"?>
<styleSheet xmlns="http://schemas.openxmlformats.org/spreadsheetml/2006/main">
  <numFmts count="3">
    <numFmt numFmtId="164" formatCode="[$-F800]dddd\,\ mmmm\ dd\,\ yyyy"/>
    <numFmt numFmtId="167" formatCode="mmm/yyyy"/>
    <numFmt numFmtId="168" formatCode="General_)"/>
  </numFmts>
  <fonts count="61">
    <font>
      <sz val="10"/>
      <name val="Tahoma"/>
    </font>
    <font>
      <sz val="10"/>
      <name val="Tahoma"/>
    </font>
    <font>
      <u/>
      <sz val="10"/>
      <color indexed="12"/>
      <name val="Arial"/>
      <family val="2"/>
    </font>
    <font>
      <sz val="10"/>
      <name val="Arial"/>
      <family val="2"/>
    </font>
    <font>
      <sz val="9"/>
      <name val="Tahoma"/>
      <family val="2"/>
    </font>
    <font>
      <b/>
      <sz val="9"/>
      <name val="Tahoma"/>
      <family val="2"/>
    </font>
    <font>
      <sz val="9"/>
      <color indexed="9"/>
      <name val="Tahoma"/>
      <family val="2"/>
    </font>
    <font>
      <sz val="9"/>
      <color indexed="8"/>
      <name val="Tahoma"/>
      <family val="2"/>
    </font>
    <font>
      <b/>
      <sz val="10"/>
      <name val="Tahoma"/>
      <family val="2"/>
    </font>
    <font>
      <sz val="8"/>
      <name val="Tahoma"/>
      <family val="2"/>
    </font>
    <font>
      <b/>
      <sz val="12"/>
      <name val="Tahoma"/>
      <family val="2"/>
    </font>
    <font>
      <b/>
      <sz val="8"/>
      <name val="Tahoma"/>
      <family val="2"/>
    </font>
    <font>
      <b/>
      <sz val="8"/>
      <name val="Tahoma"/>
      <family val="2"/>
    </font>
    <font>
      <sz val="10"/>
      <name val="Courier"/>
      <family val="3"/>
    </font>
    <font>
      <sz val="8"/>
      <name val="Tahoma"/>
      <family val="2"/>
    </font>
    <font>
      <b/>
      <sz val="18"/>
      <name val="Tahoma"/>
      <family val="2"/>
    </font>
    <font>
      <sz val="18"/>
      <name val="Tahoma"/>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2"/>
      <name val="Calibri"/>
      <family val="2"/>
    </font>
    <font>
      <b/>
      <sz val="13"/>
      <color indexed="42"/>
      <name val="Calibri"/>
      <family val="2"/>
    </font>
    <font>
      <b/>
      <sz val="11"/>
      <color indexed="42"/>
      <name val="Calibri"/>
      <family val="2"/>
    </font>
    <font>
      <u/>
      <sz val="10"/>
      <color indexed="12"/>
      <name val="Tahoma"/>
      <family val="2"/>
    </font>
    <font>
      <sz val="11"/>
      <color indexed="54"/>
      <name val="Calibri"/>
      <family val="2"/>
    </font>
    <font>
      <sz val="11"/>
      <color indexed="52"/>
      <name val="Calibri"/>
      <family val="2"/>
    </font>
    <font>
      <sz val="11"/>
      <color indexed="60"/>
      <name val="Calibri"/>
      <family val="2"/>
    </font>
    <font>
      <b/>
      <sz val="11"/>
      <color indexed="8"/>
      <name val="Calibri"/>
      <family val="2"/>
    </font>
    <font>
      <b/>
      <sz val="18"/>
      <color indexed="42"/>
      <name val="Cambria"/>
      <family val="2"/>
    </font>
    <font>
      <sz val="11"/>
      <color indexed="10"/>
      <name val="Calibri"/>
      <family val="2"/>
    </font>
    <font>
      <sz val="12"/>
      <name val="Tahoma"/>
      <family val="2"/>
    </font>
    <font>
      <b/>
      <sz val="12"/>
      <name val="Tahoma"/>
      <family val="2"/>
    </font>
    <font>
      <u/>
      <sz val="12"/>
      <color indexed="12"/>
      <name val="Tahoma"/>
      <family val="2"/>
    </font>
    <font>
      <sz val="12"/>
      <name val="Tahoma"/>
      <family val="2"/>
    </font>
    <font>
      <u/>
      <sz val="12"/>
      <color indexed="12"/>
      <name val="Tahoma"/>
      <family val="2"/>
    </font>
    <font>
      <i/>
      <sz val="10"/>
      <name val="Tahoma"/>
      <family val="2"/>
    </font>
    <font>
      <i/>
      <sz val="10"/>
      <color indexed="9"/>
      <name val="Tahoma"/>
      <family val="2"/>
    </font>
    <font>
      <sz val="10"/>
      <color indexed="8"/>
      <name val="Tahoma"/>
      <family val="2"/>
    </font>
    <font>
      <i/>
      <u/>
      <sz val="10"/>
      <name val="Tahoma"/>
      <family val="2"/>
    </font>
    <font>
      <sz val="10"/>
      <color indexed="10"/>
      <name val="Tahoma"/>
      <family val="2"/>
    </font>
    <font>
      <sz val="8"/>
      <color indexed="8"/>
      <name val="Tahoma"/>
      <family val="2"/>
    </font>
    <font>
      <b/>
      <sz val="8"/>
      <color indexed="9"/>
      <name val="Tahoma"/>
      <family val="2"/>
    </font>
    <font>
      <vertAlign val="superscript"/>
      <sz val="8"/>
      <name val="Tahoma"/>
      <family val="2"/>
    </font>
    <font>
      <sz val="10"/>
      <name val="Tahoma"/>
      <family val="2"/>
    </font>
    <font>
      <b/>
      <vertAlign val="superscript"/>
      <sz val="8"/>
      <name val="Tahoma"/>
      <family val="2"/>
    </font>
    <font>
      <b/>
      <sz val="20"/>
      <color indexed="9"/>
      <name val="Tahoma"/>
      <family val="2"/>
    </font>
    <font>
      <b/>
      <sz val="11"/>
      <name val="Tahoma"/>
      <family val="2"/>
    </font>
    <font>
      <b/>
      <sz val="11"/>
      <name val="Tahoma"/>
      <family val="2"/>
    </font>
    <font>
      <sz val="11"/>
      <name val="Tahoma"/>
      <family val="2"/>
    </font>
    <font>
      <b/>
      <sz val="12"/>
      <color indexed="8"/>
      <name val="Tahoma"/>
      <family val="2"/>
    </font>
    <font>
      <sz val="12"/>
      <color indexed="8"/>
      <name val="Tahoma"/>
      <family val="2"/>
    </font>
    <font>
      <sz val="12"/>
      <color indexed="10"/>
      <name val="Tahoma"/>
      <family val="2"/>
    </font>
    <font>
      <b/>
      <sz val="12"/>
      <color indexed="10"/>
      <name val="Tahoma"/>
      <family val="2"/>
    </font>
    <font>
      <sz val="8"/>
      <color indexed="8"/>
      <name val="Tahoma"/>
      <family val="2"/>
    </font>
    <font>
      <b/>
      <sz val="19"/>
      <name val="Tahoma"/>
      <family val="2"/>
    </font>
    <font>
      <vertAlign val="superscript"/>
      <sz val="12"/>
      <color indexed="8"/>
      <name val="Tahoma"/>
      <family val="2"/>
    </font>
  </fonts>
  <fills count="23">
    <fill>
      <patternFill patternType="none"/>
    </fill>
    <fill>
      <patternFill patternType="gray125"/>
    </fill>
    <fill>
      <patternFill patternType="solid">
        <fgColor indexed="24"/>
      </patternFill>
    </fill>
    <fill>
      <patternFill patternType="solid">
        <fgColor indexed="29"/>
      </patternFill>
    </fill>
    <fill>
      <patternFill patternType="solid">
        <fgColor indexed="26"/>
      </patternFill>
    </fill>
    <fill>
      <patternFill patternType="solid">
        <fgColor indexed="27"/>
      </patternFill>
    </fill>
    <fill>
      <patternFill patternType="solid">
        <fgColor indexed="45"/>
      </patternFill>
    </fill>
    <fill>
      <patternFill patternType="solid">
        <fgColor indexed="44"/>
      </patternFill>
    </fill>
    <fill>
      <patternFill patternType="solid">
        <fgColor indexed="49"/>
      </patternFill>
    </fill>
    <fill>
      <patternFill patternType="solid">
        <fgColor indexed="10"/>
      </patternFill>
    </fill>
    <fill>
      <patternFill patternType="solid">
        <fgColor indexed="18"/>
      </patternFill>
    </fill>
    <fill>
      <patternFill patternType="solid">
        <fgColor indexed="47"/>
      </patternFill>
    </fill>
    <fill>
      <patternFill patternType="solid">
        <fgColor indexed="43"/>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darkGray">
        <bgColor indexed="22"/>
      </patternFill>
    </fill>
    <fill>
      <patternFill patternType="solid">
        <fgColor indexed="46"/>
        <bgColor indexed="64"/>
      </patternFill>
    </fill>
    <fill>
      <patternFill patternType="solid">
        <fgColor indexed="21"/>
        <bgColor indexed="64"/>
      </patternFill>
    </fill>
    <fill>
      <patternFill patternType="solid">
        <fgColor theme="0"/>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64"/>
      </bottom>
      <diagonal/>
    </border>
    <border>
      <left/>
      <right/>
      <top/>
      <bottom style="medium">
        <color indexed="9"/>
      </bottom>
      <diagonal/>
    </border>
    <border>
      <left/>
      <right/>
      <top style="medium">
        <color indexed="46"/>
      </top>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55"/>
      </bottom>
      <diagonal/>
    </border>
    <border>
      <left/>
      <right/>
      <top/>
      <bottom style="medium">
        <color indexed="46"/>
      </bottom>
      <diagonal/>
    </border>
    <border>
      <left/>
      <right/>
      <top style="medium">
        <color indexed="9"/>
      </top>
      <bottom style="medium">
        <color indexed="46"/>
      </bottom>
      <diagonal/>
    </border>
    <border>
      <left/>
      <right/>
      <top style="medium">
        <color indexed="9"/>
      </top>
      <bottom style="medium">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9">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2"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2"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1" fillId="13" borderId="1" applyNumberFormat="0" applyAlignment="0" applyProtection="0"/>
    <xf numFmtId="0" fontId="22" fillId="14" borderId="2" applyNumberFormat="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3" borderId="1" applyNumberFormat="0" applyAlignment="0" applyProtection="0"/>
    <xf numFmtId="0" fontId="30" fillId="0" borderId="6" applyNumberFormat="0" applyFill="0" applyAlignment="0" applyProtection="0"/>
    <xf numFmtId="0" fontId="31" fillId="4" borderId="0" applyNumberFormat="0" applyBorder="0" applyAlignment="0" applyProtection="0"/>
    <xf numFmtId="0" fontId="17" fillId="0" borderId="0"/>
    <xf numFmtId="0" fontId="3" fillId="0" borderId="0"/>
    <xf numFmtId="0" fontId="3" fillId="0" borderId="0"/>
    <xf numFmtId="168" fontId="13" fillId="0" borderId="0"/>
    <xf numFmtId="0" fontId="13" fillId="0" borderId="0"/>
    <xf numFmtId="0" fontId="17" fillId="4" borderId="7" applyNumberFormat="0" applyFont="0" applyAlignment="0" applyProtection="0"/>
    <xf numFmtId="0" fontId="32" fillId="13" borderId="8" applyNumberFormat="0" applyAlignment="0" applyProtection="0"/>
    <xf numFmtId="0" fontId="33" fillId="0" borderId="0" applyNumberFormat="0" applyFill="0" applyBorder="0" applyAlignment="0" applyProtection="0"/>
    <xf numFmtId="0" fontId="32" fillId="0" borderId="9" applyNumberFormat="0" applyFill="0" applyAlignment="0" applyProtection="0"/>
    <xf numFmtId="0" fontId="34" fillId="0" borderId="0" applyNumberFormat="0" applyFill="0" applyBorder="0" applyAlignment="0" applyProtection="0"/>
  </cellStyleXfs>
  <cellXfs count="232">
    <xf numFmtId="0" fontId="0" fillId="0" borderId="0" xfId="0"/>
    <xf numFmtId="0" fontId="17" fillId="15" borderId="10" xfId="0" applyFont="1" applyFill="1" applyBorder="1" applyAlignment="1">
      <alignment horizontal="left"/>
    </xf>
    <xf numFmtId="0" fontId="14" fillId="0" borderId="0" xfId="0" applyFont="1" applyFill="1" applyBorder="1" applyAlignment="1">
      <alignment horizontal="left"/>
    </xf>
    <xf numFmtId="0" fontId="10" fillId="16" borderId="0" xfId="0" applyFont="1" applyFill="1"/>
    <xf numFmtId="0" fontId="17" fillId="0" borderId="0" xfId="0" applyFont="1" applyFill="1" applyBorder="1" applyAlignment="1">
      <alignment horizontal="left"/>
    </xf>
    <xf numFmtId="0" fontId="8" fillId="17" borderId="10" xfId="0" applyFont="1" applyFill="1" applyBorder="1" applyAlignment="1">
      <alignment horizontal="left"/>
    </xf>
    <xf numFmtId="1" fontId="5" fillId="17" borderId="10" xfId="0" applyNumberFormat="1" applyFont="1" applyFill="1" applyBorder="1" applyAlignment="1">
      <alignment horizontal="left" wrapText="1"/>
    </xf>
    <xf numFmtId="0" fontId="15" fillId="18" borderId="10" xfId="0" applyFont="1" applyFill="1" applyBorder="1" applyAlignment="1">
      <alignment horizontal="left"/>
    </xf>
    <xf numFmtId="0" fontId="16" fillId="0" borderId="0" xfId="0" applyFont="1" applyFill="1" applyBorder="1" applyAlignment="1">
      <alignment horizontal="left"/>
    </xf>
    <xf numFmtId="0" fontId="17" fillId="19" borderId="10" xfId="0" applyFont="1" applyFill="1" applyBorder="1" applyAlignment="1">
      <alignment horizontal="left"/>
    </xf>
    <xf numFmtId="0" fontId="14" fillId="19" borderId="10" xfId="0" applyFont="1" applyFill="1" applyBorder="1" applyAlignment="1">
      <alignment horizontal="left"/>
    </xf>
    <xf numFmtId="0" fontId="8" fillId="0" borderId="0" xfId="0" applyFont="1"/>
    <xf numFmtId="14" fontId="0" fillId="0" borderId="0" xfId="0" applyNumberFormat="1"/>
    <xf numFmtId="0" fontId="35" fillId="16" borderId="0" xfId="0" applyFont="1" applyFill="1"/>
    <xf numFmtId="0" fontId="35" fillId="16" borderId="11" xfId="0" applyFont="1" applyFill="1" applyBorder="1"/>
    <xf numFmtId="0" fontId="35" fillId="16" borderId="12" xfId="0" applyFont="1" applyFill="1" applyBorder="1"/>
    <xf numFmtId="0" fontId="35" fillId="16" borderId="13" xfId="0" applyFont="1" applyFill="1" applyBorder="1"/>
    <xf numFmtId="0" fontId="35" fillId="16" borderId="14" xfId="0" applyFont="1" applyFill="1" applyBorder="1"/>
    <xf numFmtId="0" fontId="35" fillId="0" borderId="15" xfId="0" applyFont="1" applyBorder="1" applyAlignment="1">
      <alignment vertical="center" wrapText="1"/>
    </xf>
    <xf numFmtId="164" fontId="35" fillId="0" borderId="15" xfId="0" applyNumberFormat="1" applyFont="1" applyBorder="1" applyAlignment="1">
      <alignment horizontal="left" vertical="center" wrapText="1"/>
    </xf>
    <xf numFmtId="0" fontId="36" fillId="0" borderId="15" xfId="0" applyFont="1" applyBorder="1" applyAlignment="1">
      <alignment vertical="center" wrapText="1"/>
    </xf>
    <xf numFmtId="0" fontId="35" fillId="0" borderId="15" xfId="0" applyFont="1" applyBorder="1" applyAlignment="1">
      <alignment horizontal="left" vertical="center" wrapText="1"/>
    </xf>
    <xf numFmtId="3" fontId="35" fillId="16" borderId="11" xfId="0" applyNumberFormat="1" applyFont="1" applyFill="1" applyBorder="1" applyProtection="1">
      <protection locked="0" hidden="1"/>
    </xf>
    <xf numFmtId="3" fontId="35" fillId="16" borderId="12" xfId="0" applyNumberFormat="1" applyFont="1" applyFill="1" applyBorder="1" applyProtection="1">
      <protection locked="0" hidden="1"/>
    </xf>
    <xf numFmtId="3" fontId="35" fillId="16" borderId="0" xfId="0" applyNumberFormat="1" applyFont="1" applyFill="1" applyBorder="1" applyProtection="1">
      <protection locked="0" hidden="1"/>
    </xf>
    <xf numFmtId="0" fontId="35" fillId="16" borderId="0" xfId="0" applyFont="1" applyFill="1" applyBorder="1"/>
    <xf numFmtId="3" fontId="35" fillId="0" borderId="11" xfId="0" applyNumberFormat="1" applyFont="1" applyBorder="1" applyProtection="1">
      <protection locked="0" hidden="1"/>
    </xf>
    <xf numFmtId="3" fontId="36" fillId="16" borderId="12" xfId="0" applyNumberFormat="1" applyFont="1" applyFill="1" applyBorder="1" applyProtection="1">
      <protection locked="0" hidden="1"/>
    </xf>
    <xf numFmtId="3" fontId="35" fillId="16" borderId="11" xfId="0" applyNumberFormat="1" applyFont="1" applyFill="1" applyBorder="1" applyAlignment="1" applyProtection="1">
      <alignment wrapText="1"/>
      <protection locked="0" hidden="1"/>
    </xf>
    <xf numFmtId="3" fontId="35" fillId="16" borderId="12" xfId="0" applyNumberFormat="1" applyFont="1" applyFill="1" applyBorder="1" applyAlignment="1" applyProtection="1">
      <alignment wrapText="1"/>
      <protection locked="0" hidden="1"/>
    </xf>
    <xf numFmtId="3" fontId="35" fillId="16" borderId="0" xfId="0" applyNumberFormat="1" applyFont="1" applyFill="1" applyBorder="1" applyAlignment="1" applyProtection="1">
      <alignment wrapText="1"/>
      <protection locked="0" hidden="1"/>
    </xf>
    <xf numFmtId="3" fontId="37" fillId="16" borderId="11" xfId="35" applyNumberFormat="1" applyFont="1" applyFill="1" applyBorder="1" applyAlignment="1" applyProtection="1">
      <protection locked="0" hidden="1"/>
    </xf>
    <xf numFmtId="3" fontId="37" fillId="16" borderId="12" xfId="35" applyNumberFormat="1" applyFont="1" applyFill="1" applyBorder="1" applyAlignment="1" applyProtection="1">
      <protection locked="0" hidden="1"/>
    </xf>
    <xf numFmtId="3" fontId="37" fillId="16" borderId="0" xfId="35" applyNumberFormat="1" applyFont="1" applyFill="1" applyBorder="1" applyAlignment="1" applyProtection="1">
      <protection locked="0" hidden="1"/>
    </xf>
    <xf numFmtId="3" fontId="35" fillId="16" borderId="13" xfId="0" applyNumberFormat="1" applyFont="1" applyFill="1" applyBorder="1" applyProtection="1">
      <protection locked="0" hidden="1"/>
    </xf>
    <xf numFmtId="3" fontId="35" fillId="16" borderId="14" xfId="0" applyNumberFormat="1" applyFont="1" applyFill="1" applyBorder="1" applyProtection="1">
      <protection locked="0" hidden="1"/>
    </xf>
    <xf numFmtId="0" fontId="38" fillId="16" borderId="0" xfId="0" applyFont="1" applyFill="1"/>
    <xf numFmtId="0" fontId="39" fillId="16" borderId="0" xfId="35" applyFont="1" applyFill="1" applyAlignment="1" applyProtection="1">
      <alignment horizontal="left" vertical="center" wrapText="1"/>
    </xf>
    <xf numFmtId="0" fontId="10" fillId="0" borderId="0" xfId="0" applyFont="1" applyFill="1" applyAlignment="1">
      <alignment wrapText="1"/>
    </xf>
    <xf numFmtId="0" fontId="38" fillId="0" borderId="0" xfId="0" applyFont="1"/>
    <xf numFmtId="0" fontId="38" fillId="0" borderId="0" xfId="0" applyFont="1" applyAlignment="1">
      <alignment wrapText="1"/>
    </xf>
    <xf numFmtId="0" fontId="38" fillId="0" borderId="0" xfId="0" applyFont="1" applyBorder="1"/>
    <xf numFmtId="0" fontId="1" fillId="16" borderId="0" xfId="0" applyFont="1" applyFill="1" applyBorder="1" applyProtection="1">
      <protection hidden="1"/>
    </xf>
    <xf numFmtId="0" fontId="1" fillId="16" borderId="0" xfId="0" applyFont="1" applyFill="1" applyProtection="1">
      <protection hidden="1"/>
    </xf>
    <xf numFmtId="0" fontId="48" fillId="16" borderId="0" xfId="0" applyFont="1" applyFill="1" applyProtection="1">
      <protection hidden="1"/>
    </xf>
    <xf numFmtId="0" fontId="48" fillId="16" borderId="0" xfId="0" applyFont="1" applyFill="1" applyBorder="1" applyProtection="1">
      <protection hidden="1"/>
    </xf>
    <xf numFmtId="167" fontId="48" fillId="16" borderId="0" xfId="0" quotePrefix="1" applyNumberFormat="1" applyFont="1" applyFill="1" applyBorder="1" applyAlignment="1" applyProtection="1">
      <alignment horizontal="left" vertical="center" wrapText="1"/>
      <protection hidden="1"/>
    </xf>
    <xf numFmtId="167" fontId="48" fillId="16" borderId="0" xfId="0" applyNumberFormat="1" applyFont="1" applyFill="1" applyBorder="1" applyAlignment="1" applyProtection="1">
      <alignment horizontal="left" vertical="center" wrapText="1"/>
      <protection hidden="1"/>
    </xf>
    <xf numFmtId="0" fontId="9" fillId="16" borderId="0" xfId="0" applyFont="1" applyFill="1" applyBorder="1" applyProtection="1">
      <protection hidden="1"/>
    </xf>
    <xf numFmtId="0" fontId="9" fillId="16" borderId="0" xfId="0" applyFont="1" applyFill="1" applyProtection="1">
      <protection hidden="1"/>
    </xf>
    <xf numFmtId="0" fontId="11" fillId="16" borderId="10" xfId="0" applyFont="1" applyFill="1" applyBorder="1" applyAlignment="1" applyProtection="1">
      <alignment horizontal="center" vertical="center" wrapText="1"/>
      <protection hidden="1"/>
    </xf>
    <xf numFmtId="0" fontId="12" fillId="16" borderId="0" xfId="0" applyFont="1" applyFill="1" applyAlignment="1" applyProtection="1">
      <alignment horizontal="center"/>
      <protection hidden="1"/>
    </xf>
    <xf numFmtId="1" fontId="12" fillId="16" borderId="0" xfId="0" applyNumberFormat="1" applyFont="1" applyFill="1" applyAlignment="1" applyProtection="1">
      <alignment horizontal="center"/>
      <protection hidden="1"/>
    </xf>
    <xf numFmtId="1" fontId="11" fillId="16" borderId="0" xfId="0" applyNumberFormat="1" applyFont="1" applyFill="1" applyBorder="1" applyAlignment="1" applyProtection="1">
      <alignment horizontal="center" vertical="center" wrapText="1"/>
      <protection hidden="1"/>
    </xf>
    <xf numFmtId="0" fontId="9" fillId="16" borderId="16" xfId="0" applyFont="1" applyFill="1" applyBorder="1" applyProtection="1">
      <protection hidden="1"/>
    </xf>
    <xf numFmtId="0" fontId="14" fillId="0" borderId="0" xfId="0" applyFont="1" applyProtection="1">
      <protection hidden="1"/>
    </xf>
    <xf numFmtId="0" fontId="0" fillId="16" borderId="0" xfId="0" applyFill="1" applyBorder="1" applyProtection="1">
      <protection hidden="1"/>
    </xf>
    <xf numFmtId="0" fontId="0" fillId="16" borderId="0" xfId="0" applyFill="1" applyProtection="1">
      <protection hidden="1"/>
    </xf>
    <xf numFmtId="0" fontId="0" fillId="16" borderId="0" xfId="0" applyFont="1" applyFill="1" applyAlignment="1" applyProtection="1">
      <protection hidden="1"/>
    </xf>
    <xf numFmtId="0" fontId="0" fillId="16" borderId="0" xfId="0" applyFont="1" applyFill="1" applyBorder="1" applyAlignment="1" applyProtection="1">
      <protection hidden="1"/>
    </xf>
    <xf numFmtId="0" fontId="0" fillId="0" borderId="0" xfId="0" applyFont="1" applyFill="1" applyAlignment="1" applyProtection="1">
      <protection hidden="1"/>
    </xf>
    <xf numFmtId="0" fontId="9" fillId="16" borderId="0" xfId="0" applyFont="1" applyFill="1" applyAlignment="1" applyProtection="1">
      <protection hidden="1"/>
    </xf>
    <xf numFmtId="0" fontId="17" fillId="0" borderId="0" xfId="0" applyFont="1" applyAlignment="1" applyProtection="1">
      <alignment horizontal="left"/>
      <protection hidden="1"/>
    </xf>
    <xf numFmtId="0" fontId="17" fillId="0" borderId="0" xfId="0" applyFont="1" applyFill="1" applyBorder="1" applyAlignment="1" applyProtection="1">
      <alignment horizontal="left"/>
      <protection hidden="1"/>
    </xf>
    <xf numFmtId="0" fontId="8" fillId="0" borderId="0" xfId="41" applyFont="1" applyAlignment="1" applyProtection="1">
      <alignment vertical="top"/>
      <protection hidden="1"/>
    </xf>
    <xf numFmtId="0" fontId="8" fillId="0" borderId="0" xfId="41" applyFont="1" applyFill="1" applyBorder="1" applyAlignment="1" applyProtection="1">
      <alignment vertical="top"/>
      <protection hidden="1"/>
    </xf>
    <xf numFmtId="3" fontId="14" fillId="16" borderId="0" xfId="0" applyNumberFormat="1" applyFont="1" applyFill="1" applyBorder="1" applyAlignment="1" applyProtection="1">
      <alignment horizontal="center"/>
      <protection hidden="1"/>
    </xf>
    <xf numFmtId="0" fontId="17" fillId="0" borderId="0" xfId="0" applyFont="1" applyAlignment="1" applyProtection="1">
      <alignment horizontal="left" vertical="top"/>
      <protection hidden="1"/>
    </xf>
    <xf numFmtId="0" fontId="17" fillId="0" borderId="0" xfId="0" applyFont="1" applyFill="1" applyBorder="1" applyAlignment="1" applyProtection="1">
      <alignment horizontal="left" vertical="top"/>
      <protection hidden="1"/>
    </xf>
    <xf numFmtId="0" fontId="40" fillId="0" borderId="0" xfId="34" applyFont="1" applyBorder="1" applyAlignment="1" applyProtection="1">
      <alignment vertical="center" wrapText="1"/>
      <protection hidden="1"/>
    </xf>
    <xf numFmtId="0" fontId="40" fillId="0" borderId="0" xfId="34" applyFont="1" applyFill="1" applyBorder="1" applyAlignment="1" applyProtection="1">
      <alignment horizontal="left" vertical="center" wrapText="1"/>
      <protection hidden="1"/>
    </xf>
    <xf numFmtId="0" fontId="40" fillId="0" borderId="0" xfId="34" applyFont="1" applyBorder="1" applyAlignment="1" applyProtection="1">
      <alignment horizontal="left" wrapText="1" indent="1"/>
      <protection hidden="1"/>
    </xf>
    <xf numFmtId="0" fontId="17" fillId="0" borderId="0" xfId="0" applyFont="1" applyBorder="1" applyAlignment="1" applyProtection="1">
      <alignment horizontal="left"/>
      <protection hidden="1"/>
    </xf>
    <xf numFmtId="0" fontId="8" fillId="0" borderId="0" xfId="41" quotePrefix="1" applyFont="1" applyBorder="1" applyAlignment="1" applyProtection="1">
      <alignment horizontal="left"/>
      <protection hidden="1"/>
    </xf>
    <xf numFmtId="0" fontId="17" fillId="0" borderId="0" xfId="0" applyFont="1" applyProtection="1">
      <protection hidden="1"/>
    </xf>
    <xf numFmtId="0" fontId="41" fillId="0" borderId="0" xfId="34" applyFont="1" applyBorder="1" applyAlignment="1" applyProtection="1">
      <alignment wrapText="1"/>
      <protection hidden="1"/>
    </xf>
    <xf numFmtId="0" fontId="40" fillId="0" borderId="0" xfId="34" applyFont="1" applyBorder="1" applyAlignment="1" applyProtection="1">
      <alignment wrapText="1"/>
      <protection hidden="1"/>
    </xf>
    <xf numFmtId="0" fontId="40" fillId="0" borderId="0" xfId="34" applyFont="1" applyFill="1" applyBorder="1" applyAlignment="1" applyProtection="1">
      <alignment wrapText="1"/>
      <protection hidden="1"/>
    </xf>
    <xf numFmtId="0" fontId="8" fillId="0" borderId="0" xfId="0" applyFont="1" applyFill="1" applyBorder="1" applyAlignment="1" applyProtection="1">
      <alignment wrapText="1"/>
      <protection hidden="1"/>
    </xf>
    <xf numFmtId="0" fontId="17" fillId="0" borderId="0" xfId="0" applyFont="1" applyBorder="1" applyAlignment="1" applyProtection="1">
      <alignment horizontal="left" vertical="center"/>
      <protection locked="0" hidden="1"/>
    </xf>
    <xf numFmtId="0" fontId="17" fillId="0" borderId="0" xfId="34" applyFont="1" applyBorder="1" applyAlignment="1" applyProtection="1">
      <alignment vertical="center" wrapText="1"/>
      <protection hidden="1"/>
    </xf>
    <xf numFmtId="0" fontId="17" fillId="0" borderId="0" xfId="34" applyFont="1" applyBorder="1" applyAlignment="1" applyProtection="1">
      <alignment vertical="center"/>
      <protection hidden="1"/>
    </xf>
    <xf numFmtId="0" fontId="17" fillId="0" borderId="0" xfId="34" applyFont="1" applyBorder="1" applyAlignment="1" applyProtection="1">
      <alignment wrapText="1"/>
      <protection hidden="1"/>
    </xf>
    <xf numFmtId="0" fontId="43" fillId="0" borderId="0" xfId="34" applyFont="1" applyBorder="1" applyAlignment="1" applyProtection="1">
      <protection hidden="1"/>
    </xf>
    <xf numFmtId="0" fontId="43" fillId="0" borderId="0" xfId="34" applyFont="1" applyFill="1" applyBorder="1" applyAlignment="1" applyProtection="1">
      <protection hidden="1"/>
    </xf>
    <xf numFmtId="0" fontId="17" fillId="0" borderId="0" xfId="0" applyFont="1" applyBorder="1" applyAlignment="1" applyProtection="1">
      <alignment horizontal="left" indent="1"/>
      <protection hidden="1"/>
    </xf>
    <xf numFmtId="0" fontId="8" fillId="0" borderId="0" xfId="0" applyFont="1" applyFill="1" applyBorder="1" applyAlignment="1" applyProtection="1">
      <alignment vertical="center" wrapText="1"/>
      <protection hidden="1"/>
    </xf>
    <xf numFmtId="0" fontId="40" fillId="0" borderId="0" xfId="34" applyFont="1" applyBorder="1" applyAlignment="1" applyProtection="1">
      <alignment vertical="center"/>
      <protection hidden="1"/>
    </xf>
    <xf numFmtId="0" fontId="40" fillId="0" borderId="0" xfId="34" applyFont="1" applyFill="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0" applyFont="1" applyAlignment="1" applyProtection="1">
      <alignment horizontal="left" vertical="center"/>
      <protection hidden="1"/>
    </xf>
    <xf numFmtId="0" fontId="44" fillId="0" borderId="0" xfId="0" applyFont="1" applyBorder="1" applyAlignment="1" applyProtection="1">
      <alignment horizontal="left"/>
      <protection hidden="1"/>
    </xf>
    <xf numFmtId="0" fontId="7" fillId="0" borderId="0" xfId="0" applyFont="1" applyFill="1" applyBorder="1" applyAlignment="1" applyProtection="1">
      <alignment horizontal="left" vertical="center"/>
      <protection hidden="1"/>
    </xf>
    <xf numFmtId="0" fontId="0" fillId="0" borderId="0" xfId="0" applyProtection="1">
      <protection hidden="1"/>
    </xf>
    <xf numFmtId="0" fontId="4" fillId="0" borderId="0" xfId="0" applyFont="1" applyBorder="1" applyAlignment="1" applyProtection="1">
      <alignment horizontal="left" indent="1"/>
      <protection hidden="1"/>
    </xf>
    <xf numFmtId="0" fontId="4" fillId="0" borderId="0" xfId="0" applyFont="1" applyFill="1" applyBorder="1" applyAlignment="1" applyProtection="1">
      <alignment horizontal="left"/>
      <protection hidden="1"/>
    </xf>
    <xf numFmtId="0" fontId="4" fillId="0" borderId="0" xfId="0" applyFont="1" applyBorder="1" applyAlignment="1" applyProtection="1">
      <alignment horizontal="left"/>
      <protection hidden="1"/>
    </xf>
    <xf numFmtId="0" fontId="4" fillId="0" borderId="0" xfId="0" applyFont="1" applyAlignment="1" applyProtection="1">
      <alignment horizontal="left"/>
      <protection hidden="1"/>
    </xf>
    <xf numFmtId="0" fontId="6" fillId="0"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locked="0" hidden="1"/>
    </xf>
    <xf numFmtId="0" fontId="14" fillId="0" borderId="0" xfId="0" applyFont="1" applyBorder="1" applyAlignment="1" applyProtection="1">
      <alignment horizontal="left"/>
      <protection hidden="1"/>
    </xf>
    <xf numFmtId="0" fontId="12" fillId="0" borderId="17" xfId="0" applyFont="1" applyFill="1" applyBorder="1" applyAlignment="1" applyProtection="1">
      <alignment horizontal="left" wrapText="1"/>
      <protection hidden="1"/>
    </xf>
    <xf numFmtId="0" fontId="12" fillId="0" borderId="0" xfId="0" applyFont="1" applyFill="1" applyBorder="1" applyAlignment="1" applyProtection="1">
      <alignment horizontal="left" wrapText="1"/>
      <protection hidden="1"/>
    </xf>
    <xf numFmtId="0" fontId="46" fillId="0" borderId="0" xfId="0" applyFont="1" applyFill="1" applyBorder="1" applyAlignment="1" applyProtection="1">
      <alignment vertical="center" wrapText="1"/>
      <protection hidden="1"/>
    </xf>
    <xf numFmtId="0" fontId="14" fillId="0" borderId="0" xfId="0" applyFont="1" applyAlignment="1" applyProtection="1">
      <alignment horizontal="left"/>
      <protection hidden="1"/>
    </xf>
    <xf numFmtId="0" fontId="12" fillId="0" borderId="0" xfId="0" applyFont="1" applyFill="1" applyBorder="1" applyAlignment="1" applyProtection="1">
      <alignment horizontal="left" vertical="center" wrapText="1"/>
      <protection hidden="1"/>
    </xf>
    <xf numFmtId="0" fontId="12" fillId="0" borderId="0" xfId="40" applyFont="1" applyFill="1" applyBorder="1" applyAlignment="1" applyProtection="1">
      <alignment horizontal="center" vertical="top"/>
      <protection hidden="1"/>
    </xf>
    <xf numFmtId="0" fontId="14" fillId="0" borderId="0" xfId="0" applyFont="1" applyFill="1" applyBorder="1" applyAlignment="1" applyProtection="1">
      <alignment horizontal="left"/>
      <protection hidden="1"/>
    </xf>
    <xf numFmtId="0" fontId="12" fillId="0" borderId="18" xfId="0" applyFont="1" applyBorder="1" applyAlignment="1" applyProtection="1">
      <alignment horizontal="center" vertical="top"/>
      <protection hidden="1"/>
    </xf>
    <xf numFmtId="0" fontId="12" fillId="16" borderId="0" xfId="40" applyFont="1" applyFill="1" applyBorder="1" applyAlignment="1" applyProtection="1">
      <alignment horizontal="center" vertical="top"/>
      <protection hidden="1"/>
    </xf>
    <xf numFmtId="0" fontId="12" fillId="0" borderId="18" xfId="40" applyFont="1" applyFill="1" applyBorder="1" applyAlignment="1" applyProtection="1">
      <alignment horizontal="center" vertical="top"/>
      <protection hidden="1"/>
    </xf>
    <xf numFmtId="17" fontId="46" fillId="20" borderId="0" xfId="0" applyNumberFormat="1" applyFont="1" applyFill="1" applyBorder="1" applyAlignment="1" applyProtection="1">
      <alignment horizontal="left" vertical="center"/>
      <protection hidden="1"/>
    </xf>
    <xf numFmtId="17" fontId="46" fillId="0" borderId="0" xfId="0" applyNumberFormat="1" applyFont="1" applyFill="1" applyBorder="1" applyAlignment="1" applyProtection="1">
      <alignment horizontal="left" vertical="center"/>
      <protection hidden="1"/>
    </xf>
    <xf numFmtId="3" fontId="14" fillId="0" borderId="0" xfId="0" applyNumberFormat="1" applyFont="1" applyFill="1" applyBorder="1" applyAlignment="1" applyProtection="1">
      <alignment horizontal="center"/>
      <protection hidden="1"/>
    </xf>
    <xf numFmtId="164" fontId="46" fillId="0" borderId="0" xfId="0" applyNumberFormat="1" applyFont="1" applyFill="1" applyBorder="1" applyAlignment="1" applyProtection="1">
      <alignment horizontal="left" vertical="center"/>
      <protection hidden="1"/>
    </xf>
    <xf numFmtId="3" fontId="12" fillId="0" borderId="0" xfId="0" applyNumberFormat="1" applyFont="1" applyFill="1" applyBorder="1" applyAlignment="1" applyProtection="1">
      <alignment horizontal="center"/>
      <protection hidden="1"/>
    </xf>
    <xf numFmtId="0" fontId="12" fillId="0" borderId="0" xfId="0" applyFont="1" applyFill="1" applyBorder="1" applyAlignment="1" applyProtection="1">
      <alignment horizontal="left"/>
      <protection hidden="1"/>
    </xf>
    <xf numFmtId="0" fontId="12" fillId="0" borderId="0" xfId="0" applyFont="1" applyAlignment="1" applyProtection="1">
      <alignment horizontal="left"/>
      <protection hidden="1"/>
    </xf>
    <xf numFmtId="17" fontId="46" fillId="16" borderId="0" xfId="0" applyNumberFormat="1" applyFont="1" applyFill="1" applyBorder="1" applyAlignment="1" applyProtection="1">
      <alignment horizontal="left" vertical="center"/>
      <protection hidden="1"/>
    </xf>
    <xf numFmtId="0" fontId="45" fillId="0" borderId="0" xfId="0" applyFont="1" applyFill="1" applyBorder="1" applyAlignment="1" applyProtection="1">
      <alignment horizontal="left" vertical="center"/>
      <protection locked="0" hidden="1"/>
    </xf>
    <xf numFmtId="0" fontId="45" fillId="16" borderId="0" xfId="0" applyFont="1" applyFill="1" applyBorder="1" applyAlignment="1" applyProtection="1">
      <alignment horizontal="left" vertical="center"/>
      <protection locked="0" hidden="1"/>
    </xf>
    <xf numFmtId="3" fontId="45" fillId="0" borderId="0" xfId="0" applyNumberFormat="1" applyFont="1" applyFill="1" applyBorder="1" applyAlignment="1" applyProtection="1">
      <alignment horizontal="left" vertical="center"/>
      <protection locked="0" hidden="1"/>
    </xf>
    <xf numFmtId="0" fontId="46" fillId="0" borderId="0" xfId="0" applyFont="1" applyFill="1" applyBorder="1" applyAlignment="1" applyProtection="1">
      <alignment vertical="top" wrapText="1"/>
      <protection hidden="1"/>
    </xf>
    <xf numFmtId="0" fontId="12" fillId="0" borderId="0" xfId="0" applyFont="1" applyBorder="1" applyAlignment="1" applyProtection="1">
      <alignment horizontal="center" vertical="top"/>
      <protection hidden="1"/>
    </xf>
    <xf numFmtId="0" fontId="0" fillId="0" borderId="0" xfId="0" applyAlignment="1" applyProtection="1">
      <alignment wrapText="1"/>
      <protection hidden="1"/>
    </xf>
    <xf numFmtId="3" fontId="4" fillId="0" borderId="0" xfId="0" applyNumberFormat="1" applyFont="1" applyFill="1" applyBorder="1" applyAlignment="1" applyProtection="1">
      <alignment horizontal="center"/>
      <protection hidden="1"/>
    </xf>
    <xf numFmtId="0" fontId="35" fillId="0" borderId="19" xfId="0" applyFont="1" applyBorder="1" applyAlignment="1">
      <alignment horizontal="left" vertical="center" wrapText="1"/>
    </xf>
    <xf numFmtId="0" fontId="35" fillId="0" borderId="20" xfId="0" applyFont="1" applyBorder="1" applyAlignment="1">
      <alignment horizontal="left" vertical="center" wrapText="1"/>
    </xf>
    <xf numFmtId="0" fontId="37" fillId="0" borderId="21" xfId="35" applyFont="1" applyBorder="1" applyAlignment="1" applyProtection="1">
      <alignment horizontal="left" vertical="center" wrapText="1"/>
    </xf>
    <xf numFmtId="0" fontId="0" fillId="16" borderId="0" xfId="0" applyFill="1"/>
    <xf numFmtId="0" fontId="14" fillId="0" borderId="0" xfId="0" applyFont="1" applyAlignment="1" applyProtection="1">
      <alignment vertical="center"/>
      <protection hidden="1"/>
    </xf>
    <xf numFmtId="0" fontId="51" fillId="0" borderId="0" xfId="41" applyFont="1" applyAlignment="1" applyProtection="1">
      <alignment vertical="top"/>
      <protection hidden="1"/>
    </xf>
    <xf numFmtId="0" fontId="54" fillId="0" borderId="0" xfId="0" applyFont="1" applyAlignment="1">
      <alignment wrapText="1"/>
    </xf>
    <xf numFmtId="0" fontId="55" fillId="0" borderId="0" xfId="0" applyFont="1" applyAlignment="1">
      <alignment wrapText="1"/>
    </xf>
    <xf numFmtId="0" fontId="55" fillId="0" borderId="0" xfId="0" applyFont="1" applyFill="1" applyAlignment="1">
      <alignment wrapText="1"/>
    </xf>
    <xf numFmtId="0" fontId="10" fillId="0" borderId="0" xfId="0" applyFont="1" applyAlignment="1">
      <alignment wrapText="1"/>
    </xf>
    <xf numFmtId="0" fontId="56" fillId="0" borderId="0" xfId="0" applyFont="1" applyAlignment="1">
      <alignment wrapText="1"/>
    </xf>
    <xf numFmtId="0" fontId="57" fillId="0" borderId="0" xfId="0" applyFont="1" applyAlignment="1">
      <alignment wrapText="1"/>
    </xf>
    <xf numFmtId="0" fontId="17" fillId="16" borderId="0" xfId="0" applyFont="1" applyFill="1" applyBorder="1" applyProtection="1">
      <protection hidden="1"/>
    </xf>
    <xf numFmtId="0" fontId="8" fillId="16" borderId="0" xfId="0" applyFont="1" applyFill="1" applyProtection="1">
      <protection hidden="1"/>
    </xf>
    <xf numFmtId="0" fontId="17" fillId="16" borderId="0" xfId="0" applyFont="1" applyFill="1" applyProtection="1">
      <protection hidden="1"/>
    </xf>
    <xf numFmtId="0" fontId="14" fillId="16" borderId="0" xfId="0" applyFont="1" applyFill="1" applyBorder="1" applyProtection="1">
      <protection hidden="1"/>
    </xf>
    <xf numFmtId="0" fontId="14" fillId="16" borderId="0" xfId="0" applyFont="1" applyFill="1" applyBorder="1" applyAlignment="1" applyProtection="1">
      <alignment horizontal="center" vertical="center"/>
      <protection hidden="1"/>
    </xf>
    <xf numFmtId="0" fontId="14" fillId="16" borderId="0" xfId="0" applyFont="1" applyFill="1" applyProtection="1">
      <protection hidden="1"/>
    </xf>
    <xf numFmtId="3" fontId="12" fillId="16" borderId="0" xfId="0" applyNumberFormat="1" applyFont="1" applyFill="1" applyProtection="1">
      <protection hidden="1"/>
    </xf>
    <xf numFmtId="3" fontId="12" fillId="16" borderId="0" xfId="0" applyNumberFormat="1" applyFont="1" applyFill="1" applyAlignment="1" applyProtection="1">
      <alignment horizontal="left"/>
      <protection hidden="1"/>
    </xf>
    <xf numFmtId="3" fontId="14" fillId="16" borderId="0" xfId="0" applyNumberFormat="1" applyFont="1" applyFill="1" applyAlignment="1" applyProtection="1">
      <alignment horizontal="left"/>
      <protection hidden="1"/>
    </xf>
    <xf numFmtId="3" fontId="12" fillId="16" borderId="0" xfId="43" applyNumberFormat="1" applyFont="1" applyFill="1" applyAlignment="1" applyProtection="1">
      <alignment horizontal="left"/>
      <protection hidden="1"/>
    </xf>
    <xf numFmtId="3" fontId="14" fillId="16" borderId="0" xfId="43" applyNumberFormat="1" applyFont="1" applyFill="1" applyAlignment="1" applyProtection="1">
      <alignment horizontal="left"/>
      <protection hidden="1"/>
    </xf>
    <xf numFmtId="168" fontId="14" fillId="16" borderId="0" xfId="42" applyFont="1" applyFill="1" applyAlignment="1" applyProtection="1">
      <protection hidden="1"/>
    </xf>
    <xf numFmtId="0" fontId="14" fillId="16" borderId="16" xfId="0" applyFont="1" applyFill="1" applyBorder="1" applyProtection="1">
      <protection hidden="1"/>
    </xf>
    <xf numFmtId="164" fontId="0" fillId="0" borderId="0" xfId="0" applyNumberFormat="1"/>
    <xf numFmtId="0" fontId="39" fillId="16" borderId="0" xfId="34" applyFont="1" applyFill="1" applyAlignment="1" applyProtection="1">
      <alignment horizontal="left"/>
    </xf>
    <xf numFmtId="164" fontId="0" fillId="16" borderId="0" xfId="0" applyNumberFormat="1" applyFill="1"/>
    <xf numFmtId="164" fontId="51" fillId="16" borderId="0" xfId="0" applyNumberFormat="1" applyFont="1" applyFill="1"/>
    <xf numFmtId="3" fontId="9" fillId="16" borderId="10" xfId="0" applyNumberFormat="1" applyFont="1" applyFill="1" applyBorder="1" applyAlignment="1">
      <alignment horizontal="center"/>
    </xf>
    <xf numFmtId="164" fontId="9" fillId="16" borderId="22" xfId="0" applyNumberFormat="1" applyFont="1" applyFill="1" applyBorder="1" applyAlignment="1">
      <alignment horizontal="center" vertical="center" wrapText="1"/>
    </xf>
    <xf numFmtId="0" fontId="9" fillId="16" borderId="23" xfId="0" applyFont="1" applyFill="1" applyBorder="1" applyAlignment="1">
      <alignment horizontal="center" vertical="center" wrapText="1"/>
    </xf>
    <xf numFmtId="0" fontId="58" fillId="16" borderId="23" xfId="0" applyFont="1" applyFill="1" applyBorder="1" applyAlignment="1">
      <alignment horizontal="center" vertical="center" wrapText="1"/>
    </xf>
    <xf numFmtId="0" fontId="58" fillId="16" borderId="24" xfId="0" applyFont="1" applyFill="1" applyBorder="1" applyAlignment="1">
      <alignment horizontal="center" vertical="center" wrapText="1"/>
    </xf>
    <xf numFmtId="164" fontId="58" fillId="16" borderId="25" xfId="0" quotePrefix="1" applyNumberFormat="1" applyFont="1" applyFill="1" applyBorder="1" applyAlignment="1">
      <alignment horizontal="center" vertical="center" wrapText="1"/>
    </xf>
    <xf numFmtId="3" fontId="9" fillId="16" borderId="26" xfId="0" applyNumberFormat="1" applyFont="1" applyFill="1" applyBorder="1" applyAlignment="1">
      <alignment horizontal="center"/>
    </xf>
    <xf numFmtId="3" fontId="9" fillId="16" borderId="27" xfId="0" applyNumberFormat="1" applyFont="1" applyFill="1" applyBorder="1" applyAlignment="1">
      <alignment horizontal="center"/>
    </xf>
    <xf numFmtId="164" fontId="9" fillId="16" borderId="28" xfId="0" applyNumberFormat="1" applyFont="1" applyFill="1" applyBorder="1" applyAlignment="1">
      <alignment horizontal="center" vertical="center" wrapText="1"/>
    </xf>
    <xf numFmtId="3" fontId="9" fillId="16" borderId="29" xfId="0" applyNumberFormat="1" applyFont="1" applyFill="1" applyBorder="1" applyAlignment="1">
      <alignment horizontal="center"/>
    </xf>
    <xf numFmtId="164" fontId="9" fillId="16" borderId="30" xfId="0" applyNumberFormat="1" applyFont="1" applyFill="1" applyBorder="1" applyAlignment="1">
      <alignment horizontal="center" vertical="center" wrapText="1"/>
    </xf>
    <xf numFmtId="3" fontId="9" fillId="16" borderId="31" xfId="0" applyNumberFormat="1" applyFont="1" applyFill="1" applyBorder="1" applyAlignment="1">
      <alignment horizontal="center"/>
    </xf>
    <xf numFmtId="3" fontId="9" fillId="16" borderId="32" xfId="0" applyNumberFormat="1" applyFont="1" applyFill="1" applyBorder="1" applyAlignment="1">
      <alignment horizontal="center"/>
    </xf>
    <xf numFmtId="0" fontId="9" fillId="16" borderId="26" xfId="0" applyFont="1" applyFill="1" applyBorder="1" applyAlignment="1">
      <alignment horizontal="center"/>
    </xf>
    <xf numFmtId="0" fontId="9" fillId="16" borderId="10" xfId="0" applyFont="1" applyFill="1" applyBorder="1" applyAlignment="1">
      <alignment horizontal="center"/>
    </xf>
    <xf numFmtId="0" fontId="59" fillId="16" borderId="33" xfId="0" applyFont="1" applyFill="1" applyBorder="1"/>
    <xf numFmtId="0" fontId="54" fillId="16" borderId="0" xfId="0" applyFont="1" applyFill="1"/>
    <xf numFmtId="0" fontId="10" fillId="16" borderId="0" xfId="0" applyFont="1" applyFill="1" applyAlignment="1">
      <alignment horizontal="center"/>
    </xf>
    <xf numFmtId="0" fontId="14" fillId="16" borderId="31" xfId="0" applyFont="1" applyFill="1" applyBorder="1" applyAlignment="1">
      <alignment horizontal="center"/>
    </xf>
    <xf numFmtId="0" fontId="59" fillId="16" borderId="0" xfId="0" applyFont="1" applyFill="1" applyBorder="1"/>
    <xf numFmtId="0" fontId="55" fillId="22" borderId="0" xfId="0" applyFont="1" applyFill="1" applyAlignment="1">
      <alignment wrapText="1"/>
    </xf>
    <xf numFmtId="0" fontId="9" fillId="0" borderId="0" xfId="0" applyFont="1" applyAlignment="1">
      <alignment wrapText="1"/>
    </xf>
    <xf numFmtId="0" fontId="45" fillId="16" borderId="23" xfId="0" applyFont="1" applyFill="1" applyBorder="1" applyAlignment="1">
      <alignment horizontal="center" vertical="center" wrapText="1"/>
    </xf>
    <xf numFmtId="0" fontId="35" fillId="0" borderId="0" xfId="0" applyFont="1" applyAlignment="1">
      <alignment wrapText="1"/>
    </xf>
    <xf numFmtId="0" fontId="35" fillId="0" borderId="15" xfId="0" applyFont="1" applyBorder="1" applyAlignment="1">
      <alignment horizontal="left" vertical="center" wrapText="1"/>
    </xf>
    <xf numFmtId="0" fontId="50" fillId="21" borderId="15" xfId="0" applyFont="1" applyFill="1" applyBorder="1" applyAlignment="1">
      <alignment horizontal="left" vertical="center" wrapText="1"/>
    </xf>
    <xf numFmtId="0" fontId="39" fillId="16" borderId="0" xfId="34" applyFont="1" applyFill="1" applyAlignment="1" applyProtection="1"/>
    <xf numFmtId="0" fontId="39" fillId="16" borderId="0" xfId="34" applyFont="1" applyFill="1" applyAlignment="1" applyProtection="1">
      <alignment horizontal="left"/>
    </xf>
    <xf numFmtId="0" fontId="39" fillId="0" borderId="0" xfId="34" applyFont="1" applyAlignment="1" applyProtection="1"/>
    <xf numFmtId="0" fontId="0" fillId="0" borderId="0" xfId="0" applyAlignment="1"/>
    <xf numFmtId="0" fontId="14" fillId="0" borderId="0" xfId="0" applyFont="1" applyAlignment="1" applyProtection="1">
      <alignment horizontal="left" vertical="top" wrapText="1"/>
    </xf>
    <xf numFmtId="0" fontId="0" fillId="0" borderId="0" xfId="0" applyAlignment="1" applyProtection="1"/>
    <xf numFmtId="0" fontId="0" fillId="0" borderId="0" xfId="0" applyAlignment="1" applyProtection="1">
      <alignment wrapText="1"/>
    </xf>
    <xf numFmtId="0" fontId="12" fillId="0" borderId="34" xfId="0" applyFont="1" applyBorder="1" applyAlignment="1" applyProtection="1">
      <alignment horizontal="center" vertical="top"/>
      <protection hidden="1"/>
    </xf>
    <xf numFmtId="3" fontId="14" fillId="16" borderId="0" xfId="0" applyNumberFormat="1" applyFont="1" applyFill="1" applyBorder="1" applyAlignment="1" applyProtection="1">
      <alignment horizontal="center"/>
      <protection hidden="1"/>
    </xf>
    <xf numFmtId="0" fontId="12" fillId="0" borderId="34" xfId="40" applyFont="1" applyFill="1" applyBorder="1" applyAlignment="1" applyProtection="1">
      <alignment horizontal="center" vertical="top"/>
      <protection hidden="1"/>
    </xf>
    <xf numFmtId="0" fontId="17" fillId="0" borderId="0" xfId="34" applyFont="1" applyBorder="1" applyAlignment="1" applyProtection="1">
      <alignment horizontal="left" vertical="center" wrapText="1"/>
      <protection hidden="1"/>
    </xf>
    <xf numFmtId="0" fontId="42" fillId="0" borderId="37" xfId="0" applyFont="1" applyFill="1" applyBorder="1" applyAlignment="1" applyProtection="1">
      <alignment horizontal="left" vertical="center"/>
      <protection locked="0"/>
    </xf>
    <xf numFmtId="0" fontId="42" fillId="0" borderId="38" xfId="0" applyFont="1" applyFill="1" applyBorder="1" applyAlignment="1" applyProtection="1">
      <alignment horizontal="left" vertical="center"/>
      <protection locked="0"/>
    </xf>
    <xf numFmtId="0" fontId="42" fillId="0" borderId="39" xfId="0" applyFont="1" applyFill="1" applyBorder="1" applyAlignment="1" applyProtection="1">
      <alignment horizontal="left" vertical="center"/>
      <protection locked="0"/>
    </xf>
    <xf numFmtId="0" fontId="46" fillId="20" borderId="36" xfId="0" applyFont="1" applyFill="1" applyBorder="1" applyAlignment="1" applyProtection="1">
      <alignment horizontal="center" vertical="center" wrapText="1"/>
      <protection hidden="1"/>
    </xf>
    <xf numFmtId="0" fontId="17" fillId="0" borderId="37" xfId="0" quotePrefix="1" applyNumberFormat="1" applyFont="1" applyBorder="1" applyAlignment="1" applyProtection="1">
      <alignment horizontal="left" vertical="center"/>
      <protection locked="0"/>
    </xf>
    <xf numFmtId="0" fontId="17" fillId="0" borderId="38" xfId="0" applyNumberFormat="1" applyFont="1" applyBorder="1" applyAlignment="1" applyProtection="1">
      <alignment horizontal="left" vertical="center"/>
      <protection locked="0"/>
    </xf>
    <xf numFmtId="0" fontId="17" fillId="0" borderId="39" xfId="0" applyNumberFormat="1" applyFont="1" applyBorder="1" applyAlignment="1" applyProtection="1">
      <alignment horizontal="left" vertical="center"/>
      <protection locked="0"/>
    </xf>
    <xf numFmtId="0" fontId="17" fillId="0" borderId="37" xfId="34" applyFont="1" applyBorder="1" applyAlignment="1" applyProtection="1">
      <alignment vertical="center" wrapText="1"/>
      <protection locked="0"/>
    </xf>
    <xf numFmtId="0" fontId="17" fillId="0" borderId="38" xfId="34" applyFont="1" applyBorder="1" applyAlignment="1" applyProtection="1">
      <alignment vertical="center" wrapText="1"/>
      <protection locked="0"/>
    </xf>
    <xf numFmtId="0" fontId="17" fillId="0" borderId="39" xfId="34" applyFont="1" applyBorder="1" applyAlignment="1" applyProtection="1">
      <alignment vertical="center" wrapText="1"/>
      <protection locked="0"/>
    </xf>
    <xf numFmtId="0" fontId="17" fillId="0" borderId="0" xfId="34" applyFont="1" applyFill="1" applyBorder="1" applyAlignment="1" applyProtection="1">
      <alignment vertical="center"/>
      <protection hidden="1"/>
    </xf>
    <xf numFmtId="0" fontId="0" fillId="0" borderId="0" xfId="0" applyAlignment="1" applyProtection="1">
      <protection hidden="1"/>
    </xf>
    <xf numFmtId="3" fontId="14" fillId="0" borderId="0" xfId="0" applyNumberFormat="1" applyFont="1" applyFill="1" applyBorder="1" applyAlignment="1" applyProtection="1">
      <alignment horizontal="center"/>
      <protection hidden="1"/>
    </xf>
    <xf numFmtId="0" fontId="12" fillId="0" borderId="35" xfId="0" applyFont="1" applyBorder="1" applyAlignment="1" applyProtection="1">
      <alignment horizontal="center" vertical="top"/>
      <protection hidden="1"/>
    </xf>
    <xf numFmtId="0" fontId="46" fillId="2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16" borderId="0" xfId="0" applyFont="1" applyFill="1" applyBorder="1" applyAlignment="1" applyProtection="1">
      <alignment horizontal="left" wrapText="1"/>
      <protection hidden="1"/>
    </xf>
    <xf numFmtId="0" fontId="9" fillId="16" borderId="0" xfId="0" applyFont="1" applyFill="1" applyBorder="1" applyAlignment="1" applyProtection="1">
      <alignment wrapText="1"/>
      <protection hidden="1"/>
    </xf>
    <xf numFmtId="0" fontId="12" fillId="16" borderId="10" xfId="0" applyFont="1" applyFill="1" applyBorder="1" applyAlignment="1" applyProtection="1">
      <alignment horizontal="center" vertical="center"/>
      <protection hidden="1"/>
    </xf>
    <xf numFmtId="0" fontId="11" fillId="16" borderId="10" xfId="0" applyFont="1" applyFill="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11" fillId="16" borderId="37" xfId="0" applyFont="1" applyFill="1" applyBorder="1" applyAlignment="1" applyProtection="1">
      <alignment horizontal="center" vertical="center" wrapText="1"/>
      <protection hidden="1"/>
    </xf>
    <xf numFmtId="0" fontId="9" fillId="0" borderId="38" xfId="0" applyFont="1" applyBorder="1" applyAlignment="1" applyProtection="1">
      <alignment horizontal="center" vertical="center" wrapText="1"/>
      <protection hidden="1"/>
    </xf>
    <xf numFmtId="0" fontId="12" fillId="16" borderId="39" xfId="0" applyFont="1" applyFill="1" applyBorder="1" applyAlignment="1" applyProtection="1">
      <alignment horizontal="center" vertical="center" wrapText="1"/>
      <protection hidden="1"/>
    </xf>
    <xf numFmtId="167" fontId="48" fillId="16" borderId="10" xfId="0" quotePrefix="1" applyNumberFormat="1" applyFont="1" applyFill="1" applyBorder="1" applyAlignment="1" applyProtection="1">
      <alignment horizontal="left" vertical="center" wrapText="1"/>
      <protection locked="0"/>
    </xf>
    <xf numFmtId="0" fontId="52" fillId="16" borderId="0" xfId="0" applyFont="1" applyFill="1" applyAlignment="1" applyProtection="1">
      <alignment vertical="top" wrapText="1"/>
      <protection hidden="1"/>
    </xf>
    <xf numFmtId="0" fontId="53" fillId="0" borderId="0" xfId="0" applyFont="1" applyAlignment="1" applyProtection="1">
      <alignment vertical="top" wrapText="1"/>
      <protection hidden="1"/>
    </xf>
    <xf numFmtId="0" fontId="14" fillId="0" borderId="0" xfId="0" applyFont="1" applyAlignment="1">
      <alignment wrapText="1"/>
    </xf>
    <xf numFmtId="0" fontId="0" fillId="0" borderId="0" xfId="0" applyAlignment="1">
      <alignment wrapText="1"/>
    </xf>
    <xf numFmtId="3" fontId="9" fillId="16" borderId="40" xfId="0" applyNumberFormat="1" applyFont="1" applyFill="1" applyBorder="1" applyAlignment="1">
      <alignment horizontal="center"/>
    </xf>
    <xf numFmtId="3" fontId="9" fillId="16" borderId="41" xfId="0" applyNumberFormat="1" applyFont="1" applyFill="1" applyBorder="1" applyAlignment="1">
      <alignment horizontal="center"/>
    </xf>
    <xf numFmtId="3" fontId="9" fillId="16" borderId="42" xfId="0" applyNumberFormat="1" applyFont="1" applyFill="1" applyBorder="1" applyAlignment="1">
      <alignment horizontal="center"/>
    </xf>
    <xf numFmtId="3" fontId="9" fillId="16" borderId="43" xfId="0" applyNumberFormat="1" applyFont="1" applyFill="1" applyBorder="1" applyAlignment="1">
      <alignment horizontal="center"/>
    </xf>
    <xf numFmtId="3" fontId="9" fillId="16" borderId="0" xfId="0" applyNumberFormat="1" applyFont="1" applyFill="1" applyBorder="1" applyAlignment="1">
      <alignment horizontal="center"/>
    </xf>
    <xf numFmtId="3" fontId="9" fillId="16" borderId="44" xfId="0" applyNumberFormat="1" applyFont="1" applyFill="1" applyBorder="1" applyAlignment="1">
      <alignment horizontal="center"/>
    </xf>
    <xf numFmtId="3" fontId="9" fillId="16" borderId="45" xfId="0" applyNumberFormat="1" applyFont="1" applyFill="1" applyBorder="1" applyAlignment="1">
      <alignment horizontal="center"/>
    </xf>
    <xf numFmtId="3" fontId="9" fillId="16" borderId="46" xfId="0" applyNumberFormat="1" applyFont="1" applyFill="1" applyBorder="1" applyAlignment="1">
      <alignment horizontal="center"/>
    </xf>
    <xf numFmtId="3" fontId="9" fillId="16" borderId="47" xfId="0" applyNumberFormat="1" applyFont="1" applyFill="1" applyBorder="1" applyAlignment="1">
      <alignment horizontal="center"/>
    </xf>
    <xf numFmtId="164" fontId="8" fillId="20" borderId="10" xfId="0" applyNumberFormat="1" applyFont="1" applyFill="1" applyBorder="1" applyAlignment="1">
      <alignment horizontal="left"/>
    </xf>
    <xf numFmtId="164" fontId="17" fillId="20" borderId="10" xfId="0" applyNumberFormat="1" applyFont="1" applyFill="1" applyBorder="1" applyAlignment="1">
      <alignment horizontal="left"/>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_Statistical First Release Template to use in July" xfId="35"/>
    <cellStyle name="Input" xfId="36" builtinId="20" customBuiltin="1"/>
    <cellStyle name="Linked Cell" xfId="37" builtinId="24" customBuiltin="1"/>
    <cellStyle name="Neutral" xfId="38" builtinId="28" customBuiltin="1"/>
    <cellStyle name="Normal" xfId="0" builtinId="0"/>
    <cellStyle name="Normal 2" xfId="39"/>
    <cellStyle name="Normal_Quarterly_Movement" xfId="40"/>
    <cellStyle name="Normal_Sheet2" xfId="41"/>
    <cellStyle name="Normal_Table12" xfId="42"/>
    <cellStyle name="Normal_Table17_LATablesWeb" xfId="43"/>
    <cellStyle name="Note" xfId="44" builtinId="10" customBuiltin="1"/>
    <cellStyle name="Output" xfId="45" builtinId="21" customBuiltin="1"/>
    <cellStyle name="Title" xfId="46" builtinId="15" customBuiltin="1"/>
    <cellStyle name="Total" xfId="47" builtinId="25" customBuiltin="1"/>
    <cellStyle name="Warning Text" xfId="48" builtinId="11" customBuiltin="1"/>
  </cellStyles>
  <dxfs count="3">
    <dxf>
      <font>
        <condense val="0"/>
        <extend val="0"/>
        <color indexed="55"/>
      </font>
    </dxf>
    <dxf>
      <font>
        <b/>
        <i val="0"/>
        <condense val="0"/>
        <extend val="0"/>
        <color indexed="9"/>
      </font>
    </dxf>
    <dxf>
      <font>
        <b/>
        <i val="0"/>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7C7DB"/>
      <rgbColor rgb="00DBE7C5"/>
      <rgbColor rgb="00FFFFCC"/>
      <rgbColor rgb="00CCFFFF"/>
      <rgbColor rgb="00660066"/>
      <rgbColor rgb="00FF8080"/>
      <rgbColor rgb="000066CC"/>
      <rgbColor rgb="00CCCCFF"/>
      <rgbColor rgb="00B3E6EE"/>
      <rgbColor rgb="002092B6"/>
      <rgbColor rgb="008AB23E"/>
      <rgbColor rgb="0000FFFF"/>
      <rgbColor rgb="00800080"/>
      <rgbColor rgb="00800000"/>
      <rgbColor rgb="00008080"/>
      <rgbColor rgb="000000FF"/>
      <rgbColor rgb="0000CCFF"/>
      <rgbColor rgb="00CCFFFF"/>
      <rgbColor rgb="00CCFFCC"/>
      <rgbColor rgb="00FFFF99"/>
      <rgbColor rgb="0099CCFF"/>
      <rgbColor rgb="00FF99CC"/>
      <rgbColor rgb="009B5BA5"/>
      <rgbColor rgb="00FFCC99"/>
      <rgbColor rgb="003366FF"/>
      <rgbColor rgb="0033CCCC"/>
      <rgbColor rgb="0099CC00"/>
      <rgbColor rgb="00FFCC00"/>
      <rgbColor rgb="00ED7936"/>
      <rgbColor rgb="00FF6600"/>
      <rgbColor rgb="00666699"/>
      <rgbColor rgb="00969696"/>
      <rgbColor rgb="00003366"/>
      <rgbColor rgb="008AB23E"/>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http://upload.wikimedia.org/wikipedia/commons/thumb/3/32/England_Regions_-_Blank.svg/484px-England_Regions_-_Blank.svg.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http://upload.wikimedia.org/wikipedia/commons/thumb/3/32/England_Regions_-_Blank.svg/484px-England_Regions_-_Blank.svg.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3657600</xdr:colOff>
      <xdr:row>0</xdr:row>
      <xdr:rowOff>0</xdr:rowOff>
    </xdr:from>
    <xdr:to>
      <xdr:col>2</xdr:col>
      <xdr:colOff>4829175</xdr:colOff>
      <xdr:row>3</xdr:row>
      <xdr:rowOff>0</xdr:rowOff>
    </xdr:to>
    <xdr:pic>
      <xdr:nvPicPr>
        <xdr:cNvPr id="6182" name="Picture 1" descr="ofsted_logo"/>
        <xdr:cNvPicPr>
          <a:picLocks noChangeAspect="1" noChangeArrowheads="1"/>
        </xdr:cNvPicPr>
      </xdr:nvPicPr>
      <xdr:blipFill>
        <a:blip xmlns:r="http://schemas.openxmlformats.org/officeDocument/2006/relationships" r:embed="rId1" cstate="print"/>
        <a:srcRect/>
        <a:stretch>
          <a:fillRect/>
        </a:stretch>
      </xdr:blipFill>
      <xdr:spPr bwMode="auto">
        <a:xfrm>
          <a:off x="6610350" y="0"/>
          <a:ext cx="1171575" cy="942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390525</xdr:colOff>
      <xdr:row>3</xdr:row>
      <xdr:rowOff>0</xdr:rowOff>
    </xdr:from>
    <xdr:to>
      <xdr:col>9</xdr:col>
      <xdr:colOff>123825</xdr:colOff>
      <xdr:row>36</xdr:row>
      <xdr:rowOff>47625</xdr:rowOff>
    </xdr:to>
    <xdr:pic>
      <xdr:nvPicPr>
        <xdr:cNvPr id="12696" name="Picture 1" descr="File:England Regions - Blank.sv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000125" y="323850"/>
          <a:ext cx="4610100" cy="5705475"/>
        </a:xfrm>
        <a:prstGeom prst="rect">
          <a:avLst/>
        </a:prstGeom>
        <a:noFill/>
        <a:ln w="9525">
          <a:noFill/>
          <a:miter lim="800000"/>
          <a:headEnd/>
          <a:tailEnd/>
        </a:ln>
      </xdr:spPr>
    </xdr:pic>
    <xdr:clientData/>
  </xdr:twoCellAnchor>
  <xdr:twoCellAnchor>
    <xdr:from>
      <xdr:col>4</xdr:col>
      <xdr:colOff>161925</xdr:colOff>
      <xdr:row>9</xdr:row>
      <xdr:rowOff>57150</xdr:rowOff>
    </xdr:from>
    <xdr:to>
      <xdr:col>5</xdr:col>
      <xdr:colOff>142875</xdr:colOff>
      <xdr:row>10</xdr:row>
      <xdr:rowOff>133350</xdr:rowOff>
    </xdr:to>
    <xdr:sp macro="" textlink="">
      <xdr:nvSpPr>
        <xdr:cNvPr id="12298" name="Rectangle 10"/>
        <xdr:cNvSpPr>
          <a:spLocks noChangeArrowheads="1"/>
        </xdr:cNvSpPr>
      </xdr:nvSpPr>
      <xdr:spPr bwMode="auto">
        <a:xfrm>
          <a:off x="2600325" y="1524000"/>
          <a:ext cx="590550" cy="2667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a:lstStyle/>
        <a:p>
          <a:r>
            <a:rPr lang="en-GB"/>
            <a:t>514</a:t>
          </a:r>
        </a:p>
      </xdr:txBody>
    </xdr:sp>
    <xdr:clientData/>
  </xdr:twoCellAnchor>
  <xdr:twoCellAnchor>
    <xdr:from>
      <xdr:col>5</xdr:col>
      <xdr:colOff>57150</xdr:colOff>
      <xdr:row>7</xdr:row>
      <xdr:rowOff>0</xdr:rowOff>
    </xdr:from>
    <xdr:to>
      <xdr:col>6</xdr:col>
      <xdr:colOff>9525</xdr:colOff>
      <xdr:row>8</xdr:row>
      <xdr:rowOff>76200</xdr:rowOff>
    </xdr:to>
    <xdr:sp macro="" textlink="">
      <xdr:nvSpPr>
        <xdr:cNvPr id="12299" name="Rectangle 11"/>
        <xdr:cNvSpPr>
          <a:spLocks noChangeArrowheads="1"/>
        </xdr:cNvSpPr>
      </xdr:nvSpPr>
      <xdr:spPr bwMode="auto">
        <a:xfrm>
          <a:off x="3105150" y="1085850"/>
          <a:ext cx="561975" cy="2667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a:lstStyle/>
        <a:p>
          <a:r>
            <a:rPr lang="en-GB"/>
            <a:t>107</a:t>
          </a:r>
        </a:p>
      </xdr:txBody>
    </xdr:sp>
    <xdr:clientData/>
  </xdr:twoCellAnchor>
  <xdr:twoCellAnchor>
    <xdr:from>
      <xdr:col>5</xdr:col>
      <xdr:colOff>466725</xdr:colOff>
      <xdr:row>12</xdr:row>
      <xdr:rowOff>28575</xdr:rowOff>
    </xdr:from>
    <xdr:to>
      <xdr:col>6</xdr:col>
      <xdr:colOff>371475</xdr:colOff>
      <xdr:row>13</xdr:row>
      <xdr:rowOff>104775</xdr:rowOff>
    </xdr:to>
    <xdr:sp macro="" textlink="">
      <xdr:nvSpPr>
        <xdr:cNvPr id="12290" name="Rectangle 2"/>
        <xdr:cNvSpPr>
          <a:spLocks noChangeArrowheads="1"/>
        </xdr:cNvSpPr>
      </xdr:nvSpPr>
      <xdr:spPr bwMode="auto">
        <a:xfrm>
          <a:off x="3514725" y="2066925"/>
          <a:ext cx="514350" cy="2667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a:lstStyle/>
        <a:p>
          <a:r>
            <a:rPr lang="en-GB"/>
            <a:t>186</a:t>
          </a:r>
        </a:p>
      </xdr:txBody>
    </xdr:sp>
    <xdr:clientData/>
  </xdr:twoCellAnchor>
  <xdr:twoCellAnchor>
    <xdr:from>
      <xdr:col>4</xdr:col>
      <xdr:colOff>514350</xdr:colOff>
      <xdr:row>20</xdr:row>
      <xdr:rowOff>104775</xdr:rowOff>
    </xdr:from>
    <xdr:to>
      <xdr:col>5</xdr:col>
      <xdr:colOff>438150</xdr:colOff>
      <xdr:row>22</xdr:row>
      <xdr:rowOff>47625</xdr:rowOff>
    </xdr:to>
    <xdr:sp macro="" textlink="">
      <xdr:nvSpPr>
        <xdr:cNvPr id="12291" name="Rectangle 3"/>
        <xdr:cNvSpPr>
          <a:spLocks noChangeArrowheads="1"/>
        </xdr:cNvSpPr>
      </xdr:nvSpPr>
      <xdr:spPr bwMode="auto">
        <a:xfrm>
          <a:off x="2952750" y="3495675"/>
          <a:ext cx="533400" cy="2667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a:lstStyle/>
        <a:p>
          <a:r>
            <a:rPr lang="en-GB"/>
            <a:t>335</a:t>
          </a:r>
        </a:p>
      </xdr:txBody>
    </xdr:sp>
    <xdr:clientData/>
  </xdr:twoCellAnchor>
  <xdr:twoCellAnchor>
    <xdr:from>
      <xdr:col>6</xdr:col>
      <xdr:colOff>85725</xdr:colOff>
      <xdr:row>18</xdr:row>
      <xdr:rowOff>19050</xdr:rowOff>
    </xdr:from>
    <xdr:to>
      <xdr:col>7</xdr:col>
      <xdr:colOff>19050</xdr:colOff>
      <xdr:row>19</xdr:row>
      <xdr:rowOff>123825</xdr:rowOff>
    </xdr:to>
    <xdr:sp macro="" textlink="">
      <xdr:nvSpPr>
        <xdr:cNvPr id="12296" name="Rectangle 8"/>
        <xdr:cNvSpPr>
          <a:spLocks noChangeArrowheads="1"/>
        </xdr:cNvSpPr>
      </xdr:nvSpPr>
      <xdr:spPr bwMode="auto">
        <a:xfrm>
          <a:off x="3743325" y="3086100"/>
          <a:ext cx="542925" cy="2667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a:lstStyle/>
        <a:p>
          <a:r>
            <a:rPr lang="en-GB"/>
            <a:t>165</a:t>
          </a:r>
        </a:p>
      </xdr:txBody>
    </xdr:sp>
    <xdr:clientData/>
  </xdr:twoCellAnchor>
  <xdr:twoCellAnchor>
    <xdr:from>
      <xdr:col>7</xdr:col>
      <xdr:colOff>276225</xdr:colOff>
      <xdr:row>22</xdr:row>
      <xdr:rowOff>0</xdr:rowOff>
    </xdr:from>
    <xdr:to>
      <xdr:col>8</xdr:col>
      <xdr:colOff>200025</xdr:colOff>
      <xdr:row>23</xdr:row>
      <xdr:rowOff>104775</xdr:rowOff>
    </xdr:to>
    <xdr:sp macro="" textlink="">
      <xdr:nvSpPr>
        <xdr:cNvPr id="12292" name="Rectangle 4"/>
        <xdr:cNvSpPr>
          <a:spLocks noChangeArrowheads="1"/>
        </xdr:cNvSpPr>
      </xdr:nvSpPr>
      <xdr:spPr bwMode="auto">
        <a:xfrm>
          <a:off x="4543425" y="3714750"/>
          <a:ext cx="533400" cy="2667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a:lstStyle/>
        <a:p>
          <a:r>
            <a:rPr lang="en-GB"/>
            <a:t>159</a:t>
          </a:r>
        </a:p>
      </xdr:txBody>
    </xdr:sp>
    <xdr:clientData/>
  </xdr:twoCellAnchor>
  <xdr:twoCellAnchor>
    <xdr:from>
      <xdr:col>4</xdr:col>
      <xdr:colOff>342900</xdr:colOff>
      <xdr:row>29</xdr:row>
      <xdr:rowOff>9525</xdr:rowOff>
    </xdr:from>
    <xdr:to>
      <xdr:col>5</xdr:col>
      <xdr:colOff>295275</xdr:colOff>
      <xdr:row>30</xdr:row>
      <xdr:rowOff>114300</xdr:rowOff>
    </xdr:to>
    <xdr:sp macro="" textlink="">
      <xdr:nvSpPr>
        <xdr:cNvPr id="12293" name="Rectangle 5"/>
        <xdr:cNvSpPr>
          <a:spLocks noChangeArrowheads="1"/>
        </xdr:cNvSpPr>
      </xdr:nvSpPr>
      <xdr:spPr bwMode="auto">
        <a:xfrm>
          <a:off x="2781300" y="4857750"/>
          <a:ext cx="561975" cy="2667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a:lstStyle/>
        <a:p>
          <a:r>
            <a:rPr lang="en-GB"/>
            <a:t>210</a:t>
          </a:r>
        </a:p>
      </xdr:txBody>
    </xdr:sp>
    <xdr:clientData/>
  </xdr:twoCellAnchor>
  <xdr:twoCellAnchor>
    <xdr:from>
      <xdr:col>6</xdr:col>
      <xdr:colOff>190500</xdr:colOff>
      <xdr:row>28</xdr:row>
      <xdr:rowOff>66675</xdr:rowOff>
    </xdr:from>
    <xdr:to>
      <xdr:col>7</xdr:col>
      <xdr:colOff>104775</xdr:colOff>
      <xdr:row>30</xdr:row>
      <xdr:rowOff>9525</xdr:rowOff>
    </xdr:to>
    <xdr:sp macro="" textlink="">
      <xdr:nvSpPr>
        <xdr:cNvPr id="12294" name="Rectangle 6"/>
        <xdr:cNvSpPr>
          <a:spLocks noChangeArrowheads="1"/>
        </xdr:cNvSpPr>
      </xdr:nvSpPr>
      <xdr:spPr bwMode="auto">
        <a:xfrm>
          <a:off x="3848100" y="4752975"/>
          <a:ext cx="523875" cy="2667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a:lstStyle/>
        <a:p>
          <a:r>
            <a:rPr lang="en-GB"/>
            <a:t>268</a:t>
          </a:r>
        </a:p>
      </xdr:txBody>
    </xdr:sp>
    <xdr:clientData/>
  </xdr:twoCellAnchor>
  <xdr:twoCellAnchor>
    <xdr:from>
      <xdr:col>8</xdr:col>
      <xdr:colOff>409575</xdr:colOff>
      <xdr:row>25</xdr:row>
      <xdr:rowOff>66675</xdr:rowOff>
    </xdr:from>
    <xdr:to>
      <xdr:col>9</xdr:col>
      <xdr:colOff>304800</xdr:colOff>
      <xdr:row>27</xdr:row>
      <xdr:rowOff>9525</xdr:rowOff>
    </xdr:to>
    <xdr:sp macro="" textlink="">
      <xdr:nvSpPr>
        <xdr:cNvPr id="12295" name="Rectangle 7"/>
        <xdr:cNvSpPr>
          <a:spLocks noChangeArrowheads="1"/>
        </xdr:cNvSpPr>
      </xdr:nvSpPr>
      <xdr:spPr bwMode="auto">
        <a:xfrm>
          <a:off x="5286375" y="4267200"/>
          <a:ext cx="504825" cy="2667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a:lstStyle/>
        <a:p>
          <a:r>
            <a:rPr lang="en-GB"/>
            <a:t>130</a:t>
          </a:r>
        </a:p>
      </xdr:txBody>
    </xdr:sp>
    <xdr:clientData/>
  </xdr:twoCellAnchor>
  <xdr:twoCellAnchor>
    <xdr:from>
      <xdr:col>7</xdr:col>
      <xdr:colOff>285750</xdr:colOff>
      <xdr:row>26</xdr:row>
      <xdr:rowOff>66675</xdr:rowOff>
    </xdr:from>
    <xdr:to>
      <xdr:col>8</xdr:col>
      <xdr:colOff>438150</xdr:colOff>
      <xdr:row>27</xdr:row>
      <xdr:rowOff>19050</xdr:rowOff>
    </xdr:to>
    <xdr:sp macro="" textlink="">
      <xdr:nvSpPr>
        <xdr:cNvPr id="12706" name="Line 9"/>
        <xdr:cNvSpPr>
          <a:spLocks noChangeShapeType="1"/>
        </xdr:cNvSpPr>
      </xdr:nvSpPr>
      <xdr:spPr bwMode="auto">
        <a:xfrm flipV="1">
          <a:off x="4552950" y="4429125"/>
          <a:ext cx="762000" cy="11430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390525</xdr:colOff>
      <xdr:row>3</xdr:row>
      <xdr:rowOff>0</xdr:rowOff>
    </xdr:from>
    <xdr:to>
      <xdr:col>9</xdr:col>
      <xdr:colOff>123825</xdr:colOff>
      <xdr:row>36</xdr:row>
      <xdr:rowOff>47625</xdr:rowOff>
    </xdr:to>
    <xdr:pic>
      <xdr:nvPicPr>
        <xdr:cNvPr id="13720" name="Picture 1" descr="File:England Regions - Blank.sv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000125" y="323850"/>
          <a:ext cx="4610100" cy="5705475"/>
        </a:xfrm>
        <a:prstGeom prst="rect">
          <a:avLst/>
        </a:prstGeom>
        <a:noFill/>
        <a:ln w="9525">
          <a:noFill/>
          <a:miter lim="800000"/>
          <a:headEnd/>
          <a:tailEnd/>
        </a:ln>
      </xdr:spPr>
    </xdr:pic>
    <xdr:clientData/>
  </xdr:twoCellAnchor>
  <xdr:twoCellAnchor>
    <xdr:from>
      <xdr:col>4</xdr:col>
      <xdr:colOff>161925</xdr:colOff>
      <xdr:row>9</xdr:row>
      <xdr:rowOff>57150</xdr:rowOff>
    </xdr:from>
    <xdr:to>
      <xdr:col>5</xdr:col>
      <xdr:colOff>142875</xdr:colOff>
      <xdr:row>10</xdr:row>
      <xdr:rowOff>133350</xdr:rowOff>
    </xdr:to>
    <xdr:sp macro="" textlink="">
      <xdr:nvSpPr>
        <xdr:cNvPr id="13314" name="Rectangle 2"/>
        <xdr:cNvSpPr>
          <a:spLocks noChangeArrowheads="1"/>
        </xdr:cNvSpPr>
      </xdr:nvSpPr>
      <xdr:spPr bwMode="auto">
        <a:xfrm>
          <a:off x="2600325" y="1524000"/>
          <a:ext cx="590550" cy="2667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a:lstStyle/>
        <a:p>
          <a:r>
            <a:rPr lang="en-GB"/>
            <a:t>2462</a:t>
          </a:r>
        </a:p>
      </xdr:txBody>
    </xdr:sp>
    <xdr:clientData/>
  </xdr:twoCellAnchor>
  <xdr:twoCellAnchor>
    <xdr:from>
      <xdr:col>5</xdr:col>
      <xdr:colOff>57150</xdr:colOff>
      <xdr:row>7</xdr:row>
      <xdr:rowOff>0</xdr:rowOff>
    </xdr:from>
    <xdr:to>
      <xdr:col>6</xdr:col>
      <xdr:colOff>9525</xdr:colOff>
      <xdr:row>8</xdr:row>
      <xdr:rowOff>76200</xdr:rowOff>
    </xdr:to>
    <xdr:sp macro="" textlink="">
      <xdr:nvSpPr>
        <xdr:cNvPr id="13315" name="Rectangle 3"/>
        <xdr:cNvSpPr>
          <a:spLocks noChangeArrowheads="1"/>
        </xdr:cNvSpPr>
      </xdr:nvSpPr>
      <xdr:spPr bwMode="auto">
        <a:xfrm>
          <a:off x="3105150" y="1085850"/>
          <a:ext cx="561975" cy="2667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a:lstStyle/>
        <a:p>
          <a:r>
            <a:rPr lang="en-GB"/>
            <a:t>572</a:t>
          </a:r>
        </a:p>
      </xdr:txBody>
    </xdr:sp>
    <xdr:clientData/>
  </xdr:twoCellAnchor>
  <xdr:twoCellAnchor>
    <xdr:from>
      <xdr:col>5</xdr:col>
      <xdr:colOff>409575</xdr:colOff>
      <xdr:row>12</xdr:row>
      <xdr:rowOff>28575</xdr:rowOff>
    </xdr:from>
    <xdr:to>
      <xdr:col>6</xdr:col>
      <xdr:colOff>409575</xdr:colOff>
      <xdr:row>13</xdr:row>
      <xdr:rowOff>104775</xdr:rowOff>
    </xdr:to>
    <xdr:sp macro="" textlink="">
      <xdr:nvSpPr>
        <xdr:cNvPr id="13316" name="Rectangle 4"/>
        <xdr:cNvSpPr>
          <a:spLocks noChangeArrowheads="1"/>
        </xdr:cNvSpPr>
      </xdr:nvSpPr>
      <xdr:spPr bwMode="auto">
        <a:xfrm>
          <a:off x="3457575" y="2066925"/>
          <a:ext cx="609600" cy="2667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a:lstStyle/>
        <a:p>
          <a:r>
            <a:rPr lang="en-GB"/>
            <a:t>1171</a:t>
          </a:r>
        </a:p>
      </xdr:txBody>
    </xdr:sp>
    <xdr:clientData/>
  </xdr:twoCellAnchor>
  <xdr:twoCellAnchor>
    <xdr:from>
      <xdr:col>4</xdr:col>
      <xdr:colOff>514350</xdr:colOff>
      <xdr:row>20</xdr:row>
      <xdr:rowOff>104775</xdr:rowOff>
    </xdr:from>
    <xdr:to>
      <xdr:col>5</xdr:col>
      <xdr:colOff>485775</xdr:colOff>
      <xdr:row>22</xdr:row>
      <xdr:rowOff>47625</xdr:rowOff>
    </xdr:to>
    <xdr:sp macro="" textlink="">
      <xdr:nvSpPr>
        <xdr:cNvPr id="13317" name="Rectangle 5"/>
        <xdr:cNvSpPr>
          <a:spLocks noChangeArrowheads="1"/>
        </xdr:cNvSpPr>
      </xdr:nvSpPr>
      <xdr:spPr bwMode="auto">
        <a:xfrm>
          <a:off x="2952750" y="3495675"/>
          <a:ext cx="581025" cy="2667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a:lstStyle/>
        <a:p>
          <a:r>
            <a:rPr lang="en-GB"/>
            <a:t>1594</a:t>
          </a:r>
        </a:p>
      </xdr:txBody>
    </xdr:sp>
    <xdr:clientData/>
  </xdr:twoCellAnchor>
  <xdr:twoCellAnchor>
    <xdr:from>
      <xdr:col>6</xdr:col>
      <xdr:colOff>85725</xdr:colOff>
      <xdr:row>18</xdr:row>
      <xdr:rowOff>19050</xdr:rowOff>
    </xdr:from>
    <xdr:to>
      <xdr:col>7</xdr:col>
      <xdr:colOff>57150</xdr:colOff>
      <xdr:row>19</xdr:row>
      <xdr:rowOff>123825</xdr:rowOff>
    </xdr:to>
    <xdr:sp macro="" textlink="">
      <xdr:nvSpPr>
        <xdr:cNvPr id="13318" name="Rectangle 6"/>
        <xdr:cNvSpPr>
          <a:spLocks noChangeArrowheads="1"/>
        </xdr:cNvSpPr>
      </xdr:nvSpPr>
      <xdr:spPr bwMode="auto">
        <a:xfrm>
          <a:off x="3743325" y="3086100"/>
          <a:ext cx="581025" cy="2667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a:lstStyle/>
        <a:p>
          <a:r>
            <a:rPr lang="en-GB"/>
            <a:t>1074</a:t>
          </a:r>
        </a:p>
      </xdr:txBody>
    </xdr:sp>
    <xdr:clientData/>
  </xdr:twoCellAnchor>
  <xdr:twoCellAnchor>
    <xdr:from>
      <xdr:col>7</xdr:col>
      <xdr:colOff>276225</xdr:colOff>
      <xdr:row>22</xdr:row>
      <xdr:rowOff>0</xdr:rowOff>
    </xdr:from>
    <xdr:to>
      <xdr:col>8</xdr:col>
      <xdr:colOff>200025</xdr:colOff>
      <xdr:row>23</xdr:row>
      <xdr:rowOff>104775</xdr:rowOff>
    </xdr:to>
    <xdr:sp macro="" textlink="">
      <xdr:nvSpPr>
        <xdr:cNvPr id="13319" name="Rectangle 7"/>
        <xdr:cNvSpPr>
          <a:spLocks noChangeArrowheads="1"/>
        </xdr:cNvSpPr>
      </xdr:nvSpPr>
      <xdr:spPr bwMode="auto">
        <a:xfrm>
          <a:off x="4543425" y="3714750"/>
          <a:ext cx="533400" cy="2667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a:lstStyle/>
        <a:p>
          <a:r>
            <a:rPr lang="en-GB"/>
            <a:t>902</a:t>
          </a:r>
        </a:p>
      </xdr:txBody>
    </xdr:sp>
    <xdr:clientData/>
  </xdr:twoCellAnchor>
  <xdr:twoCellAnchor>
    <xdr:from>
      <xdr:col>4</xdr:col>
      <xdr:colOff>342900</xdr:colOff>
      <xdr:row>29</xdr:row>
      <xdr:rowOff>9525</xdr:rowOff>
    </xdr:from>
    <xdr:to>
      <xdr:col>5</xdr:col>
      <xdr:colOff>295275</xdr:colOff>
      <xdr:row>30</xdr:row>
      <xdr:rowOff>114300</xdr:rowOff>
    </xdr:to>
    <xdr:sp macro="" textlink="">
      <xdr:nvSpPr>
        <xdr:cNvPr id="13320" name="Rectangle 8"/>
        <xdr:cNvSpPr>
          <a:spLocks noChangeArrowheads="1"/>
        </xdr:cNvSpPr>
      </xdr:nvSpPr>
      <xdr:spPr bwMode="auto">
        <a:xfrm>
          <a:off x="2781300" y="4857750"/>
          <a:ext cx="561975" cy="2667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a:lstStyle/>
        <a:p>
          <a:r>
            <a:rPr lang="en-GB"/>
            <a:t>1360</a:t>
          </a:r>
        </a:p>
      </xdr:txBody>
    </xdr:sp>
    <xdr:clientData/>
  </xdr:twoCellAnchor>
  <xdr:twoCellAnchor>
    <xdr:from>
      <xdr:col>6</xdr:col>
      <xdr:colOff>190500</xdr:colOff>
      <xdr:row>28</xdr:row>
      <xdr:rowOff>66675</xdr:rowOff>
    </xdr:from>
    <xdr:to>
      <xdr:col>7</xdr:col>
      <xdr:colOff>152400</xdr:colOff>
      <xdr:row>30</xdr:row>
      <xdr:rowOff>9525</xdr:rowOff>
    </xdr:to>
    <xdr:sp macro="" textlink="">
      <xdr:nvSpPr>
        <xdr:cNvPr id="13321" name="Rectangle 9"/>
        <xdr:cNvSpPr>
          <a:spLocks noChangeArrowheads="1"/>
        </xdr:cNvSpPr>
      </xdr:nvSpPr>
      <xdr:spPr bwMode="auto">
        <a:xfrm>
          <a:off x="3848100" y="4752975"/>
          <a:ext cx="571500" cy="2667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a:lstStyle/>
        <a:p>
          <a:r>
            <a:rPr lang="en-GB"/>
            <a:t>1850</a:t>
          </a:r>
        </a:p>
      </xdr:txBody>
    </xdr:sp>
    <xdr:clientData/>
  </xdr:twoCellAnchor>
  <xdr:twoCellAnchor>
    <xdr:from>
      <xdr:col>8</xdr:col>
      <xdr:colOff>409575</xdr:colOff>
      <xdr:row>25</xdr:row>
      <xdr:rowOff>66675</xdr:rowOff>
    </xdr:from>
    <xdr:to>
      <xdr:col>9</xdr:col>
      <xdr:colOff>304800</xdr:colOff>
      <xdr:row>27</xdr:row>
      <xdr:rowOff>9525</xdr:rowOff>
    </xdr:to>
    <xdr:sp macro="" textlink="">
      <xdr:nvSpPr>
        <xdr:cNvPr id="13322" name="Rectangle 10"/>
        <xdr:cNvSpPr>
          <a:spLocks noChangeArrowheads="1"/>
        </xdr:cNvSpPr>
      </xdr:nvSpPr>
      <xdr:spPr bwMode="auto">
        <a:xfrm>
          <a:off x="5286375" y="4267200"/>
          <a:ext cx="504825" cy="2667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a:lstStyle/>
        <a:p>
          <a:r>
            <a:rPr lang="en-GB"/>
            <a:t>780</a:t>
          </a:r>
        </a:p>
      </xdr:txBody>
    </xdr:sp>
    <xdr:clientData/>
  </xdr:twoCellAnchor>
  <xdr:twoCellAnchor>
    <xdr:from>
      <xdr:col>7</xdr:col>
      <xdr:colOff>285750</xdr:colOff>
      <xdr:row>26</xdr:row>
      <xdr:rowOff>66675</xdr:rowOff>
    </xdr:from>
    <xdr:to>
      <xdr:col>8</xdr:col>
      <xdr:colOff>438150</xdr:colOff>
      <xdr:row>27</xdr:row>
      <xdr:rowOff>19050</xdr:rowOff>
    </xdr:to>
    <xdr:sp macro="" textlink="">
      <xdr:nvSpPr>
        <xdr:cNvPr id="13730" name="Line 11"/>
        <xdr:cNvSpPr>
          <a:spLocks noChangeShapeType="1"/>
        </xdr:cNvSpPr>
      </xdr:nvSpPr>
      <xdr:spPr bwMode="auto">
        <a:xfrm flipV="1">
          <a:off x="4552950" y="4429125"/>
          <a:ext cx="762000" cy="1143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5hq\RestrictedIDI$\_LAID%20Team\New%20file%20structure\Social%20Care%20data\Providers%20and%20Places\2011.07\Step%202.%20Quarter%20by%20quarter%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1HQ\userdata$\DOCUME~1\wwang\LOCALS~1\Temp\Statistical%20first%20release%20generic%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s/sites/OS/Lists/Stats%20policy%20and%20information/Template%20Upda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Lookups"/>
      <sheetName val="PPData"/>
      <sheetName val="Front Cover"/>
      <sheetName val="Contents"/>
      <sheetName val="Introduction"/>
      <sheetName val="Chart Data"/>
      <sheetName val="Providers and Places"/>
      <sheetName val="Explanatory Notes"/>
    </sheetNames>
    <sheetDataSet>
      <sheetData sheetId="0"/>
      <sheetData sheetId="1">
        <row r="2">
          <cell r="F2" t="str">
            <v>England</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tents"/>
      <sheetName val="Table 1"/>
      <sheetName val="Table 2"/>
      <sheetName val="Table 3"/>
      <sheetName val="Table 4"/>
      <sheetName val="Table 5"/>
      <sheetName val="Figure 1"/>
      <sheetName val="Ranges"/>
    </sheetNames>
    <sheetDataSet>
      <sheetData sheetId="0"/>
      <sheetData sheetId="1"/>
      <sheetData sheetId="2"/>
      <sheetData sheetId="3"/>
      <sheetData sheetId="4"/>
      <sheetData sheetId="5"/>
      <sheetData sheetId="6"/>
      <sheetData sheetId="7"/>
      <sheetData sheetId="8">
        <row r="1">
          <cell r="A1" t="str">
            <v>1 April and 30 June 2011</v>
          </cell>
        </row>
        <row r="2">
          <cell r="A2" t="str">
            <v>January 2011</v>
          </cell>
        </row>
        <row r="3">
          <cell r="A3" t="str">
            <v>February 2011</v>
          </cell>
        </row>
        <row r="4">
          <cell r="A4" t="str">
            <v>March 2011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rch data"/>
      <sheetName val="Template Intro"/>
      <sheetName val="Cover"/>
      <sheetName val="CoverOld"/>
      <sheetName val="Contents"/>
      <sheetName val="SCCSM"/>
      <sheetName val="SCCNTI"/>
      <sheetName val="DataPack"/>
      <sheetName val="Dates"/>
      <sheetName val="Table 1"/>
      <sheetName val="Table 2"/>
      <sheetName val="Table 2a"/>
      <sheetName val="Table 3"/>
      <sheetName val="Table 4"/>
      <sheetName val="Table 5"/>
      <sheetName val="Chart 1"/>
      <sheetName val="Chart 2"/>
      <sheetName val="Chart 3"/>
      <sheetName val="Chart 4"/>
      <sheetName val="Cross Tab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queryTables/queryTable1.xml><?xml version="1.0" encoding="utf-8"?>
<queryTable xmlns="http://schemas.openxmlformats.org/spreadsheetml/2006/main" name="raisql1hq SOCIAL_CARE SC_Providers_and_Places_Quarter" headers="0" growShrinkType="overwriteClear" connectionId="1" autoFormatId="16" applyNumberFormats="0" applyBorderFormats="0" applyFontFormats="1" applyPatternFormats="1" applyAlignmentFormats="0" applyWidthHeightFormats="0">
  <queryTableRefresh headersInLastRefresh="0" nextId="43">
    <queryTableFields count="4">
      <queryTableField id="2" name="LA NAME"/>
      <queryTableField id="4" name="Provision_Type"/>
      <queryTableField id="21" dataBound="0" fillFormulas="1"/>
      <queryTableField id="25" dataBound="0" fillFormulas="1"/>
    </queryTableFields>
    <queryTableDeletedFields count="18">
      <deletedField name="Sector"/>
      <deletedField name="JUL10_PWOP"/>
      <deletedField name="JUL10_SN_Prov"/>
      <deletedField name="JUL10_SN_Places"/>
      <deletedField name="SEP10_Providers"/>
      <deletedField name="SEP10_Joiners"/>
      <deletedField name="SEP10_Leavers"/>
      <deletedField name="SEP10_PWOP"/>
      <deletedField name="SEP10_Places"/>
      <deletedField name="SEP10_Joiner_places"/>
      <deletedField name="SEP10_Leaver_Places"/>
      <deletedField name="SEP10_SS_Increase"/>
      <deletedField name="SEP10_SS_Decrease"/>
      <deletedField name="SEP10_SN_Prov"/>
      <deletedField name="SEP10_SN_Places"/>
      <deletedField name="GOR"/>
      <deletedField name="JUL10_Providers"/>
      <deletedField name="JUL10_Plac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nationalarchives.gov.uk/doc/open-government-licence" TargetMode="External"/><Relationship Id="rId7"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hyperlink" Target="mailto:psi@nationalarchives.gsi.gov.uk" TargetMode="External"/><Relationship Id="rId5" Type="http://schemas.openxmlformats.org/officeDocument/2006/relationships/hyperlink" Target="mailto:psi@nationalarchives.gsi.gov.uk" TargetMode="External"/><Relationship Id="rId4" Type="http://schemas.openxmlformats.org/officeDocument/2006/relationships/hyperlink" Target="http://www.nationalarchives.gov.uk/doc/open-government-licenc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F153"/>
  <sheetViews>
    <sheetView workbookViewId="0">
      <selection activeCell="A4" sqref="A4"/>
    </sheetView>
  </sheetViews>
  <sheetFormatPr defaultRowHeight="12.75"/>
  <cols>
    <col min="1" max="1" width="28.140625" bestFit="1" customWidth="1"/>
    <col min="2" max="2" width="26.140625" bestFit="1" customWidth="1"/>
    <col min="3" max="3" width="26.28515625" bestFit="1" customWidth="1"/>
    <col min="4" max="4" width="24.28515625" customWidth="1"/>
    <col min="5" max="5" width="13.28515625" bestFit="1" customWidth="1"/>
    <col min="6" max="6" width="11.85546875" bestFit="1" customWidth="1"/>
  </cols>
  <sheetData>
    <row r="1" spans="1:6">
      <c r="A1" s="11" t="s">
        <v>338</v>
      </c>
      <c r="B1" s="11" t="s">
        <v>339</v>
      </c>
      <c r="C1" s="11" t="s">
        <v>340</v>
      </c>
      <c r="D1" s="11" t="s">
        <v>344</v>
      </c>
      <c r="E1" s="12">
        <v>40999</v>
      </c>
    </row>
    <row r="2" spans="1:6">
      <c r="A2" t="s">
        <v>756</v>
      </c>
      <c r="B2" t="s">
        <v>1609</v>
      </c>
      <c r="C2" t="s">
        <v>727</v>
      </c>
      <c r="D2" t="str">
        <f>E2&amp;" - "&amp;F2</f>
        <v>31 December 2011 - 31 January 2012</v>
      </c>
      <c r="E2" s="12" t="str">
        <f>TEXT(DATE(YEAR(E1+1),MONTH(E1+1)-3,DAY(E1+1))-1,"dd mmmm yyyy")</f>
        <v>31 December 2011</v>
      </c>
      <c r="F2" s="12" t="str">
        <f>TEXT(DATE(YEAR(E1+1),MONTH(E1+1)-2,DAY(E1+1))-1,"dd mmmm yyyy")</f>
        <v>31 January 2012</v>
      </c>
    </row>
    <row r="3" spans="1:6">
      <c r="A3" t="s">
        <v>1431</v>
      </c>
      <c r="B3" t="s">
        <v>1608</v>
      </c>
      <c r="C3" t="s">
        <v>902</v>
      </c>
      <c r="D3" t="str">
        <f>E3&amp;" - "&amp;F3</f>
        <v>31 January 2012 - 29 February 2012</v>
      </c>
      <c r="E3" s="12" t="str">
        <f>TEXT(DATE(YEAR(E1+1),MONTH(E1+1)-2,DAY(E1+1))-1,"dd mmmm yyyy")</f>
        <v>31 January 2012</v>
      </c>
      <c r="F3" s="12" t="str">
        <f>TEXT(DATE(YEAR(E1+1),MONTH(E1+1)-1,DAY(E1+1))-1,"dd mmmm yyyy")</f>
        <v>29 February 2012</v>
      </c>
    </row>
    <row r="4" spans="1:6">
      <c r="A4" t="s">
        <v>933</v>
      </c>
      <c r="B4" t="s">
        <v>1610</v>
      </c>
      <c r="C4" t="s">
        <v>1416</v>
      </c>
      <c r="D4" t="str">
        <f>E4&amp;" - "&amp;F4</f>
        <v>29 February 2012 - 31 March 2012</v>
      </c>
      <c r="E4" s="12" t="str">
        <f>TEXT(DATE(YEAR(E1+1),MONTH(E1+1)-1,DAY(E1+1))-1,"dd mmmm yyyy")</f>
        <v>29 February 2012</v>
      </c>
      <c r="F4" s="12" t="str">
        <f>TEXT(E1,"dd mmmm yyyy")</f>
        <v>31 March 2012</v>
      </c>
    </row>
    <row r="5" spans="1:6">
      <c r="A5" t="s">
        <v>1604</v>
      </c>
      <c r="B5" t="s">
        <v>1259</v>
      </c>
      <c r="C5" t="s">
        <v>593</v>
      </c>
      <c r="D5" t="str">
        <f>E5&amp;" - "&amp;F5</f>
        <v>31 December 2011 - 31 March 2012</v>
      </c>
      <c r="E5" s="12" t="str">
        <f>TEXT(DATE(YEAR(E1+1),MONTH(E1+1)-3,DAY(E1+1))-1,"dd mmmm yyyy")</f>
        <v>31 December 2011</v>
      </c>
      <c r="F5" s="12" t="str">
        <f>TEXT(E1,"dd mmmm yyyy")</f>
        <v>31 March 2012</v>
      </c>
    </row>
    <row r="6" spans="1:6">
      <c r="A6" t="s">
        <v>760</v>
      </c>
      <c r="B6" t="s">
        <v>975</v>
      </c>
      <c r="C6" t="s">
        <v>1179</v>
      </c>
    </row>
    <row r="7" spans="1:6">
      <c r="A7" t="s">
        <v>1602</v>
      </c>
      <c r="B7" t="s">
        <v>1611</v>
      </c>
      <c r="C7" t="s">
        <v>2273</v>
      </c>
    </row>
    <row r="8" spans="1:6">
      <c r="A8" t="s">
        <v>1603</v>
      </c>
      <c r="B8" t="s">
        <v>1612</v>
      </c>
      <c r="C8" t="s">
        <v>341</v>
      </c>
    </row>
    <row r="9" spans="1:6">
      <c r="A9" t="s">
        <v>1444</v>
      </c>
      <c r="B9" t="s">
        <v>1436</v>
      </c>
      <c r="C9" t="s">
        <v>342</v>
      </c>
    </row>
    <row r="10" spans="1:6">
      <c r="A10" t="s">
        <v>759</v>
      </c>
      <c r="B10" t="s">
        <v>1613</v>
      </c>
      <c r="C10" t="s">
        <v>343</v>
      </c>
    </row>
    <row r="11" spans="1:6">
      <c r="A11" t="s">
        <v>757</v>
      </c>
      <c r="B11" t="s">
        <v>1614</v>
      </c>
      <c r="C11" t="s">
        <v>431</v>
      </c>
    </row>
    <row r="12" spans="1:6">
      <c r="A12" t="s">
        <v>1605</v>
      </c>
      <c r="B12" t="s">
        <v>1615</v>
      </c>
      <c r="C12" t="s">
        <v>1041</v>
      </c>
    </row>
    <row r="13" spans="1:6">
      <c r="A13" t="s">
        <v>1607</v>
      </c>
      <c r="B13" t="s">
        <v>1616</v>
      </c>
    </row>
    <row r="14" spans="1:6">
      <c r="A14" t="s">
        <v>758</v>
      </c>
      <c r="B14" t="s">
        <v>1617</v>
      </c>
    </row>
    <row r="15" spans="1:6">
      <c r="A15" t="s">
        <v>1606</v>
      </c>
      <c r="B15" t="s">
        <v>1618</v>
      </c>
    </row>
    <row r="16" spans="1:6">
      <c r="A16" t="s">
        <v>475</v>
      </c>
      <c r="B16" t="s">
        <v>100</v>
      </c>
    </row>
    <row r="17" spans="2:2">
      <c r="B17" t="s">
        <v>1286</v>
      </c>
    </row>
    <row r="18" spans="2:2">
      <c r="B18" t="s">
        <v>1619</v>
      </c>
    </row>
    <row r="19" spans="2:2">
      <c r="B19" t="s">
        <v>2377</v>
      </c>
    </row>
    <row r="20" spans="2:2">
      <c r="B20" t="s">
        <v>1620</v>
      </c>
    </row>
    <row r="21" spans="2:2">
      <c r="B21" t="s">
        <v>1621</v>
      </c>
    </row>
    <row r="22" spans="2:2">
      <c r="B22" t="s">
        <v>748</v>
      </c>
    </row>
    <row r="23" spans="2:2">
      <c r="B23" t="s">
        <v>1622</v>
      </c>
    </row>
    <row r="24" spans="2:2">
      <c r="B24" t="s">
        <v>1426</v>
      </c>
    </row>
    <row r="25" spans="2:2">
      <c r="B25" t="s">
        <v>1427</v>
      </c>
    </row>
    <row r="26" spans="2:2">
      <c r="B26" t="s">
        <v>1428</v>
      </c>
    </row>
    <row r="27" spans="2:2">
      <c r="B27" t="s">
        <v>199</v>
      </c>
    </row>
    <row r="28" spans="2:2">
      <c r="B28" t="s">
        <v>1623</v>
      </c>
    </row>
    <row r="29" spans="2:2">
      <c r="B29" t="s">
        <v>1624</v>
      </c>
    </row>
    <row r="30" spans="2:2">
      <c r="B30" t="s">
        <v>1625</v>
      </c>
    </row>
    <row r="31" spans="2:2">
      <c r="B31" t="s">
        <v>1626</v>
      </c>
    </row>
    <row r="32" spans="2:2">
      <c r="B32" t="s">
        <v>1627</v>
      </c>
    </row>
    <row r="33" spans="2:2">
      <c r="B33" t="s">
        <v>1300</v>
      </c>
    </row>
    <row r="34" spans="2:2">
      <c r="B34" t="s">
        <v>1628</v>
      </c>
    </row>
    <row r="35" spans="2:2">
      <c r="B35" t="s">
        <v>1629</v>
      </c>
    </row>
    <row r="36" spans="2:2">
      <c r="B36" t="s">
        <v>1630</v>
      </c>
    </row>
    <row r="37" spans="2:2">
      <c r="B37" t="s">
        <v>1631</v>
      </c>
    </row>
    <row r="38" spans="2:2">
      <c r="B38" t="s">
        <v>1632</v>
      </c>
    </row>
    <row r="39" spans="2:2">
      <c r="B39" t="s">
        <v>1633</v>
      </c>
    </row>
    <row r="40" spans="2:2">
      <c r="B40" t="s">
        <v>1634</v>
      </c>
    </row>
    <row r="41" spans="2:2">
      <c r="B41" t="s">
        <v>2212</v>
      </c>
    </row>
    <row r="42" spans="2:2">
      <c r="B42" t="s">
        <v>2213</v>
      </c>
    </row>
    <row r="43" spans="2:2">
      <c r="B43" t="s">
        <v>2214</v>
      </c>
    </row>
    <row r="44" spans="2:2">
      <c r="B44" t="s">
        <v>749</v>
      </c>
    </row>
    <row r="45" spans="2:2">
      <c r="B45" t="s">
        <v>2215</v>
      </c>
    </row>
    <row r="46" spans="2:2">
      <c r="B46" t="s">
        <v>1422</v>
      </c>
    </row>
    <row r="47" spans="2:2">
      <c r="B47" t="s">
        <v>2216</v>
      </c>
    </row>
    <row r="48" spans="2:2">
      <c r="B48" t="s">
        <v>2217</v>
      </c>
    </row>
    <row r="49" spans="2:2">
      <c r="B49" t="s">
        <v>2218</v>
      </c>
    </row>
    <row r="50" spans="2:2">
      <c r="B50" t="s">
        <v>1643</v>
      </c>
    </row>
    <row r="51" spans="2:2">
      <c r="B51" t="s">
        <v>2219</v>
      </c>
    </row>
    <row r="52" spans="2:2">
      <c r="B52" t="s">
        <v>2220</v>
      </c>
    </row>
    <row r="53" spans="2:2">
      <c r="B53" t="s">
        <v>2221</v>
      </c>
    </row>
    <row r="54" spans="2:2">
      <c r="B54" t="s">
        <v>2222</v>
      </c>
    </row>
    <row r="55" spans="2:2">
      <c r="B55" t="s">
        <v>2223</v>
      </c>
    </row>
    <row r="56" spans="2:2">
      <c r="B56" t="s">
        <v>2368</v>
      </c>
    </row>
    <row r="57" spans="2:2">
      <c r="B57" t="s">
        <v>750</v>
      </c>
    </row>
    <row r="58" spans="2:2">
      <c r="B58" t="s">
        <v>2224</v>
      </c>
    </row>
    <row r="59" spans="2:2">
      <c r="B59" t="s">
        <v>2225</v>
      </c>
    </row>
    <row r="60" spans="2:2">
      <c r="B60" t="s">
        <v>2226</v>
      </c>
    </row>
    <row r="61" spans="2:2">
      <c r="B61" t="s">
        <v>2239</v>
      </c>
    </row>
    <row r="62" spans="2:2">
      <c r="B62" t="s">
        <v>664</v>
      </c>
    </row>
    <row r="63" spans="2:2">
      <c r="B63" t="s">
        <v>2232</v>
      </c>
    </row>
    <row r="64" spans="2:2">
      <c r="B64" t="s">
        <v>665</v>
      </c>
    </row>
    <row r="65" spans="2:2">
      <c r="B65" t="s">
        <v>1558</v>
      </c>
    </row>
    <row r="66" spans="2:2">
      <c r="B66" t="s">
        <v>666</v>
      </c>
    </row>
    <row r="67" spans="2:2">
      <c r="B67" t="s">
        <v>667</v>
      </c>
    </row>
    <row r="68" spans="2:2">
      <c r="B68" t="s">
        <v>668</v>
      </c>
    </row>
    <row r="69" spans="2:2">
      <c r="B69" t="s">
        <v>669</v>
      </c>
    </row>
    <row r="70" spans="2:2">
      <c r="B70" t="s">
        <v>670</v>
      </c>
    </row>
    <row r="71" spans="2:2">
      <c r="B71" t="s">
        <v>671</v>
      </c>
    </row>
    <row r="72" spans="2:2">
      <c r="B72" t="s">
        <v>1471</v>
      </c>
    </row>
    <row r="73" spans="2:2">
      <c r="B73" t="s">
        <v>2372</v>
      </c>
    </row>
    <row r="74" spans="2:2">
      <c r="B74" t="s">
        <v>672</v>
      </c>
    </row>
    <row r="75" spans="2:2">
      <c r="B75" t="s">
        <v>673</v>
      </c>
    </row>
    <row r="76" spans="2:2">
      <c r="B76" t="s">
        <v>674</v>
      </c>
    </row>
    <row r="77" spans="2:2">
      <c r="B77" t="s">
        <v>751</v>
      </c>
    </row>
    <row r="78" spans="2:2">
      <c r="B78" t="s">
        <v>675</v>
      </c>
    </row>
    <row r="79" spans="2:2">
      <c r="B79" t="s">
        <v>2234</v>
      </c>
    </row>
    <row r="80" spans="2:2">
      <c r="B80" t="s">
        <v>676</v>
      </c>
    </row>
    <row r="81" spans="2:2">
      <c r="B81" t="s">
        <v>2375</v>
      </c>
    </row>
    <row r="82" spans="2:2">
      <c r="B82" t="s">
        <v>677</v>
      </c>
    </row>
    <row r="83" spans="2:2">
      <c r="B83" t="s">
        <v>1433</v>
      </c>
    </row>
    <row r="84" spans="2:2">
      <c r="B84" t="s">
        <v>678</v>
      </c>
    </row>
    <row r="85" spans="2:2">
      <c r="B85" t="s">
        <v>752</v>
      </c>
    </row>
    <row r="86" spans="2:2">
      <c r="B86" t="s">
        <v>679</v>
      </c>
    </row>
    <row r="87" spans="2:2">
      <c r="B87" t="s">
        <v>680</v>
      </c>
    </row>
    <row r="88" spans="2:2">
      <c r="B88" t="s">
        <v>681</v>
      </c>
    </row>
    <row r="89" spans="2:2">
      <c r="B89" t="s">
        <v>682</v>
      </c>
    </row>
    <row r="90" spans="2:2">
      <c r="B90" t="s">
        <v>683</v>
      </c>
    </row>
    <row r="91" spans="2:2">
      <c r="B91" t="s">
        <v>2373</v>
      </c>
    </row>
    <row r="92" spans="2:2">
      <c r="B92" t="s">
        <v>2376</v>
      </c>
    </row>
    <row r="93" spans="2:2">
      <c r="B93" t="s">
        <v>22</v>
      </c>
    </row>
    <row r="94" spans="2:2">
      <c r="B94" t="s">
        <v>2374</v>
      </c>
    </row>
    <row r="95" spans="2:2">
      <c r="B95" t="s">
        <v>684</v>
      </c>
    </row>
    <row r="96" spans="2:2">
      <c r="B96" t="s">
        <v>685</v>
      </c>
    </row>
    <row r="97" spans="2:2">
      <c r="B97" t="s">
        <v>753</v>
      </c>
    </row>
    <row r="98" spans="2:2">
      <c r="B98" t="s">
        <v>686</v>
      </c>
    </row>
    <row r="99" spans="2:2">
      <c r="B99" t="s">
        <v>687</v>
      </c>
    </row>
    <row r="100" spans="2:2">
      <c r="B100" t="s">
        <v>688</v>
      </c>
    </row>
    <row r="101" spans="2:2">
      <c r="B101" t="s">
        <v>689</v>
      </c>
    </row>
    <row r="102" spans="2:2">
      <c r="B102" t="s">
        <v>690</v>
      </c>
    </row>
    <row r="103" spans="2:2">
      <c r="B103" t="s">
        <v>117</v>
      </c>
    </row>
    <row r="104" spans="2:2">
      <c r="B104" t="s">
        <v>691</v>
      </c>
    </row>
    <row r="105" spans="2:2">
      <c r="B105" t="s">
        <v>692</v>
      </c>
    </row>
    <row r="106" spans="2:2">
      <c r="B106" t="s">
        <v>693</v>
      </c>
    </row>
    <row r="107" spans="2:2">
      <c r="B107" t="s">
        <v>694</v>
      </c>
    </row>
    <row r="108" spans="2:2">
      <c r="B108" t="s">
        <v>695</v>
      </c>
    </row>
    <row r="109" spans="2:2">
      <c r="B109" t="s">
        <v>696</v>
      </c>
    </row>
    <row r="110" spans="2:2">
      <c r="B110" t="s">
        <v>697</v>
      </c>
    </row>
    <row r="111" spans="2:2">
      <c r="B111" t="s">
        <v>698</v>
      </c>
    </row>
    <row r="112" spans="2:2">
      <c r="B112" t="s">
        <v>699</v>
      </c>
    </row>
    <row r="113" spans="2:2">
      <c r="B113" t="s">
        <v>700</v>
      </c>
    </row>
    <row r="114" spans="2:2">
      <c r="B114" t="s">
        <v>701</v>
      </c>
    </row>
    <row r="115" spans="2:2">
      <c r="B115" t="s">
        <v>702</v>
      </c>
    </row>
    <row r="116" spans="2:2">
      <c r="B116" t="s">
        <v>1423</v>
      </c>
    </row>
    <row r="117" spans="2:2">
      <c r="B117" t="s">
        <v>703</v>
      </c>
    </row>
    <row r="118" spans="2:2">
      <c r="B118" t="s">
        <v>704</v>
      </c>
    </row>
    <row r="119" spans="2:2">
      <c r="B119" t="s">
        <v>2078</v>
      </c>
    </row>
    <row r="120" spans="2:2">
      <c r="B120" t="s">
        <v>705</v>
      </c>
    </row>
    <row r="121" spans="2:2">
      <c r="B121" t="s">
        <v>706</v>
      </c>
    </row>
    <row r="122" spans="2:2">
      <c r="B122" t="s">
        <v>2369</v>
      </c>
    </row>
    <row r="123" spans="2:2">
      <c r="B123" t="s">
        <v>707</v>
      </c>
    </row>
    <row r="124" spans="2:2">
      <c r="B124" t="s">
        <v>1435</v>
      </c>
    </row>
    <row r="125" spans="2:2">
      <c r="B125" t="s">
        <v>1441</v>
      </c>
    </row>
    <row r="126" spans="2:2">
      <c r="B126" t="s">
        <v>754</v>
      </c>
    </row>
    <row r="127" spans="2:2">
      <c r="B127" t="s">
        <v>708</v>
      </c>
    </row>
    <row r="128" spans="2:2">
      <c r="B128" t="s">
        <v>709</v>
      </c>
    </row>
    <row r="129" spans="2:2">
      <c r="B129" t="s">
        <v>710</v>
      </c>
    </row>
    <row r="130" spans="2:2">
      <c r="B130" t="s">
        <v>711</v>
      </c>
    </row>
    <row r="131" spans="2:2">
      <c r="B131" t="s">
        <v>712</v>
      </c>
    </row>
    <row r="132" spans="2:2">
      <c r="B132" t="s">
        <v>416</v>
      </c>
    </row>
    <row r="133" spans="2:2">
      <c r="B133" t="s">
        <v>755</v>
      </c>
    </row>
    <row r="134" spans="2:2">
      <c r="B134" t="s">
        <v>713</v>
      </c>
    </row>
    <row r="135" spans="2:2">
      <c r="B135" t="s">
        <v>2354</v>
      </c>
    </row>
    <row r="136" spans="2:2">
      <c r="B136" t="s">
        <v>2355</v>
      </c>
    </row>
    <row r="137" spans="2:2">
      <c r="B137" t="s">
        <v>2356</v>
      </c>
    </row>
    <row r="138" spans="2:2">
      <c r="B138" t="s">
        <v>2228</v>
      </c>
    </row>
    <row r="139" spans="2:2">
      <c r="B139" t="s">
        <v>2357</v>
      </c>
    </row>
    <row r="140" spans="2:2">
      <c r="B140" t="s">
        <v>2358</v>
      </c>
    </row>
    <row r="141" spans="2:2">
      <c r="B141" t="s">
        <v>2359</v>
      </c>
    </row>
    <row r="142" spans="2:2">
      <c r="B142" t="s">
        <v>2360</v>
      </c>
    </row>
    <row r="143" spans="2:2">
      <c r="B143" t="s">
        <v>2235</v>
      </c>
    </row>
    <row r="144" spans="2:2">
      <c r="B144" t="s">
        <v>2361</v>
      </c>
    </row>
    <row r="145" spans="2:2">
      <c r="B145" t="s">
        <v>2362</v>
      </c>
    </row>
    <row r="146" spans="2:2">
      <c r="B146" t="s">
        <v>2363</v>
      </c>
    </row>
    <row r="147" spans="2:2">
      <c r="B147" t="s">
        <v>2364</v>
      </c>
    </row>
    <row r="148" spans="2:2">
      <c r="B148" t="s">
        <v>2236</v>
      </c>
    </row>
    <row r="149" spans="2:2">
      <c r="B149" t="s">
        <v>2365</v>
      </c>
    </row>
    <row r="150" spans="2:2">
      <c r="B150" t="s">
        <v>2366</v>
      </c>
    </row>
    <row r="151" spans="2:2">
      <c r="B151" t="s">
        <v>2370</v>
      </c>
    </row>
    <row r="152" spans="2:2">
      <c r="B152" t="s">
        <v>2371</v>
      </c>
    </row>
    <row r="153" spans="2:2">
      <c r="B153" t="s">
        <v>2367</v>
      </c>
    </row>
  </sheetData>
  <customSheetViews>
    <customSheetView guid="{C251D870-FA2F-4A2C-8E81-3A1D6DE8E2E3}" state="hidden" showRuler="0">
      <selection activeCell="D8" sqref="D8"/>
      <pageMargins left="0.75" right="0.75" top="1" bottom="1" header="0.5" footer="0.5"/>
      <pageSetup paperSize="9" orientation="portrait" r:id="rId1"/>
      <headerFooter alignWithMargins="0"/>
    </customSheetView>
    <customSheetView guid="{6CD401F4-461E-4DA4-B8BB-0E2A592F659C}" state="hidden" showRuler="0">
      <selection activeCell="B5" sqref="B5:E5"/>
      <pageMargins left="0.75" right="0.75" top="1" bottom="1" header="0.5" footer="0.5"/>
      <pageSetup paperSize="9" orientation="portrait" r:id="rId2"/>
      <headerFooter alignWithMargins="0"/>
    </customSheetView>
  </customSheetViews>
  <phoneticPr fontId="9" type="noConversion"/>
  <pageMargins left="0.75" right="0.75" top="1" bottom="1" header="0.5" footer="0.5"/>
  <pageSetup paperSize="9" orientation="portrait" r:id="rId3"/>
  <headerFooter alignWithMargins="0"/>
</worksheet>
</file>

<file path=xl/worksheets/sheet10.xml><?xml version="1.0" encoding="utf-8"?>
<worksheet xmlns="http://schemas.openxmlformats.org/spreadsheetml/2006/main" xmlns:r="http://schemas.openxmlformats.org/officeDocument/2006/relationships">
  <dimension ref="A1:K2157"/>
  <sheetViews>
    <sheetView workbookViewId="0">
      <pane ySplit="3" topLeftCell="A4" activePane="bottomLeft" state="frozen"/>
      <selection activeCell="A4" sqref="A4"/>
      <selection pane="bottomLeft" activeCell="C13" sqref="C13"/>
    </sheetView>
  </sheetViews>
  <sheetFormatPr defaultRowHeight="12.75"/>
  <cols>
    <col min="1" max="1" width="45.5703125" style="4" customWidth="1"/>
    <col min="2" max="2" width="25.28515625" style="2" customWidth="1"/>
    <col min="3" max="3" width="28.140625" style="2" customWidth="1"/>
    <col min="4" max="4" width="9.5703125" style="2" customWidth="1"/>
    <col min="5" max="5" width="12" style="2" bestFit="1" customWidth="1"/>
    <col min="6" max="6" width="11.140625" style="2" customWidth="1"/>
    <col min="7" max="7" width="12" style="2" bestFit="1" customWidth="1"/>
    <col min="8" max="8" width="9.28515625" style="2" customWidth="1"/>
    <col min="9" max="9" width="12" style="2" bestFit="1" customWidth="1"/>
    <col min="10" max="10" width="11.42578125" style="2" customWidth="1"/>
    <col min="11" max="11" width="12" style="2" bestFit="1" customWidth="1"/>
    <col min="12" max="16384" width="9.140625" style="4"/>
  </cols>
  <sheetData>
    <row r="1" spans="1:11" s="8" customFormat="1" ht="42.75" customHeight="1">
      <c r="A1" s="7">
        <v>1</v>
      </c>
      <c r="B1" s="7">
        <v>3</v>
      </c>
      <c r="C1" s="7">
        <v>5</v>
      </c>
      <c r="D1" s="7">
        <v>6</v>
      </c>
      <c r="E1" s="7">
        <v>8</v>
      </c>
      <c r="F1" s="7"/>
      <c r="G1" s="7"/>
      <c r="H1" s="7"/>
      <c r="I1" s="7"/>
      <c r="J1" s="7"/>
      <c r="K1" s="7"/>
    </row>
    <row r="2" spans="1:11" ht="21.75" customHeight="1">
      <c r="A2" s="9"/>
      <c r="B2" s="10"/>
      <c r="C2" s="9"/>
      <c r="D2" s="230">
        <v>40908</v>
      </c>
      <c r="E2" s="231"/>
      <c r="F2" s="230">
        <v>40939</v>
      </c>
      <c r="G2" s="231"/>
      <c r="H2" s="230">
        <v>40968</v>
      </c>
      <c r="I2" s="231"/>
      <c r="J2" s="230">
        <v>40999</v>
      </c>
      <c r="K2" s="231"/>
    </row>
    <row r="3" spans="1:11">
      <c r="A3" s="5" t="s">
        <v>2240</v>
      </c>
      <c r="B3" s="5" t="s">
        <v>2241</v>
      </c>
      <c r="C3" s="5" t="s">
        <v>2242</v>
      </c>
      <c r="D3" s="6" t="s">
        <v>1424</v>
      </c>
      <c r="E3" s="6" t="s">
        <v>1425</v>
      </c>
      <c r="F3" s="6" t="s">
        <v>1424</v>
      </c>
      <c r="G3" s="6" t="s">
        <v>1425</v>
      </c>
      <c r="H3" s="6" t="s">
        <v>1424</v>
      </c>
      <c r="I3" s="6" t="s">
        <v>1425</v>
      </c>
      <c r="J3" s="6" t="s">
        <v>1424</v>
      </c>
      <c r="K3" s="6" t="s">
        <v>1425</v>
      </c>
    </row>
    <row r="4" spans="1:11">
      <c r="A4" s="1" t="s">
        <v>1301</v>
      </c>
      <c r="B4" s="1" t="s">
        <v>2243</v>
      </c>
      <c r="C4" s="1" t="s">
        <v>746</v>
      </c>
      <c r="D4" s="1">
        <v>17</v>
      </c>
      <c r="E4" s="1" t="s">
        <v>1243</v>
      </c>
      <c r="F4" s="1">
        <v>17</v>
      </c>
      <c r="G4" s="1" t="s">
        <v>1243</v>
      </c>
      <c r="H4" s="1">
        <v>17</v>
      </c>
      <c r="I4" s="1" t="s">
        <v>1243</v>
      </c>
      <c r="J4" s="1">
        <v>17</v>
      </c>
      <c r="K4" s="1" t="s">
        <v>1243</v>
      </c>
    </row>
    <row r="5" spans="1:11">
      <c r="A5" s="1" t="s">
        <v>1302</v>
      </c>
      <c r="B5" s="1" t="s">
        <v>2243</v>
      </c>
      <c r="C5" s="1" t="s">
        <v>759</v>
      </c>
      <c r="D5" s="1">
        <v>0</v>
      </c>
      <c r="E5" s="1" t="s">
        <v>1243</v>
      </c>
      <c r="F5" s="1">
        <v>0</v>
      </c>
      <c r="G5" s="1" t="s">
        <v>1243</v>
      </c>
      <c r="H5" s="1">
        <v>0</v>
      </c>
      <c r="I5" s="1" t="s">
        <v>1243</v>
      </c>
      <c r="J5" s="1">
        <v>0</v>
      </c>
      <c r="K5" s="1" t="s">
        <v>1243</v>
      </c>
    </row>
    <row r="6" spans="1:11">
      <c r="A6" s="1" t="s">
        <v>1303</v>
      </c>
      <c r="B6" s="1" t="s">
        <v>2243</v>
      </c>
      <c r="C6" s="1" t="s">
        <v>1602</v>
      </c>
      <c r="D6" s="1">
        <v>0</v>
      </c>
      <c r="E6" s="1">
        <v>0</v>
      </c>
      <c r="F6" s="1">
        <v>0</v>
      </c>
      <c r="G6" s="1">
        <v>0</v>
      </c>
      <c r="H6" s="1">
        <v>0</v>
      </c>
      <c r="I6" s="1">
        <v>0</v>
      </c>
      <c r="J6" s="1">
        <v>0</v>
      </c>
      <c r="K6" s="1">
        <v>0</v>
      </c>
    </row>
    <row r="7" spans="1:11">
      <c r="A7" s="1" t="s">
        <v>1304</v>
      </c>
      <c r="B7" s="1" t="s">
        <v>2243</v>
      </c>
      <c r="C7" s="1" t="s">
        <v>756</v>
      </c>
      <c r="D7" s="1">
        <v>11</v>
      </c>
      <c r="E7" s="1">
        <v>75</v>
      </c>
      <c r="F7" s="1">
        <v>11</v>
      </c>
      <c r="G7" s="1">
        <v>75</v>
      </c>
      <c r="H7" s="1">
        <v>11</v>
      </c>
      <c r="I7" s="1">
        <v>75</v>
      </c>
      <c r="J7" s="1">
        <v>11</v>
      </c>
      <c r="K7" s="1">
        <v>75</v>
      </c>
    </row>
    <row r="8" spans="1:11">
      <c r="A8" s="1" t="s">
        <v>1305</v>
      </c>
      <c r="B8" s="1" t="s">
        <v>2243</v>
      </c>
      <c r="C8" s="1" t="s">
        <v>1603</v>
      </c>
      <c r="D8" s="1">
        <v>0</v>
      </c>
      <c r="E8" s="1">
        <v>0</v>
      </c>
      <c r="F8" s="1">
        <v>0</v>
      </c>
      <c r="G8" s="1">
        <v>0</v>
      </c>
      <c r="H8" s="1">
        <v>0</v>
      </c>
      <c r="I8" s="1">
        <v>0</v>
      </c>
      <c r="J8" s="1">
        <v>0</v>
      </c>
      <c r="K8" s="1">
        <v>0</v>
      </c>
    </row>
    <row r="9" spans="1:11">
      <c r="A9" s="1" t="s">
        <v>1306</v>
      </c>
      <c r="B9" s="1" t="s">
        <v>2243</v>
      </c>
      <c r="C9" s="1" t="s">
        <v>758</v>
      </c>
      <c r="D9" s="1">
        <v>2</v>
      </c>
      <c r="E9" s="1" t="s">
        <v>1243</v>
      </c>
      <c r="F9" s="1">
        <v>2</v>
      </c>
      <c r="G9" s="1" t="s">
        <v>1243</v>
      </c>
      <c r="H9" s="1">
        <v>2</v>
      </c>
      <c r="I9" s="1" t="s">
        <v>1243</v>
      </c>
      <c r="J9" s="1">
        <v>2</v>
      </c>
      <c r="K9" s="1" t="s">
        <v>1243</v>
      </c>
    </row>
    <row r="10" spans="1:11">
      <c r="A10" s="1" t="s">
        <v>1307</v>
      </c>
      <c r="B10" s="1" t="s">
        <v>2243</v>
      </c>
      <c r="C10" s="1" t="s">
        <v>1605</v>
      </c>
      <c r="D10" s="1">
        <v>1</v>
      </c>
      <c r="E10" s="1" t="s">
        <v>1243</v>
      </c>
      <c r="F10" s="1">
        <v>1</v>
      </c>
      <c r="G10" s="1" t="s">
        <v>1243</v>
      </c>
      <c r="H10" s="1">
        <v>1</v>
      </c>
      <c r="I10" s="1" t="s">
        <v>1243</v>
      </c>
      <c r="J10" s="1">
        <v>1</v>
      </c>
      <c r="K10" s="1" t="s">
        <v>1243</v>
      </c>
    </row>
    <row r="11" spans="1:11">
      <c r="A11" s="1" t="s">
        <v>1308</v>
      </c>
      <c r="B11" s="1" t="s">
        <v>2243</v>
      </c>
      <c r="C11" s="1" t="s">
        <v>1606</v>
      </c>
      <c r="D11" s="1">
        <v>1</v>
      </c>
      <c r="E11" s="1" t="s">
        <v>1243</v>
      </c>
      <c r="F11" s="1">
        <v>1</v>
      </c>
      <c r="G11" s="1" t="s">
        <v>1243</v>
      </c>
      <c r="H11" s="1">
        <v>1</v>
      </c>
      <c r="I11" s="1" t="s">
        <v>1243</v>
      </c>
      <c r="J11" s="1">
        <v>1</v>
      </c>
      <c r="K11" s="1" t="s">
        <v>1243</v>
      </c>
    </row>
    <row r="12" spans="1:11">
      <c r="A12" s="1" t="s">
        <v>1309</v>
      </c>
      <c r="B12" s="1" t="s">
        <v>2243</v>
      </c>
      <c r="C12" s="1" t="s">
        <v>760</v>
      </c>
      <c r="D12" s="1">
        <v>0</v>
      </c>
      <c r="E12" s="1">
        <v>0</v>
      </c>
      <c r="F12" s="1">
        <v>0</v>
      </c>
      <c r="G12" s="1">
        <v>0</v>
      </c>
      <c r="H12" s="1">
        <v>0</v>
      </c>
      <c r="I12" s="1">
        <v>0</v>
      </c>
      <c r="J12" s="1">
        <v>0</v>
      </c>
      <c r="K12" s="1">
        <v>0</v>
      </c>
    </row>
    <row r="13" spans="1:11">
      <c r="A13" s="1" t="s">
        <v>1310</v>
      </c>
      <c r="B13" s="1" t="s">
        <v>2243</v>
      </c>
      <c r="C13" s="1" t="s">
        <v>1604</v>
      </c>
      <c r="D13" s="1">
        <v>2</v>
      </c>
      <c r="E13" s="1">
        <v>93</v>
      </c>
      <c r="F13" s="1">
        <v>2</v>
      </c>
      <c r="G13" s="1">
        <v>93</v>
      </c>
      <c r="H13" s="1">
        <v>2</v>
      </c>
      <c r="I13" s="1">
        <v>93</v>
      </c>
      <c r="J13" s="1">
        <v>2</v>
      </c>
      <c r="K13" s="1">
        <v>93</v>
      </c>
    </row>
    <row r="14" spans="1:11">
      <c r="A14" s="1" t="s">
        <v>1311</v>
      </c>
      <c r="B14" s="1" t="s">
        <v>2243</v>
      </c>
      <c r="C14" s="1" t="s">
        <v>757</v>
      </c>
      <c r="D14" s="1">
        <v>0</v>
      </c>
      <c r="E14" s="1" t="s">
        <v>1243</v>
      </c>
      <c r="F14" s="1">
        <v>0</v>
      </c>
      <c r="G14" s="1" t="s">
        <v>1243</v>
      </c>
      <c r="H14" s="1">
        <v>0</v>
      </c>
      <c r="I14" s="1" t="s">
        <v>1243</v>
      </c>
      <c r="J14" s="1">
        <v>0</v>
      </c>
      <c r="K14" s="1" t="s">
        <v>1243</v>
      </c>
    </row>
    <row r="15" spans="1:11">
      <c r="A15" s="1" t="s">
        <v>1312</v>
      </c>
      <c r="B15" s="1" t="s">
        <v>2243</v>
      </c>
      <c r="C15" s="1" t="s">
        <v>1431</v>
      </c>
      <c r="D15" s="1">
        <v>0</v>
      </c>
      <c r="E15" s="1">
        <v>0</v>
      </c>
      <c r="F15" s="1">
        <v>0</v>
      </c>
      <c r="G15" s="1">
        <v>0</v>
      </c>
      <c r="H15" s="1">
        <v>0</v>
      </c>
      <c r="I15" s="1">
        <v>0</v>
      </c>
      <c r="J15" s="1">
        <v>0</v>
      </c>
      <c r="K15" s="1">
        <v>0</v>
      </c>
    </row>
    <row r="16" spans="1:11">
      <c r="A16" s="1" t="s">
        <v>2244</v>
      </c>
      <c r="B16" s="1" t="s">
        <v>1628</v>
      </c>
      <c r="C16" s="1" t="s">
        <v>746</v>
      </c>
      <c r="D16" s="1">
        <v>43</v>
      </c>
      <c r="E16" s="1" t="s">
        <v>1243</v>
      </c>
      <c r="F16" s="1">
        <v>42</v>
      </c>
      <c r="G16" s="1" t="s">
        <v>1243</v>
      </c>
      <c r="H16" s="1">
        <v>43</v>
      </c>
      <c r="I16" s="1" t="s">
        <v>1243</v>
      </c>
      <c r="J16" s="1">
        <v>42</v>
      </c>
      <c r="K16" s="1" t="s">
        <v>1243</v>
      </c>
    </row>
    <row r="17" spans="1:11">
      <c r="A17" s="1" t="s">
        <v>2245</v>
      </c>
      <c r="B17" s="1" t="s">
        <v>1628</v>
      </c>
      <c r="C17" s="1" t="s">
        <v>759</v>
      </c>
      <c r="D17" s="1">
        <v>0</v>
      </c>
      <c r="E17" s="1" t="s">
        <v>1243</v>
      </c>
      <c r="F17" s="1">
        <v>0</v>
      </c>
      <c r="G17" s="1" t="s">
        <v>1243</v>
      </c>
      <c r="H17" s="1">
        <v>0</v>
      </c>
      <c r="I17" s="1" t="s">
        <v>1243</v>
      </c>
      <c r="J17" s="1">
        <v>0</v>
      </c>
      <c r="K17" s="1" t="s">
        <v>1243</v>
      </c>
    </row>
    <row r="18" spans="1:11">
      <c r="A18" s="1" t="s">
        <v>2246</v>
      </c>
      <c r="B18" s="1" t="s">
        <v>1628</v>
      </c>
      <c r="C18" s="1" t="s">
        <v>1602</v>
      </c>
      <c r="D18" s="1">
        <v>0</v>
      </c>
      <c r="E18" s="1">
        <v>0</v>
      </c>
      <c r="F18" s="1">
        <v>0</v>
      </c>
      <c r="G18" s="1">
        <v>0</v>
      </c>
      <c r="H18" s="1">
        <v>0</v>
      </c>
      <c r="I18" s="1">
        <v>0</v>
      </c>
      <c r="J18" s="1">
        <v>0</v>
      </c>
      <c r="K18" s="1">
        <v>0</v>
      </c>
    </row>
    <row r="19" spans="1:11">
      <c r="A19" s="1" t="s">
        <v>2247</v>
      </c>
      <c r="B19" s="1" t="s">
        <v>1628</v>
      </c>
      <c r="C19" s="1" t="s">
        <v>756</v>
      </c>
      <c r="D19" s="1">
        <v>32</v>
      </c>
      <c r="E19" s="1">
        <v>354</v>
      </c>
      <c r="F19" s="1">
        <v>31</v>
      </c>
      <c r="G19" s="1">
        <v>350</v>
      </c>
      <c r="H19" s="1">
        <v>32</v>
      </c>
      <c r="I19" s="1">
        <v>356</v>
      </c>
      <c r="J19" s="1">
        <v>32</v>
      </c>
      <c r="K19" s="1">
        <v>356</v>
      </c>
    </row>
    <row r="20" spans="1:11">
      <c r="A20" s="1" t="s">
        <v>2248</v>
      </c>
      <c r="B20" s="1" t="s">
        <v>1628</v>
      </c>
      <c r="C20" s="1" t="s">
        <v>1603</v>
      </c>
      <c r="D20" s="1">
        <v>1</v>
      </c>
      <c r="E20" s="1">
        <v>37</v>
      </c>
      <c r="F20" s="1">
        <v>1</v>
      </c>
      <c r="G20" s="1">
        <v>37</v>
      </c>
      <c r="H20" s="1">
        <v>1</v>
      </c>
      <c r="I20" s="1">
        <v>37</v>
      </c>
      <c r="J20" s="1">
        <v>1</v>
      </c>
      <c r="K20" s="1">
        <v>37</v>
      </c>
    </row>
    <row r="21" spans="1:11">
      <c r="A21" s="1" t="s">
        <v>2249</v>
      </c>
      <c r="B21" s="1" t="s">
        <v>1628</v>
      </c>
      <c r="C21" s="1" t="s">
        <v>758</v>
      </c>
      <c r="D21" s="1">
        <v>3</v>
      </c>
      <c r="E21" s="1" t="s">
        <v>1243</v>
      </c>
      <c r="F21" s="1">
        <v>3</v>
      </c>
      <c r="G21" s="1" t="s">
        <v>1243</v>
      </c>
      <c r="H21" s="1">
        <v>3</v>
      </c>
      <c r="I21" s="1" t="s">
        <v>1243</v>
      </c>
      <c r="J21" s="1">
        <v>3</v>
      </c>
      <c r="K21" s="1" t="s">
        <v>1243</v>
      </c>
    </row>
    <row r="22" spans="1:11">
      <c r="A22" s="1" t="s">
        <v>2250</v>
      </c>
      <c r="B22" s="1" t="s">
        <v>1628</v>
      </c>
      <c r="C22" s="1" t="s">
        <v>1605</v>
      </c>
      <c r="D22" s="1">
        <v>1</v>
      </c>
      <c r="E22" s="1" t="s">
        <v>1243</v>
      </c>
      <c r="F22" s="1">
        <v>1</v>
      </c>
      <c r="G22" s="1" t="s">
        <v>1243</v>
      </c>
      <c r="H22" s="1">
        <v>1</v>
      </c>
      <c r="I22" s="1" t="s">
        <v>1243</v>
      </c>
      <c r="J22" s="1">
        <v>1</v>
      </c>
      <c r="K22" s="1" t="s">
        <v>1243</v>
      </c>
    </row>
    <row r="23" spans="1:11">
      <c r="A23" s="1" t="s">
        <v>2251</v>
      </c>
      <c r="B23" s="1" t="s">
        <v>1628</v>
      </c>
      <c r="C23" s="1" t="s">
        <v>1606</v>
      </c>
      <c r="D23" s="1">
        <v>1</v>
      </c>
      <c r="E23" s="1" t="s">
        <v>1243</v>
      </c>
      <c r="F23" s="1">
        <v>1</v>
      </c>
      <c r="G23" s="1" t="s">
        <v>1243</v>
      </c>
      <c r="H23" s="1">
        <v>1</v>
      </c>
      <c r="I23" s="1" t="s">
        <v>1243</v>
      </c>
      <c r="J23" s="1">
        <v>1</v>
      </c>
      <c r="K23" s="1" t="s">
        <v>1243</v>
      </c>
    </row>
    <row r="24" spans="1:11">
      <c r="A24" s="1" t="s">
        <v>2252</v>
      </c>
      <c r="B24" s="1" t="s">
        <v>1628</v>
      </c>
      <c r="C24" s="1" t="s">
        <v>760</v>
      </c>
      <c r="D24" s="1">
        <v>1</v>
      </c>
      <c r="E24" s="1">
        <v>6.6956519999999999</v>
      </c>
      <c r="F24" s="1">
        <v>1</v>
      </c>
      <c r="G24" s="1">
        <v>6.6956519999999999</v>
      </c>
      <c r="H24" s="1">
        <v>1</v>
      </c>
      <c r="I24" s="1">
        <v>6.6956519999999999</v>
      </c>
      <c r="J24" s="1">
        <v>1</v>
      </c>
      <c r="K24" s="1">
        <v>6.4285709999999998</v>
      </c>
    </row>
    <row r="25" spans="1:11">
      <c r="A25" s="1" t="s">
        <v>2253</v>
      </c>
      <c r="B25" s="1" t="s">
        <v>1628</v>
      </c>
      <c r="C25" s="1" t="s">
        <v>1604</v>
      </c>
      <c r="D25" s="1">
        <v>4</v>
      </c>
      <c r="E25" s="1">
        <v>49.537233999999998</v>
      </c>
      <c r="F25" s="1">
        <v>4</v>
      </c>
      <c r="G25" s="1">
        <v>49.537233999999998</v>
      </c>
      <c r="H25" s="1">
        <v>4</v>
      </c>
      <c r="I25" s="1">
        <v>35</v>
      </c>
      <c r="J25" s="1">
        <v>3</v>
      </c>
      <c r="K25" s="1">
        <v>31</v>
      </c>
    </row>
    <row r="26" spans="1:11">
      <c r="A26" s="1" t="s">
        <v>2254</v>
      </c>
      <c r="B26" s="1" t="s">
        <v>1628</v>
      </c>
      <c r="C26" s="1" t="s">
        <v>757</v>
      </c>
      <c r="D26" s="1">
        <v>0</v>
      </c>
      <c r="E26" s="1" t="s">
        <v>1243</v>
      </c>
      <c r="F26" s="1">
        <v>0</v>
      </c>
      <c r="G26" s="1" t="s">
        <v>1243</v>
      </c>
      <c r="H26" s="1">
        <v>0</v>
      </c>
      <c r="I26" s="1" t="s">
        <v>1243</v>
      </c>
      <c r="J26" s="1">
        <v>0</v>
      </c>
      <c r="K26" s="1" t="s">
        <v>1243</v>
      </c>
    </row>
    <row r="27" spans="1:11">
      <c r="A27" s="1" t="s">
        <v>2255</v>
      </c>
      <c r="B27" s="1" t="s">
        <v>1628</v>
      </c>
      <c r="C27" s="1" t="s">
        <v>1431</v>
      </c>
      <c r="D27" s="1">
        <v>0</v>
      </c>
      <c r="E27" s="1">
        <v>0</v>
      </c>
      <c r="F27" s="1">
        <v>0</v>
      </c>
      <c r="G27" s="1">
        <v>0</v>
      </c>
      <c r="H27" s="1">
        <v>0</v>
      </c>
      <c r="I27" s="1">
        <v>0</v>
      </c>
      <c r="J27" s="1">
        <v>0</v>
      </c>
      <c r="K27" s="1">
        <v>0</v>
      </c>
    </row>
    <row r="28" spans="1:11">
      <c r="A28" s="1" t="s">
        <v>2256</v>
      </c>
      <c r="B28" s="1" t="s">
        <v>727</v>
      </c>
      <c r="C28" s="1" t="s">
        <v>746</v>
      </c>
      <c r="D28" s="1">
        <v>243</v>
      </c>
      <c r="E28" s="1" t="s">
        <v>1243</v>
      </c>
      <c r="F28" s="1">
        <v>244</v>
      </c>
      <c r="G28" s="1" t="s">
        <v>1243</v>
      </c>
      <c r="H28" s="1">
        <v>246</v>
      </c>
      <c r="I28" s="1" t="s">
        <v>1243</v>
      </c>
      <c r="J28" s="1">
        <v>244</v>
      </c>
      <c r="K28" s="1" t="s">
        <v>1243</v>
      </c>
    </row>
    <row r="29" spans="1:11">
      <c r="A29" s="1" t="s">
        <v>728</v>
      </c>
      <c r="B29" s="1" t="s">
        <v>727</v>
      </c>
      <c r="C29" s="1" t="s">
        <v>759</v>
      </c>
      <c r="D29" s="1">
        <v>1</v>
      </c>
      <c r="E29" s="1" t="s">
        <v>1243</v>
      </c>
      <c r="F29" s="1">
        <v>1</v>
      </c>
      <c r="G29" s="1" t="s">
        <v>1243</v>
      </c>
      <c r="H29" s="1">
        <v>1</v>
      </c>
      <c r="I29" s="1" t="s">
        <v>1243</v>
      </c>
      <c r="J29" s="1">
        <v>1</v>
      </c>
      <c r="K29" s="1" t="s">
        <v>1243</v>
      </c>
    </row>
    <row r="30" spans="1:11">
      <c r="A30" s="1" t="s">
        <v>729</v>
      </c>
      <c r="B30" s="1" t="s">
        <v>727</v>
      </c>
      <c r="C30" s="1" t="s">
        <v>1602</v>
      </c>
      <c r="D30" s="1">
        <v>11</v>
      </c>
      <c r="E30" s="1">
        <v>1042</v>
      </c>
      <c r="F30" s="1">
        <v>11</v>
      </c>
      <c r="G30" s="1">
        <v>1042</v>
      </c>
      <c r="H30" s="1">
        <v>11</v>
      </c>
      <c r="I30" s="1">
        <v>1042</v>
      </c>
      <c r="J30" s="1">
        <v>11</v>
      </c>
      <c r="K30" s="1">
        <v>1042</v>
      </c>
    </row>
    <row r="31" spans="1:11">
      <c r="A31" s="1" t="s">
        <v>730</v>
      </c>
      <c r="B31" s="1" t="s">
        <v>727</v>
      </c>
      <c r="C31" s="1" t="s">
        <v>756</v>
      </c>
      <c r="D31" s="1">
        <v>163</v>
      </c>
      <c r="E31" s="1">
        <v>1065</v>
      </c>
      <c r="F31" s="1">
        <v>163</v>
      </c>
      <c r="G31" s="1">
        <v>1061</v>
      </c>
      <c r="H31" s="1">
        <v>165</v>
      </c>
      <c r="I31" s="1">
        <v>1073</v>
      </c>
      <c r="J31" s="1">
        <v>165</v>
      </c>
      <c r="K31" s="1">
        <v>1074</v>
      </c>
    </row>
    <row r="32" spans="1:11">
      <c r="A32" s="1" t="s">
        <v>731</v>
      </c>
      <c r="B32" s="1" t="s">
        <v>727</v>
      </c>
      <c r="C32" s="1" t="s">
        <v>1603</v>
      </c>
      <c r="D32" s="1">
        <v>7</v>
      </c>
      <c r="E32" s="1">
        <v>344</v>
      </c>
      <c r="F32" s="1">
        <v>7</v>
      </c>
      <c r="G32" s="1">
        <v>344</v>
      </c>
      <c r="H32" s="1">
        <v>7</v>
      </c>
      <c r="I32" s="1">
        <v>344</v>
      </c>
      <c r="J32" s="1">
        <v>7</v>
      </c>
      <c r="K32" s="1">
        <v>344</v>
      </c>
    </row>
    <row r="33" spans="1:11">
      <c r="A33" s="1" t="s">
        <v>732</v>
      </c>
      <c r="B33" s="1" t="s">
        <v>727</v>
      </c>
      <c r="C33" s="1" t="s">
        <v>758</v>
      </c>
      <c r="D33" s="1">
        <v>16</v>
      </c>
      <c r="E33" s="1" t="s">
        <v>1243</v>
      </c>
      <c r="F33" s="1">
        <v>17</v>
      </c>
      <c r="G33" s="1" t="s">
        <v>1243</v>
      </c>
      <c r="H33" s="1">
        <v>17</v>
      </c>
      <c r="I33" s="1" t="s">
        <v>1243</v>
      </c>
      <c r="J33" s="1">
        <v>16</v>
      </c>
      <c r="K33" s="1" t="s">
        <v>1243</v>
      </c>
    </row>
    <row r="34" spans="1:11">
      <c r="A34" s="1" t="s">
        <v>1465</v>
      </c>
      <c r="B34" s="1" t="s">
        <v>727</v>
      </c>
      <c r="C34" s="1" t="s">
        <v>1605</v>
      </c>
      <c r="D34" s="1">
        <v>9</v>
      </c>
      <c r="E34" s="1" t="s">
        <v>1243</v>
      </c>
      <c r="F34" s="1">
        <v>9</v>
      </c>
      <c r="G34" s="1" t="s">
        <v>1243</v>
      </c>
      <c r="H34" s="1">
        <v>9</v>
      </c>
      <c r="I34" s="1" t="s">
        <v>1243</v>
      </c>
      <c r="J34" s="1">
        <v>9</v>
      </c>
      <c r="K34" s="1" t="s">
        <v>1243</v>
      </c>
    </row>
    <row r="35" spans="1:11">
      <c r="A35" s="1" t="s">
        <v>1466</v>
      </c>
      <c r="B35" s="1" t="s">
        <v>727</v>
      </c>
      <c r="C35" s="1" t="s">
        <v>1606</v>
      </c>
      <c r="D35" s="1">
        <v>9</v>
      </c>
      <c r="E35" s="1" t="s">
        <v>1243</v>
      </c>
      <c r="F35" s="1">
        <v>9</v>
      </c>
      <c r="G35" s="1" t="s">
        <v>1243</v>
      </c>
      <c r="H35" s="1">
        <v>9</v>
      </c>
      <c r="I35" s="1" t="s">
        <v>1243</v>
      </c>
      <c r="J35" s="1">
        <v>9</v>
      </c>
      <c r="K35" s="1" t="s">
        <v>1243</v>
      </c>
    </row>
    <row r="36" spans="1:11">
      <c r="A36" s="1" t="s">
        <v>1467</v>
      </c>
      <c r="B36" s="1" t="s">
        <v>727</v>
      </c>
      <c r="C36" s="1" t="s">
        <v>760</v>
      </c>
      <c r="D36" s="1">
        <v>2</v>
      </c>
      <c r="E36" s="1">
        <v>13.391304</v>
      </c>
      <c r="F36" s="1">
        <v>2</v>
      </c>
      <c r="G36" s="1">
        <v>13.391304</v>
      </c>
      <c r="H36" s="1">
        <v>2</v>
      </c>
      <c r="I36" s="1">
        <v>13.391304</v>
      </c>
      <c r="J36" s="1">
        <v>2</v>
      </c>
      <c r="K36" s="1">
        <v>12.857142</v>
      </c>
    </row>
    <row r="37" spans="1:11">
      <c r="A37" s="1" t="s">
        <v>1468</v>
      </c>
      <c r="B37" s="1" t="s">
        <v>727</v>
      </c>
      <c r="C37" s="1" t="s">
        <v>1604</v>
      </c>
      <c r="D37" s="1">
        <v>20</v>
      </c>
      <c r="E37" s="1">
        <v>514.87649299999998</v>
      </c>
      <c r="F37" s="1">
        <v>20</v>
      </c>
      <c r="G37" s="1">
        <v>514.87649299999998</v>
      </c>
      <c r="H37" s="1">
        <v>20</v>
      </c>
      <c r="I37" s="1">
        <v>500.33925900000003</v>
      </c>
      <c r="J37" s="1">
        <v>19</v>
      </c>
      <c r="K37" s="1">
        <v>497.249999</v>
      </c>
    </row>
    <row r="38" spans="1:11">
      <c r="A38" s="1" t="s">
        <v>1469</v>
      </c>
      <c r="B38" s="1" t="s">
        <v>727</v>
      </c>
      <c r="C38" s="1" t="s">
        <v>757</v>
      </c>
      <c r="D38" s="1">
        <v>3</v>
      </c>
      <c r="E38" s="1" t="s">
        <v>1243</v>
      </c>
      <c r="F38" s="1">
        <v>3</v>
      </c>
      <c r="G38" s="1" t="s">
        <v>1243</v>
      </c>
      <c r="H38" s="1">
        <v>3</v>
      </c>
      <c r="I38" s="1" t="s">
        <v>1243</v>
      </c>
      <c r="J38" s="1">
        <v>3</v>
      </c>
      <c r="K38" s="1" t="s">
        <v>1243</v>
      </c>
    </row>
    <row r="39" spans="1:11">
      <c r="A39" s="1" t="s">
        <v>1470</v>
      </c>
      <c r="B39" s="1" t="s">
        <v>727</v>
      </c>
      <c r="C39" s="1" t="s">
        <v>1431</v>
      </c>
      <c r="D39" s="1">
        <v>2</v>
      </c>
      <c r="E39" s="1">
        <v>30</v>
      </c>
      <c r="F39" s="1">
        <v>2</v>
      </c>
      <c r="G39" s="1">
        <v>30</v>
      </c>
      <c r="H39" s="1">
        <v>2</v>
      </c>
      <c r="I39" s="1">
        <v>30</v>
      </c>
      <c r="J39" s="1">
        <v>2</v>
      </c>
      <c r="K39" s="1">
        <v>30</v>
      </c>
    </row>
    <row r="40" spans="1:11">
      <c r="A40" s="1" t="s">
        <v>2039</v>
      </c>
      <c r="B40" s="1" t="s">
        <v>1471</v>
      </c>
      <c r="C40" s="1" t="s">
        <v>746</v>
      </c>
      <c r="D40" s="1">
        <v>16</v>
      </c>
      <c r="E40" s="1" t="s">
        <v>1243</v>
      </c>
      <c r="F40" s="1">
        <v>16</v>
      </c>
      <c r="G40" s="1" t="s">
        <v>1243</v>
      </c>
      <c r="H40" s="1">
        <v>16</v>
      </c>
      <c r="I40" s="1" t="s">
        <v>1243</v>
      </c>
      <c r="J40" s="1">
        <v>16</v>
      </c>
      <c r="K40" s="1" t="s">
        <v>1243</v>
      </c>
    </row>
    <row r="41" spans="1:11">
      <c r="A41" s="1" t="s">
        <v>2040</v>
      </c>
      <c r="B41" s="1" t="s">
        <v>1471</v>
      </c>
      <c r="C41" s="1" t="s">
        <v>759</v>
      </c>
      <c r="D41" s="1">
        <v>1</v>
      </c>
      <c r="E41" s="1" t="s">
        <v>1243</v>
      </c>
      <c r="F41" s="1">
        <v>1</v>
      </c>
      <c r="G41" s="1" t="s">
        <v>1243</v>
      </c>
      <c r="H41" s="1">
        <v>1</v>
      </c>
      <c r="I41" s="1" t="s">
        <v>1243</v>
      </c>
      <c r="J41" s="1">
        <v>1</v>
      </c>
      <c r="K41" s="1" t="s">
        <v>1243</v>
      </c>
    </row>
    <row r="42" spans="1:11">
      <c r="A42" s="1" t="s">
        <v>2041</v>
      </c>
      <c r="B42" s="1" t="s">
        <v>1471</v>
      </c>
      <c r="C42" s="1" t="s">
        <v>1602</v>
      </c>
      <c r="D42" s="1">
        <v>2</v>
      </c>
      <c r="E42" s="1">
        <v>77</v>
      </c>
      <c r="F42" s="1">
        <v>2</v>
      </c>
      <c r="G42" s="1">
        <v>77</v>
      </c>
      <c r="H42" s="1">
        <v>2</v>
      </c>
      <c r="I42" s="1">
        <v>77</v>
      </c>
      <c r="J42" s="1">
        <v>2</v>
      </c>
      <c r="K42" s="1">
        <v>77</v>
      </c>
    </row>
    <row r="43" spans="1:11">
      <c r="A43" s="1" t="s">
        <v>2042</v>
      </c>
      <c r="B43" s="1" t="s">
        <v>1471</v>
      </c>
      <c r="C43" s="1" t="s">
        <v>756</v>
      </c>
      <c r="D43" s="1">
        <v>6</v>
      </c>
      <c r="E43" s="1">
        <v>45</v>
      </c>
      <c r="F43" s="1">
        <v>6</v>
      </c>
      <c r="G43" s="1">
        <v>45</v>
      </c>
      <c r="H43" s="1">
        <v>6</v>
      </c>
      <c r="I43" s="1">
        <v>45</v>
      </c>
      <c r="J43" s="1">
        <v>6</v>
      </c>
      <c r="K43" s="1">
        <v>45</v>
      </c>
    </row>
    <row r="44" spans="1:11">
      <c r="A44" s="1" t="s">
        <v>2043</v>
      </c>
      <c r="B44" s="1" t="s">
        <v>1471</v>
      </c>
      <c r="C44" s="1" t="s">
        <v>1603</v>
      </c>
      <c r="D44" s="1">
        <v>0</v>
      </c>
      <c r="E44" s="1">
        <v>0</v>
      </c>
      <c r="F44" s="1">
        <v>0</v>
      </c>
      <c r="G44" s="1">
        <v>0</v>
      </c>
      <c r="H44" s="1">
        <v>0</v>
      </c>
      <c r="I44" s="1">
        <v>0</v>
      </c>
      <c r="J44" s="1">
        <v>0</v>
      </c>
      <c r="K44" s="1">
        <v>0</v>
      </c>
    </row>
    <row r="45" spans="1:11">
      <c r="A45" s="1" t="s">
        <v>2044</v>
      </c>
      <c r="B45" s="1" t="s">
        <v>1471</v>
      </c>
      <c r="C45" s="1" t="s">
        <v>758</v>
      </c>
      <c r="D45" s="1">
        <v>2</v>
      </c>
      <c r="E45" s="1" t="s">
        <v>1243</v>
      </c>
      <c r="F45" s="1">
        <v>2</v>
      </c>
      <c r="G45" s="1" t="s">
        <v>1243</v>
      </c>
      <c r="H45" s="1">
        <v>2</v>
      </c>
      <c r="I45" s="1" t="s">
        <v>1243</v>
      </c>
      <c r="J45" s="1">
        <v>2</v>
      </c>
      <c r="K45" s="1" t="s">
        <v>1243</v>
      </c>
    </row>
    <row r="46" spans="1:11">
      <c r="A46" s="1" t="s">
        <v>2045</v>
      </c>
      <c r="B46" s="1" t="s">
        <v>1471</v>
      </c>
      <c r="C46" s="1" t="s">
        <v>1605</v>
      </c>
      <c r="D46" s="1" t="s">
        <v>2452</v>
      </c>
      <c r="E46" s="1" t="s">
        <v>1243</v>
      </c>
      <c r="F46" s="1" t="s">
        <v>2452</v>
      </c>
      <c r="G46" s="1" t="s">
        <v>1243</v>
      </c>
      <c r="H46" s="1" t="s">
        <v>2452</v>
      </c>
      <c r="I46" s="1" t="s">
        <v>1243</v>
      </c>
      <c r="J46" s="1" t="s">
        <v>2452</v>
      </c>
      <c r="K46" s="1" t="s">
        <v>1243</v>
      </c>
    </row>
    <row r="47" spans="1:11">
      <c r="A47" s="1" t="s">
        <v>2046</v>
      </c>
      <c r="B47" s="1" t="s">
        <v>1471</v>
      </c>
      <c r="C47" s="1" t="s">
        <v>1606</v>
      </c>
      <c r="D47" s="1">
        <v>1</v>
      </c>
      <c r="E47" s="1" t="s">
        <v>1243</v>
      </c>
      <c r="F47" s="1">
        <v>1</v>
      </c>
      <c r="G47" s="1" t="s">
        <v>1243</v>
      </c>
      <c r="H47" s="1">
        <v>1</v>
      </c>
      <c r="I47" s="1" t="s">
        <v>1243</v>
      </c>
      <c r="J47" s="1">
        <v>1</v>
      </c>
      <c r="K47" s="1" t="s">
        <v>1243</v>
      </c>
    </row>
    <row r="48" spans="1:11">
      <c r="A48" s="1" t="s">
        <v>2047</v>
      </c>
      <c r="B48" s="1" t="s">
        <v>1471</v>
      </c>
      <c r="C48" s="1" t="s">
        <v>760</v>
      </c>
      <c r="D48" s="1">
        <v>0</v>
      </c>
      <c r="E48" s="1">
        <v>0</v>
      </c>
      <c r="F48" s="1">
        <v>0</v>
      </c>
      <c r="G48" s="1">
        <v>0</v>
      </c>
      <c r="H48" s="1">
        <v>0</v>
      </c>
      <c r="I48" s="1">
        <v>0</v>
      </c>
      <c r="J48" s="1">
        <v>0</v>
      </c>
      <c r="K48" s="1">
        <v>0</v>
      </c>
    </row>
    <row r="49" spans="1:11">
      <c r="A49" s="1" t="s">
        <v>2048</v>
      </c>
      <c r="B49" s="1" t="s">
        <v>1471</v>
      </c>
      <c r="C49" s="1" t="s">
        <v>1604</v>
      </c>
      <c r="D49" s="1">
        <v>2</v>
      </c>
      <c r="E49" s="1">
        <v>27</v>
      </c>
      <c r="F49" s="1">
        <v>2</v>
      </c>
      <c r="G49" s="1">
        <v>27</v>
      </c>
      <c r="H49" s="1">
        <v>2</v>
      </c>
      <c r="I49" s="1">
        <v>27</v>
      </c>
      <c r="J49" s="1">
        <v>2</v>
      </c>
      <c r="K49" s="1">
        <v>27</v>
      </c>
    </row>
    <row r="50" spans="1:11">
      <c r="A50" s="1" t="s">
        <v>2049</v>
      </c>
      <c r="B50" s="1" t="s">
        <v>1471</v>
      </c>
      <c r="C50" s="1" t="s">
        <v>757</v>
      </c>
      <c r="D50" s="1">
        <v>0</v>
      </c>
      <c r="E50" s="1" t="s">
        <v>1243</v>
      </c>
      <c r="F50" s="1">
        <v>0</v>
      </c>
      <c r="G50" s="1" t="s">
        <v>1243</v>
      </c>
      <c r="H50" s="1">
        <v>0</v>
      </c>
      <c r="I50" s="1" t="s">
        <v>1243</v>
      </c>
      <c r="J50" s="1">
        <v>0</v>
      </c>
      <c r="K50" s="1" t="s">
        <v>1243</v>
      </c>
    </row>
    <row r="51" spans="1:11">
      <c r="A51" s="1" t="s">
        <v>2050</v>
      </c>
      <c r="B51" s="1" t="s">
        <v>1471</v>
      </c>
      <c r="C51" s="1" t="s">
        <v>1431</v>
      </c>
      <c r="D51" s="1">
        <v>0</v>
      </c>
      <c r="E51" s="1">
        <v>0</v>
      </c>
      <c r="F51" s="1">
        <v>0</v>
      </c>
      <c r="G51" s="1">
        <v>0</v>
      </c>
      <c r="H51" s="1">
        <v>0</v>
      </c>
      <c r="I51" s="1">
        <v>0</v>
      </c>
      <c r="J51" s="1">
        <v>0</v>
      </c>
      <c r="K51" s="1">
        <v>0</v>
      </c>
    </row>
    <row r="52" spans="1:11">
      <c r="A52" s="1" t="s">
        <v>1472</v>
      </c>
      <c r="B52" s="1" t="s">
        <v>2372</v>
      </c>
      <c r="C52" s="1" t="s">
        <v>746</v>
      </c>
      <c r="D52" s="1">
        <v>44</v>
      </c>
      <c r="E52" s="1" t="s">
        <v>1243</v>
      </c>
      <c r="F52" s="1">
        <v>45</v>
      </c>
      <c r="G52" s="1" t="s">
        <v>1243</v>
      </c>
      <c r="H52" s="1">
        <v>45</v>
      </c>
      <c r="I52" s="1" t="s">
        <v>1243</v>
      </c>
      <c r="J52" s="1">
        <v>45</v>
      </c>
      <c r="K52" s="1" t="s">
        <v>1243</v>
      </c>
    </row>
    <row r="53" spans="1:11">
      <c r="A53" s="1" t="s">
        <v>1473</v>
      </c>
      <c r="B53" s="1" t="s">
        <v>2372</v>
      </c>
      <c r="C53" s="1" t="s">
        <v>759</v>
      </c>
      <c r="D53" s="1">
        <v>0</v>
      </c>
      <c r="E53" s="1" t="s">
        <v>1243</v>
      </c>
      <c r="F53" s="1">
        <v>0</v>
      </c>
      <c r="G53" s="1" t="s">
        <v>1243</v>
      </c>
      <c r="H53" s="1">
        <v>0</v>
      </c>
      <c r="I53" s="1" t="s">
        <v>1243</v>
      </c>
      <c r="J53" s="1">
        <v>0</v>
      </c>
      <c r="K53" s="1" t="s">
        <v>1243</v>
      </c>
    </row>
    <row r="54" spans="1:11">
      <c r="A54" s="1" t="s">
        <v>1474</v>
      </c>
      <c r="B54" s="1" t="s">
        <v>2372</v>
      </c>
      <c r="C54" s="1" t="s">
        <v>1602</v>
      </c>
      <c r="D54" s="1">
        <v>4</v>
      </c>
      <c r="E54" s="1">
        <v>399</v>
      </c>
      <c r="F54" s="1">
        <v>4</v>
      </c>
      <c r="G54" s="1">
        <v>399</v>
      </c>
      <c r="H54" s="1">
        <v>4</v>
      </c>
      <c r="I54" s="1">
        <v>399</v>
      </c>
      <c r="J54" s="1">
        <v>4</v>
      </c>
      <c r="K54" s="1">
        <v>399</v>
      </c>
    </row>
    <row r="55" spans="1:11">
      <c r="A55" s="1" t="s">
        <v>1475</v>
      </c>
      <c r="B55" s="1" t="s">
        <v>2372</v>
      </c>
      <c r="C55" s="1" t="s">
        <v>756</v>
      </c>
      <c r="D55" s="1">
        <v>28</v>
      </c>
      <c r="E55" s="1">
        <v>99</v>
      </c>
      <c r="F55" s="1">
        <v>29</v>
      </c>
      <c r="G55" s="1">
        <v>101</v>
      </c>
      <c r="H55" s="1">
        <v>29</v>
      </c>
      <c r="I55" s="1">
        <v>101</v>
      </c>
      <c r="J55" s="1">
        <v>29</v>
      </c>
      <c r="K55" s="1">
        <v>101</v>
      </c>
    </row>
    <row r="56" spans="1:11">
      <c r="A56" s="1" t="s">
        <v>1476</v>
      </c>
      <c r="B56" s="1" t="s">
        <v>2372</v>
      </c>
      <c r="C56" s="1" t="s">
        <v>1603</v>
      </c>
      <c r="D56" s="1">
        <v>3</v>
      </c>
      <c r="E56" s="1">
        <v>133</v>
      </c>
      <c r="F56" s="1">
        <v>3</v>
      </c>
      <c r="G56" s="1">
        <v>133</v>
      </c>
      <c r="H56" s="1">
        <v>3</v>
      </c>
      <c r="I56" s="1">
        <v>133</v>
      </c>
      <c r="J56" s="1">
        <v>3</v>
      </c>
      <c r="K56" s="1">
        <v>133</v>
      </c>
    </row>
    <row r="57" spans="1:11">
      <c r="A57" s="1" t="s">
        <v>0</v>
      </c>
      <c r="B57" s="1" t="s">
        <v>2372</v>
      </c>
      <c r="C57" s="1" t="s">
        <v>758</v>
      </c>
      <c r="D57" s="1">
        <v>3</v>
      </c>
      <c r="E57" s="1" t="s">
        <v>1243</v>
      </c>
      <c r="F57" s="1">
        <v>3</v>
      </c>
      <c r="G57" s="1" t="s">
        <v>1243</v>
      </c>
      <c r="H57" s="1">
        <v>3</v>
      </c>
      <c r="I57" s="1" t="s">
        <v>1243</v>
      </c>
      <c r="J57" s="1">
        <v>3</v>
      </c>
      <c r="K57" s="1" t="s">
        <v>1243</v>
      </c>
    </row>
    <row r="58" spans="1:11">
      <c r="A58" s="1" t="s">
        <v>1</v>
      </c>
      <c r="B58" s="1" t="s">
        <v>2372</v>
      </c>
      <c r="C58" s="1" t="s">
        <v>1605</v>
      </c>
      <c r="D58" s="1" t="s">
        <v>2451</v>
      </c>
      <c r="E58" s="1" t="s">
        <v>1243</v>
      </c>
      <c r="F58" s="1" t="s">
        <v>2451</v>
      </c>
      <c r="G58" s="1" t="s">
        <v>1243</v>
      </c>
      <c r="H58" s="1" t="s">
        <v>2451</v>
      </c>
      <c r="I58" s="1" t="s">
        <v>1243</v>
      </c>
      <c r="J58" s="1" t="s">
        <v>2451</v>
      </c>
      <c r="K58" s="1" t="s">
        <v>1243</v>
      </c>
    </row>
    <row r="59" spans="1:11">
      <c r="A59" s="1" t="s">
        <v>2</v>
      </c>
      <c r="B59" s="1" t="s">
        <v>2372</v>
      </c>
      <c r="C59" s="1" t="s">
        <v>1606</v>
      </c>
      <c r="D59" s="1">
        <v>1</v>
      </c>
      <c r="E59" s="1" t="s">
        <v>1243</v>
      </c>
      <c r="F59" s="1">
        <v>1</v>
      </c>
      <c r="G59" s="1" t="s">
        <v>1243</v>
      </c>
      <c r="H59" s="1">
        <v>1</v>
      </c>
      <c r="I59" s="1" t="s">
        <v>1243</v>
      </c>
      <c r="J59" s="1">
        <v>1</v>
      </c>
      <c r="K59" s="1" t="s">
        <v>1243</v>
      </c>
    </row>
    <row r="60" spans="1:11">
      <c r="A60" s="1" t="s">
        <v>3</v>
      </c>
      <c r="B60" s="1" t="s">
        <v>2372</v>
      </c>
      <c r="C60" s="1" t="s">
        <v>760</v>
      </c>
      <c r="D60" s="1">
        <v>0</v>
      </c>
      <c r="E60" s="1">
        <v>0</v>
      </c>
      <c r="F60" s="1">
        <v>0</v>
      </c>
      <c r="G60" s="1">
        <v>0</v>
      </c>
      <c r="H60" s="1">
        <v>0</v>
      </c>
      <c r="I60" s="1">
        <v>0</v>
      </c>
      <c r="J60" s="1">
        <v>0</v>
      </c>
      <c r="K60" s="1">
        <v>0</v>
      </c>
    </row>
    <row r="61" spans="1:11">
      <c r="A61" s="1" t="s">
        <v>4</v>
      </c>
      <c r="B61" s="1" t="s">
        <v>2372</v>
      </c>
      <c r="C61" s="1" t="s">
        <v>1604</v>
      </c>
      <c r="D61" s="1">
        <v>4</v>
      </c>
      <c r="E61" s="1">
        <v>86.980768999999995</v>
      </c>
      <c r="F61" s="1">
        <v>4</v>
      </c>
      <c r="G61" s="1">
        <v>86.980768999999995</v>
      </c>
      <c r="H61" s="1">
        <v>4</v>
      </c>
      <c r="I61" s="1">
        <v>86.980768999999995</v>
      </c>
      <c r="J61" s="1">
        <v>4</v>
      </c>
      <c r="K61" s="1">
        <v>86.980768999999995</v>
      </c>
    </row>
    <row r="62" spans="1:11">
      <c r="A62" s="1" t="s">
        <v>5</v>
      </c>
      <c r="B62" s="1" t="s">
        <v>2372</v>
      </c>
      <c r="C62" s="1" t="s">
        <v>757</v>
      </c>
      <c r="D62" s="1">
        <v>1</v>
      </c>
      <c r="E62" s="1" t="s">
        <v>1243</v>
      </c>
      <c r="F62" s="1">
        <v>1</v>
      </c>
      <c r="G62" s="1" t="s">
        <v>1243</v>
      </c>
      <c r="H62" s="1">
        <v>1</v>
      </c>
      <c r="I62" s="1" t="s">
        <v>1243</v>
      </c>
      <c r="J62" s="1">
        <v>1</v>
      </c>
      <c r="K62" s="1" t="s">
        <v>1243</v>
      </c>
    </row>
    <row r="63" spans="1:11">
      <c r="A63" s="1" t="s">
        <v>6</v>
      </c>
      <c r="B63" s="1" t="s">
        <v>2372</v>
      </c>
      <c r="C63" s="1" t="s">
        <v>1431</v>
      </c>
      <c r="D63" s="1">
        <v>0</v>
      </c>
      <c r="E63" s="1">
        <v>0</v>
      </c>
      <c r="F63" s="1">
        <v>0</v>
      </c>
      <c r="G63" s="1">
        <v>0</v>
      </c>
      <c r="H63" s="1">
        <v>0</v>
      </c>
      <c r="I63" s="1">
        <v>0</v>
      </c>
      <c r="J63" s="1">
        <v>0</v>
      </c>
      <c r="K63" s="1">
        <v>0</v>
      </c>
    </row>
    <row r="64" spans="1:11">
      <c r="A64" s="1" t="s">
        <v>7</v>
      </c>
      <c r="B64" s="1" t="s">
        <v>673</v>
      </c>
      <c r="C64" s="1" t="s">
        <v>746</v>
      </c>
      <c r="D64" s="1">
        <v>32</v>
      </c>
      <c r="E64" s="1" t="s">
        <v>1243</v>
      </c>
      <c r="F64" s="1">
        <v>32</v>
      </c>
      <c r="G64" s="1" t="s">
        <v>1243</v>
      </c>
      <c r="H64" s="1">
        <v>32</v>
      </c>
      <c r="I64" s="1" t="s">
        <v>1243</v>
      </c>
      <c r="J64" s="1">
        <v>32</v>
      </c>
      <c r="K64" s="1" t="s">
        <v>1243</v>
      </c>
    </row>
    <row r="65" spans="1:11">
      <c r="A65" s="1" t="s">
        <v>8</v>
      </c>
      <c r="B65" s="1" t="s">
        <v>673</v>
      </c>
      <c r="C65" s="1" t="s">
        <v>759</v>
      </c>
      <c r="D65" s="1">
        <v>0</v>
      </c>
      <c r="E65" s="1" t="s">
        <v>1243</v>
      </c>
      <c r="F65" s="1">
        <v>0</v>
      </c>
      <c r="G65" s="1" t="s">
        <v>1243</v>
      </c>
      <c r="H65" s="1">
        <v>0</v>
      </c>
      <c r="I65" s="1" t="s">
        <v>1243</v>
      </c>
      <c r="J65" s="1">
        <v>0</v>
      </c>
      <c r="K65" s="1" t="s">
        <v>1243</v>
      </c>
    </row>
    <row r="66" spans="1:11">
      <c r="A66" s="1" t="s">
        <v>1532</v>
      </c>
      <c r="B66" s="1" t="s">
        <v>673</v>
      </c>
      <c r="C66" s="1" t="s">
        <v>1602</v>
      </c>
      <c r="D66" s="1">
        <v>2</v>
      </c>
      <c r="E66" s="1">
        <v>132</v>
      </c>
      <c r="F66" s="1">
        <v>2</v>
      </c>
      <c r="G66" s="1">
        <v>132</v>
      </c>
      <c r="H66" s="1">
        <v>2</v>
      </c>
      <c r="I66" s="1">
        <v>132</v>
      </c>
      <c r="J66" s="1">
        <v>2</v>
      </c>
      <c r="K66" s="1">
        <v>132</v>
      </c>
    </row>
    <row r="67" spans="1:11">
      <c r="A67" s="1" t="s">
        <v>1533</v>
      </c>
      <c r="B67" s="1" t="s">
        <v>673</v>
      </c>
      <c r="C67" s="1" t="s">
        <v>756</v>
      </c>
      <c r="D67" s="1">
        <v>22</v>
      </c>
      <c r="E67" s="1">
        <v>148</v>
      </c>
      <c r="F67" s="1">
        <v>22</v>
      </c>
      <c r="G67" s="1">
        <v>148</v>
      </c>
      <c r="H67" s="1">
        <v>22</v>
      </c>
      <c r="I67" s="1">
        <v>148</v>
      </c>
      <c r="J67" s="1">
        <v>22</v>
      </c>
      <c r="K67" s="1">
        <v>149</v>
      </c>
    </row>
    <row r="68" spans="1:11">
      <c r="A68" s="1" t="s">
        <v>1534</v>
      </c>
      <c r="B68" s="1" t="s">
        <v>673</v>
      </c>
      <c r="C68" s="1" t="s">
        <v>1603</v>
      </c>
      <c r="D68" s="1">
        <v>2</v>
      </c>
      <c r="E68" s="1">
        <v>77</v>
      </c>
      <c r="F68" s="1">
        <v>2</v>
      </c>
      <c r="G68" s="1">
        <v>77</v>
      </c>
      <c r="H68" s="1">
        <v>2</v>
      </c>
      <c r="I68" s="1">
        <v>77</v>
      </c>
      <c r="J68" s="1">
        <v>2</v>
      </c>
      <c r="K68" s="1">
        <v>77</v>
      </c>
    </row>
    <row r="69" spans="1:11">
      <c r="A69" s="1" t="s">
        <v>1535</v>
      </c>
      <c r="B69" s="1" t="s">
        <v>673</v>
      </c>
      <c r="C69" s="1" t="s">
        <v>758</v>
      </c>
      <c r="D69" s="1">
        <v>0</v>
      </c>
      <c r="E69" s="1" t="s">
        <v>1243</v>
      </c>
      <c r="F69" s="1">
        <v>0</v>
      </c>
      <c r="G69" s="1" t="s">
        <v>1243</v>
      </c>
      <c r="H69" s="1">
        <v>0</v>
      </c>
      <c r="I69" s="1" t="s">
        <v>1243</v>
      </c>
      <c r="J69" s="1">
        <v>0</v>
      </c>
      <c r="K69" s="1" t="s">
        <v>1243</v>
      </c>
    </row>
    <row r="70" spans="1:11">
      <c r="A70" s="1" t="s">
        <v>1536</v>
      </c>
      <c r="B70" s="1" t="s">
        <v>673</v>
      </c>
      <c r="C70" s="1" t="s">
        <v>1605</v>
      </c>
      <c r="D70" s="1">
        <v>1</v>
      </c>
      <c r="E70" s="1" t="s">
        <v>1243</v>
      </c>
      <c r="F70" s="1">
        <v>1</v>
      </c>
      <c r="G70" s="1" t="s">
        <v>1243</v>
      </c>
      <c r="H70" s="1">
        <v>1</v>
      </c>
      <c r="I70" s="1" t="s">
        <v>1243</v>
      </c>
      <c r="J70" s="1">
        <v>1</v>
      </c>
      <c r="K70" s="1" t="s">
        <v>1243</v>
      </c>
    </row>
    <row r="71" spans="1:11">
      <c r="A71" s="1" t="s">
        <v>1537</v>
      </c>
      <c r="B71" s="1" t="s">
        <v>673</v>
      </c>
      <c r="C71" s="1" t="s">
        <v>1606</v>
      </c>
      <c r="D71" s="1">
        <v>1</v>
      </c>
      <c r="E71" s="1" t="s">
        <v>1243</v>
      </c>
      <c r="F71" s="1">
        <v>1</v>
      </c>
      <c r="G71" s="1" t="s">
        <v>1243</v>
      </c>
      <c r="H71" s="1">
        <v>1</v>
      </c>
      <c r="I71" s="1" t="s">
        <v>1243</v>
      </c>
      <c r="J71" s="1">
        <v>1</v>
      </c>
      <c r="K71" s="1" t="s">
        <v>1243</v>
      </c>
    </row>
    <row r="72" spans="1:11">
      <c r="A72" s="1" t="s">
        <v>1538</v>
      </c>
      <c r="B72" s="1" t="s">
        <v>673</v>
      </c>
      <c r="C72" s="1" t="s">
        <v>760</v>
      </c>
      <c r="D72" s="1">
        <v>0</v>
      </c>
      <c r="E72" s="1">
        <v>0</v>
      </c>
      <c r="F72" s="1">
        <v>0</v>
      </c>
      <c r="G72" s="1">
        <v>0</v>
      </c>
      <c r="H72" s="1">
        <v>0</v>
      </c>
      <c r="I72" s="1">
        <v>0</v>
      </c>
      <c r="J72" s="1">
        <v>0</v>
      </c>
      <c r="K72" s="1">
        <v>0</v>
      </c>
    </row>
    <row r="73" spans="1:11">
      <c r="A73" s="1" t="s">
        <v>1539</v>
      </c>
      <c r="B73" s="1" t="s">
        <v>673</v>
      </c>
      <c r="C73" s="1" t="s">
        <v>1604</v>
      </c>
      <c r="D73" s="1">
        <v>3</v>
      </c>
      <c r="E73" s="1">
        <v>27</v>
      </c>
      <c r="F73" s="1">
        <v>3</v>
      </c>
      <c r="G73" s="1">
        <v>27</v>
      </c>
      <c r="H73" s="1">
        <v>3</v>
      </c>
      <c r="I73" s="1">
        <v>27</v>
      </c>
      <c r="J73" s="1">
        <v>3</v>
      </c>
      <c r="K73" s="1">
        <v>27</v>
      </c>
    </row>
    <row r="74" spans="1:11">
      <c r="A74" s="1" t="s">
        <v>1540</v>
      </c>
      <c r="B74" s="1" t="s">
        <v>673</v>
      </c>
      <c r="C74" s="1" t="s">
        <v>757</v>
      </c>
      <c r="D74" s="1">
        <v>0</v>
      </c>
      <c r="E74" s="1" t="s">
        <v>1243</v>
      </c>
      <c r="F74" s="1">
        <v>0</v>
      </c>
      <c r="G74" s="1" t="s">
        <v>1243</v>
      </c>
      <c r="H74" s="1">
        <v>0</v>
      </c>
      <c r="I74" s="1" t="s">
        <v>1243</v>
      </c>
      <c r="J74" s="1">
        <v>0</v>
      </c>
      <c r="K74" s="1" t="s">
        <v>1243</v>
      </c>
    </row>
    <row r="75" spans="1:11">
      <c r="A75" s="1" t="s">
        <v>1541</v>
      </c>
      <c r="B75" s="1" t="s">
        <v>673</v>
      </c>
      <c r="C75" s="1" t="s">
        <v>1431</v>
      </c>
      <c r="D75" s="1">
        <v>1</v>
      </c>
      <c r="E75" s="1">
        <v>12</v>
      </c>
      <c r="F75" s="1">
        <v>1</v>
      </c>
      <c r="G75" s="1">
        <v>12</v>
      </c>
      <c r="H75" s="1">
        <v>1</v>
      </c>
      <c r="I75" s="1">
        <v>12</v>
      </c>
      <c r="J75" s="1">
        <v>1</v>
      </c>
      <c r="K75" s="1">
        <v>12</v>
      </c>
    </row>
    <row r="76" spans="1:11">
      <c r="A76" s="1" t="s">
        <v>1542</v>
      </c>
      <c r="B76" s="1" t="s">
        <v>2373</v>
      </c>
      <c r="C76" s="1" t="s">
        <v>746</v>
      </c>
      <c r="D76" s="1">
        <v>28</v>
      </c>
      <c r="E76" s="1" t="s">
        <v>1243</v>
      </c>
      <c r="F76" s="1">
        <v>28</v>
      </c>
      <c r="G76" s="1" t="s">
        <v>1243</v>
      </c>
      <c r="H76" s="1">
        <v>28</v>
      </c>
      <c r="I76" s="1" t="s">
        <v>1243</v>
      </c>
      <c r="J76" s="1">
        <v>28</v>
      </c>
      <c r="K76" s="1" t="s">
        <v>1243</v>
      </c>
    </row>
    <row r="77" spans="1:11">
      <c r="A77" s="1" t="s">
        <v>1543</v>
      </c>
      <c r="B77" s="1" t="s">
        <v>2373</v>
      </c>
      <c r="C77" s="1" t="s">
        <v>759</v>
      </c>
      <c r="D77" s="1">
        <v>0</v>
      </c>
      <c r="E77" s="1" t="s">
        <v>1243</v>
      </c>
      <c r="F77" s="1">
        <v>0</v>
      </c>
      <c r="G77" s="1" t="s">
        <v>1243</v>
      </c>
      <c r="H77" s="1">
        <v>0</v>
      </c>
      <c r="I77" s="1" t="s">
        <v>1243</v>
      </c>
      <c r="J77" s="1">
        <v>0</v>
      </c>
      <c r="K77" s="1" t="s">
        <v>1243</v>
      </c>
    </row>
    <row r="78" spans="1:11">
      <c r="A78" s="1" t="s">
        <v>1544</v>
      </c>
      <c r="B78" s="1" t="s">
        <v>2373</v>
      </c>
      <c r="C78" s="1" t="s">
        <v>1602</v>
      </c>
      <c r="D78" s="1">
        <v>1</v>
      </c>
      <c r="E78" s="1">
        <v>245</v>
      </c>
      <c r="F78" s="1">
        <v>1</v>
      </c>
      <c r="G78" s="1">
        <v>245</v>
      </c>
      <c r="H78" s="1">
        <v>1</v>
      </c>
      <c r="I78" s="1">
        <v>245</v>
      </c>
      <c r="J78" s="1">
        <v>1</v>
      </c>
      <c r="K78" s="1">
        <v>245</v>
      </c>
    </row>
    <row r="79" spans="1:11">
      <c r="A79" s="1" t="s">
        <v>1545</v>
      </c>
      <c r="B79" s="1" t="s">
        <v>2373</v>
      </c>
      <c r="C79" s="1" t="s">
        <v>756</v>
      </c>
      <c r="D79" s="1">
        <v>20</v>
      </c>
      <c r="E79" s="1">
        <v>125</v>
      </c>
      <c r="F79" s="1">
        <v>20</v>
      </c>
      <c r="G79" s="1">
        <v>125</v>
      </c>
      <c r="H79" s="1">
        <v>20</v>
      </c>
      <c r="I79" s="1">
        <v>128</v>
      </c>
      <c r="J79" s="1">
        <v>20</v>
      </c>
      <c r="K79" s="1">
        <v>128</v>
      </c>
    </row>
    <row r="80" spans="1:11">
      <c r="A80" s="1" t="s">
        <v>1546</v>
      </c>
      <c r="B80" s="1" t="s">
        <v>2373</v>
      </c>
      <c r="C80" s="1" t="s">
        <v>1603</v>
      </c>
      <c r="D80" s="1">
        <v>1</v>
      </c>
      <c r="E80" s="1">
        <v>97</v>
      </c>
      <c r="F80" s="1">
        <v>1</v>
      </c>
      <c r="G80" s="1">
        <v>97</v>
      </c>
      <c r="H80" s="1">
        <v>1</v>
      </c>
      <c r="I80" s="1">
        <v>97</v>
      </c>
      <c r="J80" s="1">
        <v>1</v>
      </c>
      <c r="K80" s="1">
        <v>97</v>
      </c>
    </row>
    <row r="81" spans="1:11">
      <c r="A81" s="1" t="s">
        <v>15</v>
      </c>
      <c r="B81" s="1" t="s">
        <v>2373</v>
      </c>
      <c r="C81" s="1" t="s">
        <v>758</v>
      </c>
      <c r="D81" s="1">
        <v>3</v>
      </c>
      <c r="E81" s="1" t="s">
        <v>1243</v>
      </c>
      <c r="F81" s="1">
        <v>3</v>
      </c>
      <c r="G81" s="1" t="s">
        <v>1243</v>
      </c>
      <c r="H81" s="1">
        <v>3</v>
      </c>
      <c r="I81" s="1" t="s">
        <v>1243</v>
      </c>
      <c r="J81" s="1">
        <v>3</v>
      </c>
      <c r="K81" s="1" t="s">
        <v>1243</v>
      </c>
    </row>
    <row r="82" spans="1:11">
      <c r="A82" s="1" t="s">
        <v>16</v>
      </c>
      <c r="B82" s="1" t="s">
        <v>2373</v>
      </c>
      <c r="C82" s="1" t="s">
        <v>1605</v>
      </c>
      <c r="D82" s="1">
        <v>1</v>
      </c>
      <c r="E82" s="1" t="s">
        <v>1243</v>
      </c>
      <c r="F82" s="1">
        <v>1</v>
      </c>
      <c r="G82" s="1" t="s">
        <v>1243</v>
      </c>
      <c r="H82" s="1">
        <v>1</v>
      </c>
      <c r="I82" s="1" t="s">
        <v>1243</v>
      </c>
      <c r="J82" s="1">
        <v>1</v>
      </c>
      <c r="K82" s="1" t="s">
        <v>1243</v>
      </c>
    </row>
    <row r="83" spans="1:11">
      <c r="A83" s="1" t="s">
        <v>17</v>
      </c>
      <c r="B83" s="1" t="s">
        <v>2373</v>
      </c>
      <c r="C83" s="1" t="s">
        <v>1606</v>
      </c>
      <c r="D83" s="1">
        <v>1</v>
      </c>
      <c r="E83" s="1" t="s">
        <v>1243</v>
      </c>
      <c r="F83" s="1">
        <v>1</v>
      </c>
      <c r="G83" s="1" t="s">
        <v>1243</v>
      </c>
      <c r="H83" s="1">
        <v>1</v>
      </c>
      <c r="I83" s="1" t="s">
        <v>1243</v>
      </c>
      <c r="J83" s="1">
        <v>1</v>
      </c>
      <c r="K83" s="1" t="s">
        <v>1243</v>
      </c>
    </row>
    <row r="84" spans="1:11">
      <c r="A84" s="1" t="s">
        <v>18</v>
      </c>
      <c r="B84" s="1" t="s">
        <v>2373</v>
      </c>
      <c r="C84" s="1" t="s">
        <v>760</v>
      </c>
      <c r="D84" s="1">
        <v>0</v>
      </c>
      <c r="E84" s="1">
        <v>0</v>
      </c>
      <c r="F84" s="1">
        <v>0</v>
      </c>
      <c r="G84" s="1">
        <v>0</v>
      </c>
      <c r="H84" s="1">
        <v>0</v>
      </c>
      <c r="I84" s="1">
        <v>0</v>
      </c>
      <c r="J84" s="1">
        <v>0</v>
      </c>
      <c r="K84" s="1">
        <v>0</v>
      </c>
    </row>
    <row r="85" spans="1:11">
      <c r="A85" s="1" t="s">
        <v>19</v>
      </c>
      <c r="B85" s="1" t="s">
        <v>2373</v>
      </c>
      <c r="C85" s="1" t="s">
        <v>1604</v>
      </c>
      <c r="D85" s="1">
        <v>1</v>
      </c>
      <c r="E85" s="1">
        <v>28</v>
      </c>
      <c r="F85" s="1">
        <v>1</v>
      </c>
      <c r="G85" s="1">
        <v>28</v>
      </c>
      <c r="H85" s="1">
        <v>1</v>
      </c>
      <c r="I85" s="1">
        <v>28</v>
      </c>
      <c r="J85" s="1">
        <v>1</v>
      </c>
      <c r="K85" s="1">
        <v>28</v>
      </c>
    </row>
    <row r="86" spans="1:11">
      <c r="A86" s="1" t="s">
        <v>20</v>
      </c>
      <c r="B86" s="1" t="s">
        <v>2373</v>
      </c>
      <c r="C86" s="1" t="s">
        <v>757</v>
      </c>
      <c r="D86" s="1">
        <v>0</v>
      </c>
      <c r="E86" s="1" t="s">
        <v>1243</v>
      </c>
      <c r="F86" s="1">
        <v>0</v>
      </c>
      <c r="G86" s="1" t="s">
        <v>1243</v>
      </c>
      <c r="H86" s="1">
        <v>0</v>
      </c>
      <c r="I86" s="1" t="s">
        <v>1243</v>
      </c>
      <c r="J86" s="1">
        <v>0</v>
      </c>
      <c r="K86" s="1" t="s">
        <v>1243</v>
      </c>
    </row>
    <row r="87" spans="1:11">
      <c r="A87" s="1" t="s">
        <v>21</v>
      </c>
      <c r="B87" s="1" t="s">
        <v>2373</v>
      </c>
      <c r="C87" s="1" t="s">
        <v>1431</v>
      </c>
      <c r="D87" s="1">
        <v>0</v>
      </c>
      <c r="E87" s="1">
        <v>0</v>
      </c>
      <c r="F87" s="1">
        <v>0</v>
      </c>
      <c r="G87" s="1">
        <v>0</v>
      </c>
      <c r="H87" s="1">
        <v>0</v>
      </c>
      <c r="I87" s="1">
        <v>0</v>
      </c>
      <c r="J87" s="1">
        <v>0</v>
      </c>
      <c r="K87" s="1">
        <v>0</v>
      </c>
    </row>
    <row r="88" spans="1:11">
      <c r="A88" s="1" t="s">
        <v>2052</v>
      </c>
      <c r="B88" s="1" t="s">
        <v>22</v>
      </c>
      <c r="C88" s="1" t="s">
        <v>746</v>
      </c>
      <c r="D88" s="1">
        <v>25</v>
      </c>
      <c r="E88" s="1" t="s">
        <v>1243</v>
      </c>
      <c r="F88" s="1">
        <v>26</v>
      </c>
      <c r="G88" s="1" t="s">
        <v>1243</v>
      </c>
      <c r="H88" s="1">
        <v>27</v>
      </c>
      <c r="I88" s="1" t="s">
        <v>1243</v>
      </c>
      <c r="J88" s="1">
        <v>26</v>
      </c>
      <c r="K88" s="1" t="s">
        <v>1243</v>
      </c>
    </row>
    <row r="89" spans="1:11">
      <c r="A89" s="1" t="s">
        <v>2053</v>
      </c>
      <c r="B89" s="1" t="s">
        <v>22</v>
      </c>
      <c r="C89" s="1" t="s">
        <v>759</v>
      </c>
      <c r="D89" s="1">
        <v>0</v>
      </c>
      <c r="E89" s="1" t="s">
        <v>1243</v>
      </c>
      <c r="F89" s="1">
        <v>0</v>
      </c>
      <c r="G89" s="1" t="s">
        <v>1243</v>
      </c>
      <c r="H89" s="1">
        <v>0</v>
      </c>
      <c r="I89" s="1" t="s">
        <v>1243</v>
      </c>
      <c r="J89" s="1">
        <v>0</v>
      </c>
      <c r="K89" s="1" t="s">
        <v>1243</v>
      </c>
    </row>
    <row r="90" spans="1:11">
      <c r="A90" s="1" t="s">
        <v>2054</v>
      </c>
      <c r="B90" s="1" t="s">
        <v>22</v>
      </c>
      <c r="C90" s="1" t="s">
        <v>1602</v>
      </c>
      <c r="D90" s="1">
        <v>1</v>
      </c>
      <c r="E90" s="1">
        <v>64</v>
      </c>
      <c r="F90" s="1">
        <v>1</v>
      </c>
      <c r="G90" s="1">
        <v>64</v>
      </c>
      <c r="H90" s="1">
        <v>1</v>
      </c>
      <c r="I90" s="1">
        <v>64</v>
      </c>
      <c r="J90" s="1">
        <v>1</v>
      </c>
      <c r="K90" s="1">
        <v>64</v>
      </c>
    </row>
    <row r="91" spans="1:11">
      <c r="A91" s="1" t="s">
        <v>2055</v>
      </c>
      <c r="B91" s="1" t="s">
        <v>22</v>
      </c>
      <c r="C91" s="1" t="s">
        <v>756</v>
      </c>
      <c r="D91" s="1">
        <v>17</v>
      </c>
      <c r="E91" s="1">
        <v>62</v>
      </c>
      <c r="F91" s="1">
        <v>17</v>
      </c>
      <c r="G91" s="1">
        <v>62</v>
      </c>
      <c r="H91" s="1">
        <v>18</v>
      </c>
      <c r="I91" s="1">
        <v>65</v>
      </c>
      <c r="J91" s="1">
        <v>18</v>
      </c>
      <c r="K91" s="1">
        <v>65</v>
      </c>
    </row>
    <row r="92" spans="1:11">
      <c r="A92" s="1" t="s">
        <v>2056</v>
      </c>
      <c r="B92" s="1" t="s">
        <v>22</v>
      </c>
      <c r="C92" s="1" t="s">
        <v>1603</v>
      </c>
      <c r="D92" s="1">
        <v>0</v>
      </c>
      <c r="E92" s="1">
        <v>0</v>
      </c>
      <c r="F92" s="1">
        <v>0</v>
      </c>
      <c r="G92" s="1">
        <v>0</v>
      </c>
      <c r="H92" s="1">
        <v>0</v>
      </c>
      <c r="I92" s="1">
        <v>0</v>
      </c>
      <c r="J92" s="1">
        <v>0</v>
      </c>
      <c r="K92" s="1">
        <v>0</v>
      </c>
    </row>
    <row r="93" spans="1:11">
      <c r="A93" s="1" t="s">
        <v>2057</v>
      </c>
      <c r="B93" s="1" t="s">
        <v>22</v>
      </c>
      <c r="C93" s="1" t="s">
        <v>758</v>
      </c>
      <c r="D93" s="1">
        <v>2</v>
      </c>
      <c r="E93" s="1" t="s">
        <v>1243</v>
      </c>
      <c r="F93" s="1">
        <v>3</v>
      </c>
      <c r="G93" s="1" t="s">
        <v>1243</v>
      </c>
      <c r="H93" s="1">
        <v>3</v>
      </c>
      <c r="I93" s="1" t="s">
        <v>1243</v>
      </c>
      <c r="J93" s="1">
        <v>2</v>
      </c>
      <c r="K93" s="1" t="s">
        <v>1243</v>
      </c>
    </row>
    <row r="94" spans="1:11">
      <c r="A94" s="1" t="s">
        <v>2058</v>
      </c>
      <c r="B94" s="1" t="s">
        <v>22</v>
      </c>
      <c r="C94" s="1" t="s">
        <v>1605</v>
      </c>
      <c r="D94" s="1">
        <v>1</v>
      </c>
      <c r="E94" s="1" t="s">
        <v>1243</v>
      </c>
      <c r="F94" s="1">
        <v>1</v>
      </c>
      <c r="G94" s="1" t="s">
        <v>1243</v>
      </c>
      <c r="H94" s="1">
        <v>1</v>
      </c>
      <c r="I94" s="1" t="s">
        <v>1243</v>
      </c>
      <c r="J94" s="1">
        <v>1</v>
      </c>
      <c r="K94" s="1" t="s">
        <v>1243</v>
      </c>
    </row>
    <row r="95" spans="1:11">
      <c r="A95" s="1" t="s">
        <v>2059</v>
      </c>
      <c r="B95" s="1" t="s">
        <v>22</v>
      </c>
      <c r="C95" s="1" t="s">
        <v>1606</v>
      </c>
      <c r="D95" s="1">
        <v>1</v>
      </c>
      <c r="E95" s="1" t="s">
        <v>1243</v>
      </c>
      <c r="F95" s="1">
        <v>1</v>
      </c>
      <c r="G95" s="1" t="s">
        <v>1243</v>
      </c>
      <c r="H95" s="1">
        <v>1</v>
      </c>
      <c r="I95" s="1" t="s">
        <v>1243</v>
      </c>
      <c r="J95" s="1">
        <v>1</v>
      </c>
      <c r="K95" s="1" t="s">
        <v>1243</v>
      </c>
    </row>
    <row r="96" spans="1:11">
      <c r="A96" s="1" t="s">
        <v>2060</v>
      </c>
      <c r="B96" s="1" t="s">
        <v>22</v>
      </c>
      <c r="C96" s="1" t="s">
        <v>760</v>
      </c>
      <c r="D96" s="1">
        <v>1</v>
      </c>
      <c r="E96" s="1">
        <v>6.6956519999999999</v>
      </c>
      <c r="F96" s="1">
        <v>1</v>
      </c>
      <c r="G96" s="1">
        <v>6.6956519999999999</v>
      </c>
      <c r="H96" s="1">
        <v>1</v>
      </c>
      <c r="I96" s="1">
        <v>6.6956519999999999</v>
      </c>
      <c r="J96" s="1">
        <v>1</v>
      </c>
      <c r="K96" s="1">
        <v>6.4285709999999998</v>
      </c>
    </row>
    <row r="97" spans="1:11">
      <c r="A97" s="1" t="s">
        <v>2061</v>
      </c>
      <c r="B97" s="1" t="s">
        <v>22</v>
      </c>
      <c r="C97" s="1" t="s">
        <v>1604</v>
      </c>
      <c r="D97" s="1">
        <v>1</v>
      </c>
      <c r="E97" s="1">
        <v>43.358490000000003</v>
      </c>
      <c r="F97" s="1">
        <v>1</v>
      </c>
      <c r="G97" s="1">
        <v>43.358490000000003</v>
      </c>
      <c r="H97" s="1">
        <v>1</v>
      </c>
      <c r="I97" s="1">
        <v>43.358490000000003</v>
      </c>
      <c r="J97" s="1">
        <v>1</v>
      </c>
      <c r="K97" s="1">
        <v>44.26923</v>
      </c>
    </row>
    <row r="98" spans="1:11">
      <c r="A98" s="1" t="s">
        <v>2062</v>
      </c>
      <c r="B98" s="1" t="s">
        <v>22</v>
      </c>
      <c r="C98" s="1" t="s">
        <v>757</v>
      </c>
      <c r="D98" s="1">
        <v>1</v>
      </c>
      <c r="E98" s="1" t="s">
        <v>1243</v>
      </c>
      <c r="F98" s="1">
        <v>1</v>
      </c>
      <c r="G98" s="1" t="s">
        <v>1243</v>
      </c>
      <c r="H98" s="1">
        <v>1</v>
      </c>
      <c r="I98" s="1" t="s">
        <v>1243</v>
      </c>
      <c r="J98" s="1">
        <v>1</v>
      </c>
      <c r="K98" s="1" t="s">
        <v>1243</v>
      </c>
    </row>
    <row r="99" spans="1:11">
      <c r="A99" s="1" t="s">
        <v>2063</v>
      </c>
      <c r="B99" s="1" t="s">
        <v>22</v>
      </c>
      <c r="C99" s="1" t="s">
        <v>1431</v>
      </c>
      <c r="D99" s="1">
        <v>0</v>
      </c>
      <c r="E99" s="1">
        <v>0</v>
      </c>
      <c r="F99" s="1">
        <v>0</v>
      </c>
      <c r="G99" s="1">
        <v>0</v>
      </c>
      <c r="H99" s="1">
        <v>0</v>
      </c>
      <c r="I99" s="1">
        <v>0</v>
      </c>
      <c r="J99" s="1">
        <v>0</v>
      </c>
      <c r="K99" s="1">
        <v>0</v>
      </c>
    </row>
    <row r="100" spans="1:11">
      <c r="A100" s="1" t="s">
        <v>23</v>
      </c>
      <c r="B100" s="1" t="s">
        <v>2374</v>
      </c>
      <c r="C100" s="1" t="s">
        <v>746</v>
      </c>
      <c r="D100" s="1">
        <v>34</v>
      </c>
      <c r="E100" s="1" t="s">
        <v>1243</v>
      </c>
      <c r="F100" s="1">
        <v>34</v>
      </c>
      <c r="G100" s="1" t="s">
        <v>1243</v>
      </c>
      <c r="H100" s="1">
        <v>34</v>
      </c>
      <c r="I100" s="1" t="s">
        <v>1243</v>
      </c>
      <c r="J100" s="1">
        <v>34</v>
      </c>
      <c r="K100" s="1" t="s">
        <v>1243</v>
      </c>
    </row>
    <row r="101" spans="1:11">
      <c r="A101" s="1" t="s">
        <v>24</v>
      </c>
      <c r="B101" s="1" t="s">
        <v>2374</v>
      </c>
      <c r="C101" s="1" t="s">
        <v>759</v>
      </c>
      <c r="D101" s="1">
        <v>0</v>
      </c>
      <c r="E101" s="1" t="s">
        <v>1243</v>
      </c>
      <c r="F101" s="1">
        <v>0</v>
      </c>
      <c r="G101" s="1" t="s">
        <v>1243</v>
      </c>
      <c r="H101" s="1">
        <v>0</v>
      </c>
      <c r="I101" s="1" t="s">
        <v>1243</v>
      </c>
      <c r="J101" s="1">
        <v>0</v>
      </c>
      <c r="K101" s="1" t="s">
        <v>1243</v>
      </c>
    </row>
    <row r="102" spans="1:11">
      <c r="A102" s="1" t="s">
        <v>25</v>
      </c>
      <c r="B102" s="1" t="s">
        <v>2374</v>
      </c>
      <c r="C102" s="1" t="s">
        <v>1602</v>
      </c>
      <c r="D102" s="1">
        <v>1</v>
      </c>
      <c r="E102" s="1">
        <v>125</v>
      </c>
      <c r="F102" s="1">
        <v>1</v>
      </c>
      <c r="G102" s="1">
        <v>125</v>
      </c>
      <c r="H102" s="1">
        <v>1</v>
      </c>
      <c r="I102" s="1">
        <v>125</v>
      </c>
      <c r="J102" s="1">
        <v>1</v>
      </c>
      <c r="K102" s="1">
        <v>125</v>
      </c>
    </row>
    <row r="103" spans="1:11">
      <c r="A103" s="1" t="s">
        <v>26</v>
      </c>
      <c r="B103" s="1" t="s">
        <v>2374</v>
      </c>
      <c r="C103" s="1" t="s">
        <v>756</v>
      </c>
      <c r="D103" s="1">
        <v>26</v>
      </c>
      <c r="E103" s="1">
        <v>146</v>
      </c>
      <c r="F103" s="1">
        <v>26</v>
      </c>
      <c r="G103" s="1">
        <v>144</v>
      </c>
      <c r="H103" s="1">
        <v>26</v>
      </c>
      <c r="I103" s="1">
        <v>144</v>
      </c>
      <c r="J103" s="1">
        <v>26</v>
      </c>
      <c r="K103" s="1">
        <v>144</v>
      </c>
    </row>
    <row r="104" spans="1:11">
      <c r="A104" s="1" t="s">
        <v>27</v>
      </c>
      <c r="B104" s="1" t="s">
        <v>2374</v>
      </c>
      <c r="C104" s="1" t="s">
        <v>1603</v>
      </c>
      <c r="D104" s="1">
        <v>0</v>
      </c>
      <c r="E104" s="1">
        <v>0</v>
      </c>
      <c r="F104" s="1">
        <v>0</v>
      </c>
      <c r="G104" s="1">
        <v>0</v>
      </c>
      <c r="H104" s="1">
        <v>0</v>
      </c>
      <c r="I104" s="1">
        <v>0</v>
      </c>
      <c r="J104" s="1">
        <v>0</v>
      </c>
      <c r="K104" s="1">
        <v>0</v>
      </c>
    </row>
    <row r="105" spans="1:11">
      <c r="A105" s="1" t="s">
        <v>653</v>
      </c>
      <c r="B105" s="1" t="s">
        <v>2374</v>
      </c>
      <c r="C105" s="1" t="s">
        <v>758</v>
      </c>
      <c r="D105" s="1">
        <v>1</v>
      </c>
      <c r="E105" s="1" t="s">
        <v>1243</v>
      </c>
      <c r="F105" s="1">
        <v>1</v>
      </c>
      <c r="G105" s="1" t="s">
        <v>1243</v>
      </c>
      <c r="H105" s="1">
        <v>1</v>
      </c>
      <c r="I105" s="1" t="s">
        <v>1243</v>
      </c>
      <c r="J105" s="1">
        <v>1</v>
      </c>
      <c r="K105" s="1" t="s">
        <v>1243</v>
      </c>
    </row>
    <row r="106" spans="1:11">
      <c r="A106" s="1" t="s">
        <v>654</v>
      </c>
      <c r="B106" s="1" t="s">
        <v>2374</v>
      </c>
      <c r="C106" s="1" t="s">
        <v>1605</v>
      </c>
      <c r="D106" s="1">
        <v>1</v>
      </c>
      <c r="E106" s="1" t="s">
        <v>1243</v>
      </c>
      <c r="F106" s="1">
        <v>1</v>
      </c>
      <c r="G106" s="1" t="s">
        <v>1243</v>
      </c>
      <c r="H106" s="1">
        <v>1</v>
      </c>
      <c r="I106" s="1" t="s">
        <v>1243</v>
      </c>
      <c r="J106" s="1">
        <v>1</v>
      </c>
      <c r="K106" s="1" t="s">
        <v>1243</v>
      </c>
    </row>
    <row r="107" spans="1:11">
      <c r="A107" s="1" t="s">
        <v>655</v>
      </c>
      <c r="B107" s="1" t="s">
        <v>2374</v>
      </c>
      <c r="C107" s="1" t="s">
        <v>1606</v>
      </c>
      <c r="D107" s="1">
        <v>1</v>
      </c>
      <c r="E107" s="1" t="s">
        <v>1243</v>
      </c>
      <c r="F107" s="1">
        <v>1</v>
      </c>
      <c r="G107" s="1" t="s">
        <v>1243</v>
      </c>
      <c r="H107" s="1">
        <v>1</v>
      </c>
      <c r="I107" s="1" t="s">
        <v>1243</v>
      </c>
      <c r="J107" s="1">
        <v>1</v>
      </c>
      <c r="K107" s="1" t="s">
        <v>1243</v>
      </c>
    </row>
    <row r="108" spans="1:11">
      <c r="A108" s="1" t="s">
        <v>656</v>
      </c>
      <c r="B108" s="1" t="s">
        <v>2374</v>
      </c>
      <c r="C108" s="1" t="s">
        <v>760</v>
      </c>
      <c r="D108" s="1">
        <v>0</v>
      </c>
      <c r="E108" s="1">
        <v>0</v>
      </c>
      <c r="F108" s="1">
        <v>0</v>
      </c>
      <c r="G108" s="1">
        <v>0</v>
      </c>
      <c r="H108" s="1">
        <v>0</v>
      </c>
      <c r="I108" s="1">
        <v>0</v>
      </c>
      <c r="J108" s="1">
        <v>0</v>
      </c>
      <c r="K108" s="1">
        <v>0</v>
      </c>
    </row>
    <row r="109" spans="1:11">
      <c r="A109" s="1" t="s">
        <v>1796</v>
      </c>
      <c r="B109" s="1" t="s">
        <v>2374</v>
      </c>
      <c r="C109" s="1" t="s">
        <v>1604</v>
      </c>
      <c r="D109" s="1">
        <v>2</v>
      </c>
      <c r="E109" s="1">
        <v>80</v>
      </c>
      <c r="F109" s="1">
        <v>2</v>
      </c>
      <c r="G109" s="1">
        <v>80</v>
      </c>
      <c r="H109" s="1">
        <v>2</v>
      </c>
      <c r="I109" s="1">
        <v>80</v>
      </c>
      <c r="J109" s="1">
        <v>2</v>
      </c>
      <c r="K109" s="1">
        <v>80</v>
      </c>
    </row>
    <row r="110" spans="1:11">
      <c r="A110" s="1" t="s">
        <v>1797</v>
      </c>
      <c r="B110" s="1" t="s">
        <v>2374</v>
      </c>
      <c r="C110" s="1" t="s">
        <v>757</v>
      </c>
      <c r="D110" s="1">
        <v>1</v>
      </c>
      <c r="E110" s="1" t="s">
        <v>1243</v>
      </c>
      <c r="F110" s="1">
        <v>1</v>
      </c>
      <c r="G110" s="1" t="s">
        <v>1243</v>
      </c>
      <c r="H110" s="1">
        <v>1</v>
      </c>
      <c r="I110" s="1" t="s">
        <v>1243</v>
      </c>
      <c r="J110" s="1">
        <v>1</v>
      </c>
      <c r="K110" s="1" t="s">
        <v>1243</v>
      </c>
    </row>
    <row r="111" spans="1:11">
      <c r="A111" s="1" t="s">
        <v>1798</v>
      </c>
      <c r="B111" s="1" t="s">
        <v>2374</v>
      </c>
      <c r="C111" s="1" t="s">
        <v>1431</v>
      </c>
      <c r="D111" s="1">
        <v>1</v>
      </c>
      <c r="E111" s="1">
        <v>18</v>
      </c>
      <c r="F111" s="1">
        <v>1</v>
      </c>
      <c r="G111" s="1">
        <v>18</v>
      </c>
      <c r="H111" s="1">
        <v>1</v>
      </c>
      <c r="I111" s="1">
        <v>18</v>
      </c>
      <c r="J111" s="1">
        <v>1</v>
      </c>
      <c r="K111" s="1">
        <v>18</v>
      </c>
    </row>
    <row r="112" spans="1:11">
      <c r="A112" s="1" t="s">
        <v>1799</v>
      </c>
      <c r="B112" s="1" t="s">
        <v>694</v>
      </c>
      <c r="C112" s="1" t="s">
        <v>746</v>
      </c>
      <c r="D112" s="1">
        <v>4</v>
      </c>
      <c r="E112" s="1" t="s">
        <v>1243</v>
      </c>
      <c r="F112" s="1">
        <v>4</v>
      </c>
      <c r="G112" s="1" t="s">
        <v>1243</v>
      </c>
      <c r="H112" s="1">
        <v>4</v>
      </c>
      <c r="I112" s="1" t="s">
        <v>1243</v>
      </c>
      <c r="J112" s="1">
        <v>4</v>
      </c>
      <c r="K112" s="1" t="s">
        <v>1243</v>
      </c>
    </row>
    <row r="113" spans="1:11">
      <c r="A113" s="1" t="s">
        <v>1800</v>
      </c>
      <c r="B113" s="1" t="s">
        <v>694</v>
      </c>
      <c r="C113" s="1" t="s">
        <v>759</v>
      </c>
      <c r="D113" s="1">
        <v>0</v>
      </c>
      <c r="E113" s="1" t="s">
        <v>1243</v>
      </c>
      <c r="F113" s="1">
        <v>0</v>
      </c>
      <c r="G113" s="1" t="s">
        <v>1243</v>
      </c>
      <c r="H113" s="1">
        <v>0</v>
      </c>
      <c r="I113" s="1" t="s">
        <v>1243</v>
      </c>
      <c r="J113" s="1">
        <v>0</v>
      </c>
      <c r="K113" s="1" t="s">
        <v>1243</v>
      </c>
    </row>
    <row r="114" spans="1:11">
      <c r="A114" s="1" t="s">
        <v>1801</v>
      </c>
      <c r="B114" s="1" t="s">
        <v>694</v>
      </c>
      <c r="C114" s="1" t="s">
        <v>1602</v>
      </c>
      <c r="D114" s="1">
        <v>0</v>
      </c>
      <c r="E114" s="1">
        <v>0</v>
      </c>
      <c r="F114" s="1">
        <v>0</v>
      </c>
      <c r="G114" s="1">
        <v>0</v>
      </c>
      <c r="H114" s="1">
        <v>0</v>
      </c>
      <c r="I114" s="1">
        <v>0</v>
      </c>
      <c r="J114" s="1">
        <v>0</v>
      </c>
      <c r="K114" s="1">
        <v>0</v>
      </c>
    </row>
    <row r="115" spans="1:11">
      <c r="A115" s="1" t="s">
        <v>1802</v>
      </c>
      <c r="B115" s="1" t="s">
        <v>694</v>
      </c>
      <c r="C115" s="1" t="s">
        <v>756</v>
      </c>
      <c r="D115" s="1">
        <v>1</v>
      </c>
      <c r="E115" s="1">
        <v>11</v>
      </c>
      <c r="F115" s="1">
        <v>1</v>
      </c>
      <c r="G115" s="1">
        <v>11</v>
      </c>
      <c r="H115" s="1">
        <v>1</v>
      </c>
      <c r="I115" s="1">
        <v>11</v>
      </c>
      <c r="J115" s="1">
        <v>1</v>
      </c>
      <c r="K115" s="1">
        <v>11</v>
      </c>
    </row>
    <row r="116" spans="1:11">
      <c r="A116" s="1" t="s">
        <v>1803</v>
      </c>
      <c r="B116" s="1" t="s">
        <v>694</v>
      </c>
      <c r="C116" s="1" t="s">
        <v>1603</v>
      </c>
      <c r="D116" s="1">
        <v>0</v>
      </c>
      <c r="E116" s="1">
        <v>0</v>
      </c>
      <c r="F116" s="1">
        <v>0</v>
      </c>
      <c r="G116" s="1">
        <v>0</v>
      </c>
      <c r="H116" s="1">
        <v>0</v>
      </c>
      <c r="I116" s="1">
        <v>0</v>
      </c>
      <c r="J116" s="1">
        <v>0</v>
      </c>
      <c r="K116" s="1">
        <v>0</v>
      </c>
    </row>
    <row r="117" spans="1:11">
      <c r="A117" s="1" t="s">
        <v>1804</v>
      </c>
      <c r="B117" s="1" t="s">
        <v>694</v>
      </c>
      <c r="C117" s="1" t="s">
        <v>758</v>
      </c>
      <c r="D117" s="1">
        <v>0</v>
      </c>
      <c r="E117" s="1" t="s">
        <v>1243</v>
      </c>
      <c r="F117" s="1">
        <v>0</v>
      </c>
      <c r="G117" s="1" t="s">
        <v>1243</v>
      </c>
      <c r="H117" s="1">
        <v>0</v>
      </c>
      <c r="I117" s="1" t="s">
        <v>1243</v>
      </c>
      <c r="J117" s="1">
        <v>0</v>
      </c>
      <c r="K117" s="1" t="s">
        <v>1243</v>
      </c>
    </row>
    <row r="118" spans="1:11">
      <c r="A118" s="1" t="s">
        <v>1805</v>
      </c>
      <c r="B118" s="1" t="s">
        <v>694</v>
      </c>
      <c r="C118" s="1" t="s">
        <v>1605</v>
      </c>
      <c r="D118" s="1">
        <v>1</v>
      </c>
      <c r="E118" s="1" t="s">
        <v>1243</v>
      </c>
      <c r="F118" s="1">
        <v>1</v>
      </c>
      <c r="G118" s="1" t="s">
        <v>1243</v>
      </c>
      <c r="H118" s="1">
        <v>1</v>
      </c>
      <c r="I118" s="1" t="s">
        <v>1243</v>
      </c>
      <c r="J118" s="1">
        <v>1</v>
      </c>
      <c r="K118" s="1" t="s">
        <v>1243</v>
      </c>
    </row>
    <row r="119" spans="1:11">
      <c r="A119" s="1" t="s">
        <v>1659</v>
      </c>
      <c r="B119" s="1" t="s">
        <v>694</v>
      </c>
      <c r="C119" s="1" t="s">
        <v>1606</v>
      </c>
      <c r="D119" s="1">
        <v>1</v>
      </c>
      <c r="E119" s="1" t="s">
        <v>1243</v>
      </c>
      <c r="F119" s="1">
        <v>1</v>
      </c>
      <c r="G119" s="1" t="s">
        <v>1243</v>
      </c>
      <c r="H119" s="1">
        <v>1</v>
      </c>
      <c r="I119" s="1" t="s">
        <v>1243</v>
      </c>
      <c r="J119" s="1">
        <v>1</v>
      </c>
      <c r="K119" s="1" t="s">
        <v>1243</v>
      </c>
    </row>
    <row r="120" spans="1:11">
      <c r="A120" s="1" t="s">
        <v>1660</v>
      </c>
      <c r="B120" s="1" t="s">
        <v>694</v>
      </c>
      <c r="C120" s="1" t="s">
        <v>760</v>
      </c>
      <c r="D120" s="1">
        <v>0</v>
      </c>
      <c r="E120" s="1">
        <v>0</v>
      </c>
      <c r="F120" s="1">
        <v>0</v>
      </c>
      <c r="G120" s="1">
        <v>0</v>
      </c>
      <c r="H120" s="1">
        <v>0</v>
      </c>
      <c r="I120" s="1">
        <v>0</v>
      </c>
      <c r="J120" s="1">
        <v>0</v>
      </c>
      <c r="K120" s="1">
        <v>0</v>
      </c>
    </row>
    <row r="121" spans="1:11">
      <c r="A121" s="1" t="s">
        <v>1661</v>
      </c>
      <c r="B121" s="1" t="s">
        <v>694</v>
      </c>
      <c r="C121" s="1" t="s">
        <v>1604</v>
      </c>
      <c r="D121" s="1">
        <v>1</v>
      </c>
      <c r="E121" s="1">
        <v>80</v>
      </c>
      <c r="F121" s="1">
        <v>1</v>
      </c>
      <c r="G121" s="1">
        <v>80</v>
      </c>
      <c r="H121" s="1">
        <v>1</v>
      </c>
      <c r="I121" s="1">
        <v>80</v>
      </c>
      <c r="J121" s="1">
        <v>1</v>
      </c>
      <c r="K121" s="1">
        <v>80</v>
      </c>
    </row>
    <row r="122" spans="1:11">
      <c r="A122" s="1" t="s">
        <v>973</v>
      </c>
      <c r="B122" s="1" t="s">
        <v>694</v>
      </c>
      <c r="C122" s="1" t="s">
        <v>757</v>
      </c>
      <c r="D122" s="1">
        <v>0</v>
      </c>
      <c r="E122" s="1" t="s">
        <v>1243</v>
      </c>
      <c r="F122" s="1">
        <v>0</v>
      </c>
      <c r="G122" s="1" t="s">
        <v>1243</v>
      </c>
      <c r="H122" s="1">
        <v>0</v>
      </c>
      <c r="I122" s="1" t="s">
        <v>1243</v>
      </c>
      <c r="J122" s="1">
        <v>0</v>
      </c>
      <c r="K122" s="1" t="s">
        <v>1243</v>
      </c>
    </row>
    <row r="123" spans="1:11">
      <c r="A123" s="1" t="s">
        <v>974</v>
      </c>
      <c r="B123" s="1" t="s">
        <v>694</v>
      </c>
      <c r="C123" s="1" t="s">
        <v>1431</v>
      </c>
      <c r="D123" s="1">
        <v>0</v>
      </c>
      <c r="E123" s="1">
        <v>0</v>
      </c>
      <c r="F123" s="1">
        <v>0</v>
      </c>
      <c r="G123" s="1">
        <v>0</v>
      </c>
      <c r="H123" s="1">
        <v>0</v>
      </c>
      <c r="I123" s="1">
        <v>0</v>
      </c>
      <c r="J123" s="1">
        <v>0</v>
      </c>
      <c r="K123" s="1">
        <v>0</v>
      </c>
    </row>
    <row r="124" spans="1:11">
      <c r="A124" s="1" t="s">
        <v>1974</v>
      </c>
      <c r="B124" s="1" t="s">
        <v>975</v>
      </c>
      <c r="C124" s="1" t="s">
        <v>746</v>
      </c>
      <c r="D124" s="1">
        <v>13</v>
      </c>
      <c r="E124" s="1" t="s">
        <v>1243</v>
      </c>
      <c r="F124" s="1">
        <v>13</v>
      </c>
      <c r="G124" s="1" t="s">
        <v>1243</v>
      </c>
      <c r="H124" s="1">
        <v>13</v>
      </c>
      <c r="I124" s="1" t="s">
        <v>1243</v>
      </c>
      <c r="J124" s="1">
        <v>13</v>
      </c>
      <c r="K124" s="1" t="s">
        <v>1243</v>
      </c>
    </row>
    <row r="125" spans="1:11">
      <c r="A125" s="1" t="s">
        <v>1975</v>
      </c>
      <c r="B125" s="1" t="s">
        <v>975</v>
      </c>
      <c r="C125" s="1" t="s">
        <v>759</v>
      </c>
      <c r="D125" s="1">
        <v>0</v>
      </c>
      <c r="E125" s="1" t="s">
        <v>1243</v>
      </c>
      <c r="F125" s="1">
        <v>0</v>
      </c>
      <c r="G125" s="1" t="s">
        <v>1243</v>
      </c>
      <c r="H125" s="1">
        <v>0</v>
      </c>
      <c r="I125" s="1" t="s">
        <v>1243</v>
      </c>
      <c r="J125" s="1">
        <v>0</v>
      </c>
      <c r="K125" s="1" t="s">
        <v>1243</v>
      </c>
    </row>
    <row r="126" spans="1:11">
      <c r="A126" s="1" t="s">
        <v>1976</v>
      </c>
      <c r="B126" s="1" t="s">
        <v>975</v>
      </c>
      <c r="C126" s="1" t="s">
        <v>1602</v>
      </c>
      <c r="D126" s="1">
        <v>0</v>
      </c>
      <c r="E126" s="1">
        <v>0</v>
      </c>
      <c r="F126" s="1">
        <v>0</v>
      </c>
      <c r="G126" s="1">
        <v>0</v>
      </c>
      <c r="H126" s="1">
        <v>0</v>
      </c>
      <c r="I126" s="1">
        <v>0</v>
      </c>
      <c r="J126" s="1">
        <v>0</v>
      </c>
      <c r="K126" s="1">
        <v>0</v>
      </c>
    </row>
    <row r="127" spans="1:11">
      <c r="A127" s="1" t="s">
        <v>1977</v>
      </c>
      <c r="B127" s="1" t="s">
        <v>975</v>
      </c>
      <c r="C127" s="1" t="s">
        <v>756</v>
      </c>
      <c r="D127" s="1">
        <v>10</v>
      </c>
      <c r="E127" s="1">
        <v>43</v>
      </c>
      <c r="F127" s="1">
        <v>10</v>
      </c>
      <c r="G127" s="1">
        <v>43</v>
      </c>
      <c r="H127" s="1">
        <v>10</v>
      </c>
      <c r="I127" s="1">
        <v>43</v>
      </c>
      <c r="J127" s="1">
        <v>10</v>
      </c>
      <c r="K127" s="1">
        <v>43</v>
      </c>
    </row>
    <row r="128" spans="1:11">
      <c r="A128" s="1" t="s">
        <v>1978</v>
      </c>
      <c r="B128" s="1" t="s">
        <v>975</v>
      </c>
      <c r="C128" s="1" t="s">
        <v>1603</v>
      </c>
      <c r="D128" s="1">
        <v>0</v>
      </c>
      <c r="E128" s="1">
        <v>0</v>
      </c>
      <c r="F128" s="1">
        <v>0</v>
      </c>
      <c r="G128" s="1">
        <v>0</v>
      </c>
      <c r="H128" s="1">
        <v>0</v>
      </c>
      <c r="I128" s="1">
        <v>0</v>
      </c>
      <c r="J128" s="1">
        <v>0</v>
      </c>
      <c r="K128" s="1">
        <v>0</v>
      </c>
    </row>
    <row r="129" spans="1:11">
      <c r="A129" s="1" t="s">
        <v>1979</v>
      </c>
      <c r="B129" s="1" t="s">
        <v>975</v>
      </c>
      <c r="C129" s="1" t="s">
        <v>758</v>
      </c>
      <c r="D129" s="1">
        <v>1</v>
      </c>
      <c r="E129" s="1" t="s">
        <v>1243</v>
      </c>
      <c r="F129" s="1">
        <v>1</v>
      </c>
      <c r="G129" s="1" t="s">
        <v>1243</v>
      </c>
      <c r="H129" s="1">
        <v>1</v>
      </c>
      <c r="I129" s="1" t="s">
        <v>1243</v>
      </c>
      <c r="J129" s="1">
        <v>1</v>
      </c>
      <c r="K129" s="1" t="s">
        <v>1243</v>
      </c>
    </row>
    <row r="130" spans="1:11">
      <c r="A130" s="1" t="s">
        <v>1980</v>
      </c>
      <c r="B130" s="1" t="s">
        <v>975</v>
      </c>
      <c r="C130" s="1" t="s">
        <v>1605</v>
      </c>
      <c r="D130" s="1" t="s">
        <v>2453</v>
      </c>
      <c r="E130" s="1" t="s">
        <v>1243</v>
      </c>
      <c r="F130" s="1" t="s">
        <v>2453</v>
      </c>
      <c r="G130" s="1" t="s">
        <v>1243</v>
      </c>
      <c r="H130" s="1" t="s">
        <v>2453</v>
      </c>
      <c r="I130" s="1" t="s">
        <v>1243</v>
      </c>
      <c r="J130" s="1" t="s">
        <v>2453</v>
      </c>
      <c r="K130" s="1" t="s">
        <v>1243</v>
      </c>
    </row>
    <row r="131" spans="1:11">
      <c r="A131" s="1" t="s">
        <v>379</v>
      </c>
      <c r="B131" s="1" t="s">
        <v>975</v>
      </c>
      <c r="C131" s="1" t="s">
        <v>1606</v>
      </c>
      <c r="D131" s="1">
        <v>1</v>
      </c>
      <c r="E131" s="1" t="s">
        <v>1243</v>
      </c>
      <c r="F131" s="1">
        <v>1</v>
      </c>
      <c r="G131" s="1" t="s">
        <v>1243</v>
      </c>
      <c r="H131" s="1">
        <v>1</v>
      </c>
      <c r="I131" s="1" t="s">
        <v>1243</v>
      </c>
      <c r="J131" s="1">
        <v>1</v>
      </c>
      <c r="K131" s="1" t="s">
        <v>1243</v>
      </c>
    </row>
    <row r="132" spans="1:11">
      <c r="A132" s="1" t="s">
        <v>1635</v>
      </c>
      <c r="B132" s="1" t="s">
        <v>975</v>
      </c>
      <c r="C132" s="1" t="s">
        <v>760</v>
      </c>
      <c r="D132" s="1">
        <v>1</v>
      </c>
      <c r="E132" s="1">
        <v>6.6956519999999999</v>
      </c>
      <c r="F132" s="1">
        <v>1</v>
      </c>
      <c r="G132" s="1">
        <v>6.6956519999999999</v>
      </c>
      <c r="H132" s="1">
        <v>1</v>
      </c>
      <c r="I132" s="1">
        <v>6.6956519999999999</v>
      </c>
      <c r="J132" s="1">
        <v>1</v>
      </c>
      <c r="K132" s="1">
        <v>6.4285709999999998</v>
      </c>
    </row>
    <row r="133" spans="1:11">
      <c r="A133" s="1" t="s">
        <v>1547</v>
      </c>
      <c r="B133" s="1" t="s">
        <v>975</v>
      </c>
      <c r="C133" s="1" t="s">
        <v>1604</v>
      </c>
      <c r="D133" s="1">
        <v>0</v>
      </c>
      <c r="E133" s="1">
        <v>0</v>
      </c>
      <c r="F133" s="1">
        <v>0</v>
      </c>
      <c r="G133" s="1">
        <v>0</v>
      </c>
      <c r="H133" s="1">
        <v>0</v>
      </c>
      <c r="I133" s="1">
        <v>0</v>
      </c>
      <c r="J133" s="1">
        <v>0</v>
      </c>
      <c r="K133" s="1">
        <v>0</v>
      </c>
    </row>
    <row r="134" spans="1:11">
      <c r="A134" s="1" t="s">
        <v>1548</v>
      </c>
      <c r="B134" s="1" t="s">
        <v>975</v>
      </c>
      <c r="C134" s="1" t="s">
        <v>757</v>
      </c>
      <c r="D134" s="1">
        <v>0</v>
      </c>
      <c r="E134" s="1" t="s">
        <v>1243</v>
      </c>
      <c r="F134" s="1">
        <v>0</v>
      </c>
      <c r="G134" s="1" t="s">
        <v>1243</v>
      </c>
      <c r="H134" s="1">
        <v>0</v>
      </c>
      <c r="I134" s="1" t="s">
        <v>1243</v>
      </c>
      <c r="J134" s="1">
        <v>0</v>
      </c>
      <c r="K134" s="1" t="s">
        <v>1243</v>
      </c>
    </row>
    <row r="135" spans="1:11">
      <c r="A135" s="1" t="s">
        <v>1549</v>
      </c>
      <c r="B135" s="1" t="s">
        <v>975</v>
      </c>
      <c r="C135" s="1" t="s">
        <v>1431</v>
      </c>
      <c r="D135" s="1">
        <v>0</v>
      </c>
      <c r="E135" s="1">
        <v>0</v>
      </c>
      <c r="F135" s="1">
        <v>0</v>
      </c>
      <c r="G135" s="1">
        <v>0</v>
      </c>
      <c r="H135" s="1">
        <v>0</v>
      </c>
      <c r="I135" s="1">
        <v>0</v>
      </c>
      <c r="J135" s="1">
        <v>0</v>
      </c>
      <c r="K135" s="1">
        <v>0</v>
      </c>
    </row>
    <row r="136" spans="1:11">
      <c r="A136" s="1" t="s">
        <v>976</v>
      </c>
      <c r="B136" s="1" t="s">
        <v>748</v>
      </c>
      <c r="C136" s="1" t="s">
        <v>746</v>
      </c>
      <c r="D136" s="1">
        <v>33</v>
      </c>
      <c r="E136" s="1" t="s">
        <v>1243</v>
      </c>
      <c r="F136" s="1">
        <v>33</v>
      </c>
      <c r="G136" s="1" t="s">
        <v>1243</v>
      </c>
      <c r="H136" s="1">
        <v>33</v>
      </c>
      <c r="I136" s="1" t="s">
        <v>1243</v>
      </c>
      <c r="J136" s="1">
        <v>34</v>
      </c>
      <c r="K136" s="1" t="s">
        <v>1243</v>
      </c>
    </row>
    <row r="137" spans="1:11">
      <c r="A137" s="1" t="s">
        <v>977</v>
      </c>
      <c r="B137" s="1" t="s">
        <v>748</v>
      </c>
      <c r="C137" s="1" t="s">
        <v>759</v>
      </c>
      <c r="D137" s="1">
        <v>0</v>
      </c>
      <c r="E137" s="1" t="s">
        <v>1243</v>
      </c>
      <c r="F137" s="1">
        <v>0</v>
      </c>
      <c r="G137" s="1" t="s">
        <v>1243</v>
      </c>
      <c r="H137" s="1">
        <v>0</v>
      </c>
      <c r="I137" s="1" t="s">
        <v>1243</v>
      </c>
      <c r="J137" s="1">
        <v>0</v>
      </c>
      <c r="K137" s="1" t="s">
        <v>1243</v>
      </c>
    </row>
    <row r="138" spans="1:11">
      <c r="A138" s="1" t="s">
        <v>978</v>
      </c>
      <c r="B138" s="1" t="s">
        <v>748</v>
      </c>
      <c r="C138" s="1" t="s">
        <v>1602</v>
      </c>
      <c r="D138" s="1">
        <v>5</v>
      </c>
      <c r="E138" s="1">
        <v>350</v>
      </c>
      <c r="F138" s="1">
        <v>5</v>
      </c>
      <c r="G138" s="1">
        <v>350</v>
      </c>
      <c r="H138" s="1">
        <v>5</v>
      </c>
      <c r="I138" s="1">
        <v>350</v>
      </c>
      <c r="J138" s="1">
        <v>5</v>
      </c>
      <c r="K138" s="1">
        <v>350</v>
      </c>
    </row>
    <row r="139" spans="1:11">
      <c r="A139" s="1" t="s">
        <v>160</v>
      </c>
      <c r="B139" s="1" t="s">
        <v>748</v>
      </c>
      <c r="C139" s="1" t="s">
        <v>756</v>
      </c>
      <c r="D139" s="1">
        <v>22</v>
      </c>
      <c r="E139" s="1">
        <v>149</v>
      </c>
      <c r="F139" s="1">
        <v>22</v>
      </c>
      <c r="G139" s="1">
        <v>149</v>
      </c>
      <c r="H139" s="1">
        <v>22</v>
      </c>
      <c r="I139" s="1">
        <v>149</v>
      </c>
      <c r="J139" s="1">
        <v>22</v>
      </c>
      <c r="K139" s="1">
        <v>149</v>
      </c>
    </row>
    <row r="140" spans="1:11">
      <c r="A140" s="1" t="s">
        <v>161</v>
      </c>
      <c r="B140" s="1" t="s">
        <v>748</v>
      </c>
      <c r="C140" s="1" t="s">
        <v>1603</v>
      </c>
      <c r="D140" s="1">
        <v>0</v>
      </c>
      <c r="E140" s="1">
        <v>0</v>
      </c>
      <c r="F140" s="1">
        <v>0</v>
      </c>
      <c r="G140" s="1">
        <v>0</v>
      </c>
      <c r="H140" s="1">
        <v>0</v>
      </c>
      <c r="I140" s="1">
        <v>0</v>
      </c>
      <c r="J140" s="1">
        <v>0</v>
      </c>
      <c r="K140" s="1">
        <v>0</v>
      </c>
    </row>
    <row r="141" spans="1:11">
      <c r="A141" s="1" t="s">
        <v>162</v>
      </c>
      <c r="B141" s="1" t="s">
        <v>748</v>
      </c>
      <c r="C141" s="1" t="s">
        <v>758</v>
      </c>
      <c r="D141" s="1">
        <v>2</v>
      </c>
      <c r="E141" s="1" t="s">
        <v>1243</v>
      </c>
      <c r="F141" s="1">
        <v>2</v>
      </c>
      <c r="G141" s="1" t="s">
        <v>1243</v>
      </c>
      <c r="H141" s="1">
        <v>2</v>
      </c>
      <c r="I141" s="1" t="s">
        <v>1243</v>
      </c>
      <c r="J141" s="1">
        <v>3</v>
      </c>
      <c r="K141" s="1" t="s">
        <v>1243</v>
      </c>
    </row>
    <row r="142" spans="1:11">
      <c r="A142" s="1" t="s">
        <v>163</v>
      </c>
      <c r="B142" s="1" t="s">
        <v>748</v>
      </c>
      <c r="C142" s="1" t="s">
        <v>1605</v>
      </c>
      <c r="D142" s="1">
        <v>1</v>
      </c>
      <c r="E142" s="1" t="s">
        <v>1243</v>
      </c>
      <c r="F142" s="1">
        <v>1</v>
      </c>
      <c r="G142" s="1" t="s">
        <v>1243</v>
      </c>
      <c r="H142" s="1">
        <v>1</v>
      </c>
      <c r="I142" s="1" t="s">
        <v>1243</v>
      </c>
      <c r="J142" s="1">
        <v>1</v>
      </c>
      <c r="K142" s="1" t="s">
        <v>1243</v>
      </c>
    </row>
    <row r="143" spans="1:11">
      <c r="A143" s="1" t="s">
        <v>164</v>
      </c>
      <c r="B143" s="1" t="s">
        <v>748</v>
      </c>
      <c r="C143" s="1" t="s">
        <v>1606</v>
      </c>
      <c r="D143" s="1">
        <v>1</v>
      </c>
      <c r="E143" s="1" t="s">
        <v>1243</v>
      </c>
      <c r="F143" s="1">
        <v>1</v>
      </c>
      <c r="G143" s="1" t="s">
        <v>1243</v>
      </c>
      <c r="H143" s="1">
        <v>1</v>
      </c>
      <c r="I143" s="1" t="s">
        <v>1243</v>
      </c>
      <c r="J143" s="1">
        <v>1</v>
      </c>
      <c r="K143" s="1" t="s">
        <v>1243</v>
      </c>
    </row>
    <row r="144" spans="1:11">
      <c r="A144" s="1" t="s">
        <v>165</v>
      </c>
      <c r="B144" s="1" t="s">
        <v>748</v>
      </c>
      <c r="C144" s="1" t="s">
        <v>760</v>
      </c>
      <c r="D144" s="1">
        <v>0</v>
      </c>
      <c r="E144" s="1">
        <v>0</v>
      </c>
      <c r="F144" s="1">
        <v>0</v>
      </c>
      <c r="G144" s="1">
        <v>0</v>
      </c>
      <c r="H144" s="1">
        <v>0</v>
      </c>
      <c r="I144" s="1">
        <v>0</v>
      </c>
      <c r="J144" s="1">
        <v>0</v>
      </c>
      <c r="K144" s="1">
        <v>0</v>
      </c>
    </row>
    <row r="145" spans="1:11">
      <c r="A145" s="1" t="s">
        <v>166</v>
      </c>
      <c r="B145" s="1" t="s">
        <v>748</v>
      </c>
      <c r="C145" s="1" t="s">
        <v>1604</v>
      </c>
      <c r="D145" s="1">
        <v>1</v>
      </c>
      <c r="E145" s="1">
        <v>17</v>
      </c>
      <c r="F145" s="1">
        <v>1</v>
      </c>
      <c r="G145" s="1">
        <v>17</v>
      </c>
      <c r="H145" s="1">
        <v>1</v>
      </c>
      <c r="I145" s="1">
        <v>17</v>
      </c>
      <c r="J145" s="1">
        <v>1</v>
      </c>
      <c r="K145" s="1">
        <v>17</v>
      </c>
    </row>
    <row r="146" spans="1:11">
      <c r="A146" s="1" t="s">
        <v>167</v>
      </c>
      <c r="B146" s="1" t="s">
        <v>748</v>
      </c>
      <c r="C146" s="1" t="s">
        <v>757</v>
      </c>
      <c r="D146" s="1">
        <v>1</v>
      </c>
      <c r="E146" s="1" t="s">
        <v>1243</v>
      </c>
      <c r="F146" s="1">
        <v>1</v>
      </c>
      <c r="G146" s="1" t="s">
        <v>1243</v>
      </c>
      <c r="H146" s="1">
        <v>1</v>
      </c>
      <c r="I146" s="1" t="s">
        <v>1243</v>
      </c>
      <c r="J146" s="1">
        <v>1</v>
      </c>
      <c r="K146" s="1" t="s">
        <v>1243</v>
      </c>
    </row>
    <row r="147" spans="1:11">
      <c r="A147" s="1" t="s">
        <v>168</v>
      </c>
      <c r="B147" s="1" t="s">
        <v>748</v>
      </c>
      <c r="C147" s="1" t="s">
        <v>1431</v>
      </c>
      <c r="D147" s="1">
        <v>0</v>
      </c>
      <c r="E147" s="1">
        <v>0</v>
      </c>
      <c r="F147" s="1">
        <v>0</v>
      </c>
      <c r="G147" s="1">
        <v>0</v>
      </c>
      <c r="H147" s="1">
        <v>0</v>
      </c>
      <c r="I147" s="1">
        <v>0</v>
      </c>
      <c r="J147" s="1">
        <v>0</v>
      </c>
      <c r="K147" s="1">
        <v>0</v>
      </c>
    </row>
    <row r="148" spans="1:11">
      <c r="A148" s="1" t="s">
        <v>169</v>
      </c>
      <c r="B148" s="1" t="s">
        <v>1426</v>
      </c>
      <c r="C148" s="1" t="s">
        <v>746</v>
      </c>
      <c r="D148" s="1">
        <v>14</v>
      </c>
      <c r="E148" s="1" t="s">
        <v>1243</v>
      </c>
      <c r="F148" s="1">
        <v>14</v>
      </c>
      <c r="G148" s="1" t="s">
        <v>1243</v>
      </c>
      <c r="H148" s="1">
        <v>14</v>
      </c>
      <c r="I148" s="1" t="s">
        <v>1243</v>
      </c>
      <c r="J148" s="1">
        <v>14</v>
      </c>
      <c r="K148" s="1" t="s">
        <v>1243</v>
      </c>
    </row>
    <row r="149" spans="1:11">
      <c r="A149" s="1" t="s">
        <v>170</v>
      </c>
      <c r="B149" s="1" t="s">
        <v>1426</v>
      </c>
      <c r="C149" s="1" t="s">
        <v>759</v>
      </c>
      <c r="D149" s="1">
        <v>1</v>
      </c>
      <c r="E149" s="1" t="s">
        <v>1243</v>
      </c>
      <c r="F149" s="1">
        <v>1</v>
      </c>
      <c r="G149" s="1" t="s">
        <v>1243</v>
      </c>
      <c r="H149" s="1">
        <v>1</v>
      </c>
      <c r="I149" s="1" t="s">
        <v>1243</v>
      </c>
      <c r="J149" s="1">
        <v>1</v>
      </c>
      <c r="K149" s="1" t="s">
        <v>1243</v>
      </c>
    </row>
    <row r="150" spans="1:11">
      <c r="A150" s="1" t="s">
        <v>171</v>
      </c>
      <c r="B150" s="1" t="s">
        <v>1426</v>
      </c>
      <c r="C150" s="1" t="s">
        <v>1602</v>
      </c>
      <c r="D150" s="1">
        <v>0</v>
      </c>
      <c r="E150" s="1">
        <v>0</v>
      </c>
      <c r="F150" s="1">
        <v>0</v>
      </c>
      <c r="G150" s="1">
        <v>0</v>
      </c>
      <c r="H150" s="1">
        <v>0</v>
      </c>
      <c r="I150" s="1">
        <v>0</v>
      </c>
      <c r="J150" s="1">
        <v>0</v>
      </c>
      <c r="K150" s="1">
        <v>0</v>
      </c>
    </row>
    <row r="151" spans="1:11">
      <c r="A151" s="1" t="s">
        <v>172</v>
      </c>
      <c r="B151" s="1" t="s">
        <v>1426</v>
      </c>
      <c r="C151" s="1" t="s">
        <v>756</v>
      </c>
      <c r="D151" s="1">
        <v>7</v>
      </c>
      <c r="E151" s="1">
        <v>32</v>
      </c>
      <c r="F151" s="1">
        <v>7</v>
      </c>
      <c r="G151" s="1">
        <v>32</v>
      </c>
      <c r="H151" s="1">
        <v>7</v>
      </c>
      <c r="I151" s="1">
        <v>32</v>
      </c>
      <c r="J151" s="1">
        <v>7</v>
      </c>
      <c r="K151" s="1">
        <v>32</v>
      </c>
    </row>
    <row r="152" spans="1:11">
      <c r="A152" s="1" t="s">
        <v>173</v>
      </c>
      <c r="B152" s="1" t="s">
        <v>1426</v>
      </c>
      <c r="C152" s="1" t="s">
        <v>1603</v>
      </c>
      <c r="D152" s="1">
        <v>1</v>
      </c>
      <c r="E152" s="1">
        <v>76</v>
      </c>
      <c r="F152" s="1">
        <v>1</v>
      </c>
      <c r="G152" s="1">
        <v>76</v>
      </c>
      <c r="H152" s="1">
        <v>1</v>
      </c>
      <c r="I152" s="1">
        <v>76</v>
      </c>
      <c r="J152" s="1">
        <v>1</v>
      </c>
      <c r="K152" s="1">
        <v>76</v>
      </c>
    </row>
    <row r="153" spans="1:11">
      <c r="A153" s="1" t="s">
        <v>174</v>
      </c>
      <c r="B153" s="1" t="s">
        <v>1426</v>
      </c>
      <c r="C153" s="1" t="s">
        <v>758</v>
      </c>
      <c r="D153" s="1">
        <v>2</v>
      </c>
      <c r="E153" s="1" t="s">
        <v>1243</v>
      </c>
      <c r="F153" s="1">
        <v>2</v>
      </c>
      <c r="G153" s="1" t="s">
        <v>1243</v>
      </c>
      <c r="H153" s="1">
        <v>2</v>
      </c>
      <c r="I153" s="1" t="s">
        <v>1243</v>
      </c>
      <c r="J153" s="1">
        <v>2</v>
      </c>
      <c r="K153" s="1" t="s">
        <v>1243</v>
      </c>
    </row>
    <row r="154" spans="1:11">
      <c r="A154" s="1" t="s">
        <v>233</v>
      </c>
      <c r="B154" s="1" t="s">
        <v>1426</v>
      </c>
      <c r="C154" s="1" t="s">
        <v>1605</v>
      </c>
      <c r="D154" s="1">
        <v>1</v>
      </c>
      <c r="E154" s="1" t="s">
        <v>1243</v>
      </c>
      <c r="F154" s="1">
        <v>1</v>
      </c>
      <c r="G154" s="1" t="s">
        <v>1243</v>
      </c>
      <c r="H154" s="1">
        <v>1</v>
      </c>
      <c r="I154" s="1" t="s">
        <v>1243</v>
      </c>
      <c r="J154" s="1">
        <v>1</v>
      </c>
      <c r="K154" s="1" t="s">
        <v>1243</v>
      </c>
    </row>
    <row r="155" spans="1:11">
      <c r="A155" s="1" t="s">
        <v>234</v>
      </c>
      <c r="B155" s="1" t="s">
        <v>1426</v>
      </c>
      <c r="C155" s="1" t="s">
        <v>1606</v>
      </c>
      <c r="D155" s="1" t="s">
        <v>2453</v>
      </c>
      <c r="E155" s="1" t="s">
        <v>1243</v>
      </c>
      <c r="F155" s="1" t="s">
        <v>2453</v>
      </c>
      <c r="G155" s="1" t="s">
        <v>1243</v>
      </c>
      <c r="H155" s="1" t="s">
        <v>2453</v>
      </c>
      <c r="I155" s="1" t="s">
        <v>1243</v>
      </c>
      <c r="J155" s="1" t="s">
        <v>2453</v>
      </c>
      <c r="K155" s="1" t="s">
        <v>1243</v>
      </c>
    </row>
    <row r="156" spans="1:11">
      <c r="A156" s="1" t="s">
        <v>235</v>
      </c>
      <c r="B156" s="1" t="s">
        <v>1426</v>
      </c>
      <c r="C156" s="1" t="s">
        <v>760</v>
      </c>
      <c r="D156" s="1">
        <v>2</v>
      </c>
      <c r="E156" s="1">
        <v>12.857142</v>
      </c>
      <c r="F156" s="1">
        <v>2</v>
      </c>
      <c r="G156" s="1">
        <v>12.857142</v>
      </c>
      <c r="H156" s="1">
        <v>2</v>
      </c>
      <c r="I156" s="1">
        <v>12.857142</v>
      </c>
      <c r="J156" s="1">
        <v>2</v>
      </c>
      <c r="K156" s="1">
        <v>12.857142</v>
      </c>
    </row>
    <row r="157" spans="1:11">
      <c r="A157" s="1" t="s">
        <v>236</v>
      </c>
      <c r="B157" s="1" t="s">
        <v>1426</v>
      </c>
      <c r="C157" s="1" t="s">
        <v>1604</v>
      </c>
      <c r="D157" s="1">
        <v>0</v>
      </c>
      <c r="E157" s="1">
        <v>0</v>
      </c>
      <c r="F157" s="1">
        <v>0</v>
      </c>
      <c r="G157" s="1">
        <v>0</v>
      </c>
      <c r="H157" s="1">
        <v>0</v>
      </c>
      <c r="I157" s="1">
        <v>0</v>
      </c>
      <c r="J157" s="1">
        <v>0</v>
      </c>
      <c r="K157" s="1">
        <v>0</v>
      </c>
    </row>
    <row r="158" spans="1:11">
      <c r="A158" s="1" t="s">
        <v>237</v>
      </c>
      <c r="B158" s="1" t="s">
        <v>1426</v>
      </c>
      <c r="C158" s="1" t="s">
        <v>757</v>
      </c>
      <c r="D158" s="1">
        <v>0</v>
      </c>
      <c r="E158" s="1" t="s">
        <v>1243</v>
      </c>
      <c r="F158" s="1">
        <v>0</v>
      </c>
      <c r="G158" s="1" t="s">
        <v>1243</v>
      </c>
      <c r="H158" s="1">
        <v>0</v>
      </c>
      <c r="I158" s="1" t="s">
        <v>1243</v>
      </c>
      <c r="J158" s="1">
        <v>0</v>
      </c>
      <c r="K158" s="1" t="s">
        <v>1243</v>
      </c>
    </row>
    <row r="159" spans="1:11">
      <c r="A159" s="1" t="s">
        <v>900</v>
      </c>
      <c r="B159" s="1" t="s">
        <v>1426</v>
      </c>
      <c r="C159" s="1" t="s">
        <v>1431</v>
      </c>
      <c r="D159" s="1">
        <v>0</v>
      </c>
      <c r="E159" s="1">
        <v>0</v>
      </c>
      <c r="F159" s="1">
        <v>0</v>
      </c>
      <c r="G159" s="1">
        <v>0</v>
      </c>
      <c r="H159" s="1">
        <v>0</v>
      </c>
      <c r="I159" s="1">
        <v>0</v>
      </c>
      <c r="J159" s="1">
        <v>0</v>
      </c>
      <c r="K159" s="1">
        <v>0</v>
      </c>
    </row>
    <row r="160" spans="1:11">
      <c r="A160" s="1" t="s">
        <v>901</v>
      </c>
      <c r="B160" s="1" t="s">
        <v>902</v>
      </c>
      <c r="C160" s="1" t="s">
        <v>746</v>
      </c>
      <c r="D160" s="1">
        <v>256</v>
      </c>
      <c r="E160" s="1" t="s">
        <v>1243</v>
      </c>
      <c r="F160" s="1">
        <v>255</v>
      </c>
      <c r="G160" s="1" t="s">
        <v>1243</v>
      </c>
      <c r="H160" s="1">
        <v>254</v>
      </c>
      <c r="I160" s="1" t="s">
        <v>1243</v>
      </c>
      <c r="J160" s="1">
        <v>257</v>
      </c>
      <c r="K160" s="1" t="s">
        <v>1243</v>
      </c>
    </row>
    <row r="161" spans="1:11">
      <c r="A161" s="1" t="s">
        <v>903</v>
      </c>
      <c r="B161" s="1" t="s">
        <v>902</v>
      </c>
      <c r="C161" s="1" t="s">
        <v>759</v>
      </c>
      <c r="D161" s="1">
        <v>3</v>
      </c>
      <c r="E161" s="1" t="s">
        <v>1243</v>
      </c>
      <c r="F161" s="1">
        <v>3</v>
      </c>
      <c r="G161" s="1" t="s">
        <v>1243</v>
      </c>
      <c r="H161" s="1">
        <v>3</v>
      </c>
      <c r="I161" s="1" t="s">
        <v>1243</v>
      </c>
      <c r="J161" s="1">
        <v>3</v>
      </c>
      <c r="K161" s="1" t="s">
        <v>1243</v>
      </c>
    </row>
    <row r="162" spans="1:11">
      <c r="A162" s="1" t="s">
        <v>904</v>
      </c>
      <c r="B162" s="1" t="s">
        <v>902</v>
      </c>
      <c r="C162" s="1" t="s">
        <v>1602</v>
      </c>
      <c r="D162" s="1">
        <v>15</v>
      </c>
      <c r="E162" s="1">
        <v>1400</v>
      </c>
      <c r="F162" s="1">
        <v>15</v>
      </c>
      <c r="G162" s="1">
        <v>1400</v>
      </c>
      <c r="H162" s="1">
        <v>15</v>
      </c>
      <c r="I162" s="1">
        <v>1400</v>
      </c>
      <c r="J162" s="1">
        <v>15</v>
      </c>
      <c r="K162" s="1">
        <v>1400</v>
      </c>
    </row>
    <row r="163" spans="1:11">
      <c r="A163" s="1" t="s">
        <v>905</v>
      </c>
      <c r="B163" s="1" t="s">
        <v>902</v>
      </c>
      <c r="C163" s="1" t="s">
        <v>756</v>
      </c>
      <c r="D163" s="1">
        <v>162</v>
      </c>
      <c r="E163" s="1">
        <v>927</v>
      </c>
      <c r="F163" s="1">
        <v>161</v>
      </c>
      <c r="G163" s="1">
        <v>919</v>
      </c>
      <c r="H163" s="1">
        <v>159</v>
      </c>
      <c r="I163" s="1">
        <v>906</v>
      </c>
      <c r="J163" s="1">
        <v>159</v>
      </c>
      <c r="K163" s="1">
        <v>902</v>
      </c>
    </row>
    <row r="164" spans="1:11">
      <c r="A164" s="1" t="s">
        <v>1694</v>
      </c>
      <c r="B164" s="1" t="s">
        <v>902</v>
      </c>
      <c r="C164" s="1" t="s">
        <v>1603</v>
      </c>
      <c r="D164" s="1">
        <v>4</v>
      </c>
      <c r="E164" s="1">
        <v>225</v>
      </c>
      <c r="F164" s="1">
        <v>4</v>
      </c>
      <c r="G164" s="1">
        <v>225</v>
      </c>
      <c r="H164" s="1">
        <v>4</v>
      </c>
      <c r="I164" s="1">
        <v>225</v>
      </c>
      <c r="J164" s="1">
        <v>4</v>
      </c>
      <c r="K164" s="1">
        <v>225</v>
      </c>
    </row>
    <row r="165" spans="1:11">
      <c r="A165" s="1" t="s">
        <v>1695</v>
      </c>
      <c r="B165" s="1" t="s">
        <v>902</v>
      </c>
      <c r="C165" s="1" t="s">
        <v>758</v>
      </c>
      <c r="D165" s="1">
        <v>23</v>
      </c>
      <c r="E165" s="1" t="s">
        <v>1243</v>
      </c>
      <c r="F165" s="1">
        <v>23</v>
      </c>
      <c r="G165" s="1" t="s">
        <v>1243</v>
      </c>
      <c r="H165" s="1">
        <v>24</v>
      </c>
      <c r="I165" s="1" t="s">
        <v>1243</v>
      </c>
      <c r="J165" s="1">
        <v>27</v>
      </c>
      <c r="K165" s="1" t="s">
        <v>1243</v>
      </c>
    </row>
    <row r="166" spans="1:11">
      <c r="A166" s="1" t="s">
        <v>1696</v>
      </c>
      <c r="B166" s="1" t="s">
        <v>902</v>
      </c>
      <c r="C166" s="1" t="s">
        <v>1605</v>
      </c>
      <c r="D166" s="1">
        <v>10</v>
      </c>
      <c r="E166" s="1" t="s">
        <v>1243</v>
      </c>
      <c r="F166" s="1">
        <v>10</v>
      </c>
      <c r="G166" s="1" t="s">
        <v>1243</v>
      </c>
      <c r="H166" s="1">
        <v>10</v>
      </c>
      <c r="I166" s="1" t="s">
        <v>1243</v>
      </c>
      <c r="J166" s="1">
        <v>10</v>
      </c>
      <c r="K166" s="1" t="s">
        <v>1243</v>
      </c>
    </row>
    <row r="167" spans="1:11">
      <c r="A167" s="1" t="s">
        <v>1697</v>
      </c>
      <c r="B167" s="1" t="s">
        <v>902</v>
      </c>
      <c r="C167" s="1" t="s">
        <v>1606</v>
      </c>
      <c r="D167" s="1">
        <v>10</v>
      </c>
      <c r="E167" s="1" t="s">
        <v>1243</v>
      </c>
      <c r="F167" s="1">
        <v>10</v>
      </c>
      <c r="G167" s="1" t="s">
        <v>1243</v>
      </c>
      <c r="H167" s="1">
        <v>10</v>
      </c>
      <c r="I167" s="1" t="s">
        <v>1243</v>
      </c>
      <c r="J167" s="1">
        <v>10</v>
      </c>
      <c r="K167" s="1" t="s">
        <v>1243</v>
      </c>
    </row>
    <row r="168" spans="1:11">
      <c r="A168" s="1" t="s">
        <v>1698</v>
      </c>
      <c r="B168" s="1" t="s">
        <v>902</v>
      </c>
      <c r="C168" s="1" t="s">
        <v>760</v>
      </c>
      <c r="D168" s="1">
        <v>6</v>
      </c>
      <c r="E168" s="1">
        <v>39.639749999999999</v>
      </c>
      <c r="F168" s="1">
        <v>6</v>
      </c>
      <c r="G168" s="1">
        <v>39.639749999999999</v>
      </c>
      <c r="H168" s="1">
        <v>6</v>
      </c>
      <c r="I168" s="1">
        <v>39.639749999999999</v>
      </c>
      <c r="J168" s="1">
        <v>6</v>
      </c>
      <c r="K168" s="1">
        <v>39.372668999999995</v>
      </c>
    </row>
    <row r="169" spans="1:11">
      <c r="A169" s="1" t="s">
        <v>1699</v>
      </c>
      <c r="B169" s="1" t="s">
        <v>902</v>
      </c>
      <c r="C169" s="1" t="s">
        <v>1604</v>
      </c>
      <c r="D169" s="1">
        <v>18</v>
      </c>
      <c r="E169" s="1">
        <v>500</v>
      </c>
      <c r="F169" s="1">
        <v>18</v>
      </c>
      <c r="G169" s="1">
        <v>500</v>
      </c>
      <c r="H169" s="1">
        <v>18</v>
      </c>
      <c r="I169" s="1">
        <v>500</v>
      </c>
      <c r="J169" s="1">
        <v>18</v>
      </c>
      <c r="K169" s="1">
        <v>500</v>
      </c>
    </row>
    <row r="170" spans="1:11">
      <c r="A170" s="1" t="s">
        <v>1700</v>
      </c>
      <c r="B170" s="1" t="s">
        <v>902</v>
      </c>
      <c r="C170" s="1" t="s">
        <v>757</v>
      </c>
      <c r="D170" s="1">
        <v>3</v>
      </c>
      <c r="E170" s="1" t="s">
        <v>1243</v>
      </c>
      <c r="F170" s="1">
        <v>3</v>
      </c>
      <c r="G170" s="1" t="s">
        <v>1243</v>
      </c>
      <c r="H170" s="1">
        <v>3</v>
      </c>
      <c r="I170" s="1" t="s">
        <v>1243</v>
      </c>
      <c r="J170" s="1">
        <v>3</v>
      </c>
      <c r="K170" s="1" t="s">
        <v>1243</v>
      </c>
    </row>
    <row r="171" spans="1:11">
      <c r="A171" s="1" t="s">
        <v>1701</v>
      </c>
      <c r="B171" s="1" t="s">
        <v>902</v>
      </c>
      <c r="C171" s="1" t="s">
        <v>1431</v>
      </c>
      <c r="D171" s="1">
        <v>2</v>
      </c>
      <c r="E171" s="1">
        <v>32</v>
      </c>
      <c r="F171" s="1">
        <v>2</v>
      </c>
      <c r="G171" s="1">
        <v>32</v>
      </c>
      <c r="H171" s="1">
        <v>2</v>
      </c>
      <c r="I171" s="1">
        <v>32</v>
      </c>
      <c r="J171" s="1">
        <v>2</v>
      </c>
      <c r="K171" s="1">
        <v>32</v>
      </c>
    </row>
    <row r="172" spans="1:11">
      <c r="A172" s="1" t="s">
        <v>1702</v>
      </c>
      <c r="B172" s="1" t="s">
        <v>749</v>
      </c>
      <c r="C172" s="1" t="s">
        <v>746</v>
      </c>
      <c r="D172" s="1">
        <v>46</v>
      </c>
      <c r="E172" s="1" t="s">
        <v>1243</v>
      </c>
      <c r="F172" s="1">
        <v>45</v>
      </c>
      <c r="G172" s="1" t="s">
        <v>1243</v>
      </c>
      <c r="H172" s="1">
        <v>44</v>
      </c>
      <c r="I172" s="1" t="s">
        <v>1243</v>
      </c>
      <c r="J172" s="1">
        <v>43</v>
      </c>
      <c r="K172" s="1" t="s">
        <v>1243</v>
      </c>
    </row>
    <row r="173" spans="1:11">
      <c r="A173" s="1" t="s">
        <v>1703</v>
      </c>
      <c r="B173" s="1" t="s">
        <v>749</v>
      </c>
      <c r="C173" s="1" t="s">
        <v>759</v>
      </c>
      <c r="D173" s="1">
        <v>0</v>
      </c>
      <c r="E173" s="1" t="s">
        <v>1243</v>
      </c>
      <c r="F173" s="1">
        <v>0</v>
      </c>
      <c r="G173" s="1" t="s">
        <v>1243</v>
      </c>
      <c r="H173" s="1">
        <v>0</v>
      </c>
      <c r="I173" s="1" t="s">
        <v>1243</v>
      </c>
      <c r="J173" s="1">
        <v>0</v>
      </c>
      <c r="K173" s="1" t="s">
        <v>1243</v>
      </c>
    </row>
    <row r="174" spans="1:11">
      <c r="A174" s="1" t="s">
        <v>1704</v>
      </c>
      <c r="B174" s="1" t="s">
        <v>749</v>
      </c>
      <c r="C174" s="1" t="s">
        <v>1602</v>
      </c>
      <c r="D174" s="1">
        <v>1</v>
      </c>
      <c r="E174" s="1">
        <v>30</v>
      </c>
      <c r="F174" s="1">
        <v>1</v>
      </c>
      <c r="G174" s="1">
        <v>30</v>
      </c>
      <c r="H174" s="1">
        <v>1</v>
      </c>
      <c r="I174" s="1">
        <v>30</v>
      </c>
      <c r="J174" s="1">
        <v>1</v>
      </c>
      <c r="K174" s="1">
        <v>30</v>
      </c>
    </row>
    <row r="175" spans="1:11">
      <c r="A175" s="1" t="s">
        <v>1705</v>
      </c>
      <c r="B175" s="1" t="s">
        <v>749</v>
      </c>
      <c r="C175" s="1" t="s">
        <v>756</v>
      </c>
      <c r="D175" s="1">
        <v>33</v>
      </c>
      <c r="E175" s="1">
        <v>195</v>
      </c>
      <c r="F175" s="1">
        <v>32</v>
      </c>
      <c r="G175" s="1">
        <v>186</v>
      </c>
      <c r="H175" s="1">
        <v>31</v>
      </c>
      <c r="I175" s="1">
        <v>176</v>
      </c>
      <c r="J175" s="1">
        <v>30</v>
      </c>
      <c r="K175" s="1">
        <v>168</v>
      </c>
    </row>
    <row r="176" spans="1:11">
      <c r="A176" s="1" t="s">
        <v>1706</v>
      </c>
      <c r="B176" s="1" t="s">
        <v>749</v>
      </c>
      <c r="C176" s="1" t="s">
        <v>1603</v>
      </c>
      <c r="D176" s="1">
        <v>0</v>
      </c>
      <c r="E176" s="1">
        <v>0</v>
      </c>
      <c r="F176" s="1">
        <v>0</v>
      </c>
      <c r="G176" s="1">
        <v>0</v>
      </c>
      <c r="H176" s="1">
        <v>0</v>
      </c>
      <c r="I176" s="1">
        <v>0</v>
      </c>
      <c r="J176" s="1">
        <v>0</v>
      </c>
      <c r="K176" s="1">
        <v>0</v>
      </c>
    </row>
    <row r="177" spans="1:11">
      <c r="A177" s="1" t="s">
        <v>2165</v>
      </c>
      <c r="B177" s="1" t="s">
        <v>749</v>
      </c>
      <c r="C177" s="1" t="s">
        <v>758</v>
      </c>
      <c r="D177" s="1">
        <v>5</v>
      </c>
      <c r="E177" s="1" t="s">
        <v>1243</v>
      </c>
      <c r="F177" s="1">
        <v>5</v>
      </c>
      <c r="G177" s="1" t="s">
        <v>1243</v>
      </c>
      <c r="H177" s="1">
        <v>5</v>
      </c>
      <c r="I177" s="1" t="s">
        <v>1243</v>
      </c>
      <c r="J177" s="1">
        <v>5</v>
      </c>
      <c r="K177" s="1" t="s">
        <v>1243</v>
      </c>
    </row>
    <row r="178" spans="1:11">
      <c r="A178" s="1" t="s">
        <v>2166</v>
      </c>
      <c r="B178" s="1" t="s">
        <v>749</v>
      </c>
      <c r="C178" s="1" t="s">
        <v>1605</v>
      </c>
      <c r="D178" s="1">
        <v>1</v>
      </c>
      <c r="E178" s="1" t="s">
        <v>1243</v>
      </c>
      <c r="F178" s="1">
        <v>1</v>
      </c>
      <c r="G178" s="1" t="s">
        <v>1243</v>
      </c>
      <c r="H178" s="1">
        <v>1</v>
      </c>
      <c r="I178" s="1" t="s">
        <v>1243</v>
      </c>
      <c r="J178" s="1">
        <v>1</v>
      </c>
      <c r="K178" s="1" t="s">
        <v>1243</v>
      </c>
    </row>
    <row r="179" spans="1:11">
      <c r="A179" s="1" t="s">
        <v>2167</v>
      </c>
      <c r="B179" s="1" t="s">
        <v>749</v>
      </c>
      <c r="C179" s="1" t="s">
        <v>1606</v>
      </c>
      <c r="D179" s="1">
        <v>1</v>
      </c>
      <c r="E179" s="1" t="s">
        <v>1243</v>
      </c>
      <c r="F179" s="1">
        <v>1</v>
      </c>
      <c r="G179" s="1" t="s">
        <v>1243</v>
      </c>
      <c r="H179" s="1">
        <v>1</v>
      </c>
      <c r="I179" s="1" t="s">
        <v>1243</v>
      </c>
      <c r="J179" s="1">
        <v>1</v>
      </c>
      <c r="K179" s="1" t="s">
        <v>1243</v>
      </c>
    </row>
    <row r="180" spans="1:11">
      <c r="A180" s="1" t="s">
        <v>2168</v>
      </c>
      <c r="B180" s="1" t="s">
        <v>749</v>
      </c>
      <c r="C180" s="1" t="s">
        <v>760</v>
      </c>
      <c r="D180" s="1">
        <v>0</v>
      </c>
      <c r="E180" s="1">
        <v>0</v>
      </c>
      <c r="F180" s="1">
        <v>0</v>
      </c>
      <c r="G180" s="1">
        <v>0</v>
      </c>
      <c r="H180" s="1">
        <v>0</v>
      </c>
      <c r="I180" s="1">
        <v>0</v>
      </c>
      <c r="J180" s="1">
        <v>0</v>
      </c>
      <c r="K180" s="1">
        <v>0</v>
      </c>
    </row>
    <row r="181" spans="1:11">
      <c r="A181" s="1" t="s">
        <v>2169</v>
      </c>
      <c r="B181" s="1" t="s">
        <v>749</v>
      </c>
      <c r="C181" s="1" t="s">
        <v>1604</v>
      </c>
      <c r="D181" s="1">
        <v>3</v>
      </c>
      <c r="E181" s="1">
        <v>121</v>
      </c>
      <c r="F181" s="1">
        <v>3</v>
      </c>
      <c r="G181" s="1">
        <v>121</v>
      </c>
      <c r="H181" s="1">
        <v>3</v>
      </c>
      <c r="I181" s="1">
        <v>121</v>
      </c>
      <c r="J181" s="1">
        <v>3</v>
      </c>
      <c r="K181" s="1">
        <v>121</v>
      </c>
    </row>
    <row r="182" spans="1:11">
      <c r="A182" s="1" t="s">
        <v>328</v>
      </c>
      <c r="B182" s="1" t="s">
        <v>749</v>
      </c>
      <c r="C182" s="1" t="s">
        <v>757</v>
      </c>
      <c r="D182" s="1">
        <v>1</v>
      </c>
      <c r="E182" s="1" t="s">
        <v>1243</v>
      </c>
      <c r="F182" s="1">
        <v>1</v>
      </c>
      <c r="G182" s="1" t="s">
        <v>1243</v>
      </c>
      <c r="H182" s="1">
        <v>1</v>
      </c>
      <c r="I182" s="1" t="s">
        <v>1243</v>
      </c>
      <c r="J182" s="1">
        <v>1</v>
      </c>
      <c r="K182" s="1" t="s">
        <v>1243</v>
      </c>
    </row>
    <row r="183" spans="1:11">
      <c r="A183" s="1" t="s">
        <v>329</v>
      </c>
      <c r="B183" s="1" t="s">
        <v>749</v>
      </c>
      <c r="C183" s="1" t="s">
        <v>1431</v>
      </c>
      <c r="D183" s="1">
        <v>1</v>
      </c>
      <c r="E183" s="1">
        <v>16</v>
      </c>
      <c r="F183" s="1">
        <v>1</v>
      </c>
      <c r="G183" s="1">
        <v>16</v>
      </c>
      <c r="H183" s="1">
        <v>1</v>
      </c>
      <c r="I183" s="1">
        <v>16</v>
      </c>
      <c r="J183" s="1">
        <v>1</v>
      </c>
      <c r="K183" s="1">
        <v>16</v>
      </c>
    </row>
    <row r="184" spans="1:11">
      <c r="A184" s="1" t="s">
        <v>330</v>
      </c>
      <c r="B184" s="1" t="s">
        <v>750</v>
      </c>
      <c r="C184" s="1" t="s">
        <v>746</v>
      </c>
      <c r="D184" s="1">
        <v>33</v>
      </c>
      <c r="E184" s="1" t="s">
        <v>1243</v>
      </c>
      <c r="F184" s="1">
        <v>33</v>
      </c>
      <c r="G184" s="1" t="s">
        <v>1243</v>
      </c>
      <c r="H184" s="1">
        <v>33</v>
      </c>
      <c r="I184" s="1" t="s">
        <v>1243</v>
      </c>
      <c r="J184" s="1">
        <v>34</v>
      </c>
      <c r="K184" s="1" t="s">
        <v>1243</v>
      </c>
    </row>
    <row r="185" spans="1:11">
      <c r="A185" s="1" t="s">
        <v>534</v>
      </c>
      <c r="B185" s="1" t="s">
        <v>750</v>
      </c>
      <c r="C185" s="1" t="s">
        <v>759</v>
      </c>
      <c r="D185" s="1">
        <v>0</v>
      </c>
      <c r="E185" s="1" t="s">
        <v>1243</v>
      </c>
      <c r="F185" s="1">
        <v>0</v>
      </c>
      <c r="G185" s="1" t="s">
        <v>1243</v>
      </c>
      <c r="H185" s="1">
        <v>0</v>
      </c>
      <c r="I185" s="1" t="s">
        <v>1243</v>
      </c>
      <c r="J185" s="1">
        <v>0</v>
      </c>
      <c r="K185" s="1" t="s">
        <v>1243</v>
      </c>
    </row>
    <row r="186" spans="1:11">
      <c r="A186" s="1" t="s">
        <v>535</v>
      </c>
      <c r="B186" s="1" t="s">
        <v>750</v>
      </c>
      <c r="C186" s="1" t="s">
        <v>1602</v>
      </c>
      <c r="D186" s="1">
        <v>4</v>
      </c>
      <c r="E186" s="1">
        <v>240</v>
      </c>
      <c r="F186" s="1">
        <v>4</v>
      </c>
      <c r="G186" s="1">
        <v>240</v>
      </c>
      <c r="H186" s="1">
        <v>4</v>
      </c>
      <c r="I186" s="1">
        <v>240</v>
      </c>
      <c r="J186" s="1">
        <v>4</v>
      </c>
      <c r="K186" s="1">
        <v>240</v>
      </c>
    </row>
    <row r="187" spans="1:11">
      <c r="A187" s="1" t="s">
        <v>536</v>
      </c>
      <c r="B187" s="1" t="s">
        <v>750</v>
      </c>
      <c r="C187" s="1" t="s">
        <v>756</v>
      </c>
      <c r="D187" s="1">
        <v>16</v>
      </c>
      <c r="E187" s="1">
        <v>78</v>
      </c>
      <c r="F187" s="1">
        <v>16</v>
      </c>
      <c r="G187" s="1">
        <v>79</v>
      </c>
      <c r="H187" s="1">
        <v>16</v>
      </c>
      <c r="I187" s="1">
        <v>78</v>
      </c>
      <c r="J187" s="1">
        <v>17</v>
      </c>
      <c r="K187" s="1">
        <v>82</v>
      </c>
    </row>
    <row r="188" spans="1:11">
      <c r="A188" s="1" t="s">
        <v>537</v>
      </c>
      <c r="B188" s="1" t="s">
        <v>750</v>
      </c>
      <c r="C188" s="1" t="s">
        <v>1603</v>
      </c>
      <c r="D188" s="1">
        <v>1</v>
      </c>
      <c r="E188" s="1">
        <v>52</v>
      </c>
      <c r="F188" s="1">
        <v>1</v>
      </c>
      <c r="G188" s="1">
        <v>52</v>
      </c>
      <c r="H188" s="1">
        <v>1</v>
      </c>
      <c r="I188" s="1">
        <v>52</v>
      </c>
      <c r="J188" s="1">
        <v>1</v>
      </c>
      <c r="K188" s="1">
        <v>52</v>
      </c>
    </row>
    <row r="189" spans="1:11">
      <c r="A189" s="1" t="s">
        <v>538</v>
      </c>
      <c r="B189" s="1" t="s">
        <v>750</v>
      </c>
      <c r="C189" s="1" t="s">
        <v>758</v>
      </c>
      <c r="D189" s="1">
        <v>1</v>
      </c>
      <c r="E189" s="1" t="s">
        <v>1243</v>
      </c>
      <c r="F189" s="1">
        <v>1</v>
      </c>
      <c r="G189" s="1" t="s">
        <v>1243</v>
      </c>
      <c r="H189" s="1">
        <v>1</v>
      </c>
      <c r="I189" s="1" t="s">
        <v>1243</v>
      </c>
      <c r="J189" s="1">
        <v>1</v>
      </c>
      <c r="K189" s="1" t="s">
        <v>1243</v>
      </c>
    </row>
    <row r="190" spans="1:11">
      <c r="A190" s="1" t="s">
        <v>539</v>
      </c>
      <c r="B190" s="1" t="s">
        <v>750</v>
      </c>
      <c r="C190" s="1" t="s">
        <v>1605</v>
      </c>
      <c r="D190" s="1">
        <v>1</v>
      </c>
      <c r="E190" s="1" t="s">
        <v>1243</v>
      </c>
      <c r="F190" s="1">
        <v>1</v>
      </c>
      <c r="G190" s="1" t="s">
        <v>1243</v>
      </c>
      <c r="H190" s="1">
        <v>1</v>
      </c>
      <c r="I190" s="1" t="s">
        <v>1243</v>
      </c>
      <c r="J190" s="1">
        <v>1</v>
      </c>
      <c r="K190" s="1" t="s">
        <v>1243</v>
      </c>
    </row>
    <row r="191" spans="1:11">
      <c r="A191" s="1" t="s">
        <v>540</v>
      </c>
      <c r="B191" s="1" t="s">
        <v>750</v>
      </c>
      <c r="C191" s="1" t="s">
        <v>1606</v>
      </c>
      <c r="D191" s="1">
        <v>1</v>
      </c>
      <c r="E191" s="1" t="s">
        <v>1243</v>
      </c>
      <c r="F191" s="1">
        <v>1</v>
      </c>
      <c r="G191" s="1" t="s">
        <v>1243</v>
      </c>
      <c r="H191" s="1">
        <v>1</v>
      </c>
      <c r="I191" s="1" t="s">
        <v>1243</v>
      </c>
      <c r="J191" s="1">
        <v>1</v>
      </c>
      <c r="K191" s="1" t="s">
        <v>1243</v>
      </c>
    </row>
    <row r="192" spans="1:11">
      <c r="A192" s="1" t="s">
        <v>541</v>
      </c>
      <c r="B192" s="1" t="s">
        <v>750</v>
      </c>
      <c r="C192" s="1" t="s">
        <v>760</v>
      </c>
      <c r="D192" s="1">
        <v>1</v>
      </c>
      <c r="E192" s="1">
        <v>6.6956519999999999</v>
      </c>
      <c r="F192" s="1">
        <v>1</v>
      </c>
      <c r="G192" s="1">
        <v>6.6956519999999999</v>
      </c>
      <c r="H192" s="1">
        <v>1</v>
      </c>
      <c r="I192" s="1">
        <v>6.6956519999999999</v>
      </c>
      <c r="J192" s="1">
        <v>1</v>
      </c>
      <c r="K192" s="1">
        <v>6.6956519999999999</v>
      </c>
    </row>
    <row r="193" spans="1:11">
      <c r="A193" s="1" t="s">
        <v>542</v>
      </c>
      <c r="B193" s="1" t="s">
        <v>750</v>
      </c>
      <c r="C193" s="1" t="s">
        <v>1604</v>
      </c>
      <c r="D193" s="1">
        <v>7</v>
      </c>
      <c r="E193" s="1">
        <v>178</v>
      </c>
      <c r="F193" s="1">
        <v>7</v>
      </c>
      <c r="G193" s="1">
        <v>178</v>
      </c>
      <c r="H193" s="1">
        <v>7</v>
      </c>
      <c r="I193" s="1">
        <v>178</v>
      </c>
      <c r="J193" s="1">
        <v>7</v>
      </c>
      <c r="K193" s="1">
        <v>178</v>
      </c>
    </row>
    <row r="194" spans="1:11">
      <c r="A194" s="1" t="s">
        <v>543</v>
      </c>
      <c r="B194" s="1" t="s">
        <v>750</v>
      </c>
      <c r="C194" s="1" t="s">
        <v>757</v>
      </c>
      <c r="D194" s="1">
        <v>1</v>
      </c>
      <c r="E194" s="1" t="s">
        <v>1243</v>
      </c>
      <c r="F194" s="1">
        <v>1</v>
      </c>
      <c r="G194" s="1" t="s">
        <v>1243</v>
      </c>
      <c r="H194" s="1">
        <v>1</v>
      </c>
      <c r="I194" s="1" t="s">
        <v>1243</v>
      </c>
      <c r="J194" s="1">
        <v>1</v>
      </c>
      <c r="K194" s="1" t="s">
        <v>1243</v>
      </c>
    </row>
    <row r="195" spans="1:11">
      <c r="A195" s="1" t="s">
        <v>544</v>
      </c>
      <c r="B195" s="1" t="s">
        <v>750</v>
      </c>
      <c r="C195" s="1" t="s">
        <v>1431</v>
      </c>
      <c r="D195" s="1">
        <v>0</v>
      </c>
      <c r="E195" s="1">
        <v>0</v>
      </c>
      <c r="F195" s="1">
        <v>0</v>
      </c>
      <c r="G195" s="1">
        <v>0</v>
      </c>
      <c r="H195" s="1">
        <v>0</v>
      </c>
      <c r="I195" s="1">
        <v>0</v>
      </c>
      <c r="J195" s="1">
        <v>0</v>
      </c>
      <c r="K195" s="1">
        <v>0</v>
      </c>
    </row>
    <row r="196" spans="1:11">
      <c r="A196" s="1" t="s">
        <v>545</v>
      </c>
      <c r="B196" s="1" t="s">
        <v>751</v>
      </c>
      <c r="C196" s="1" t="s">
        <v>746</v>
      </c>
      <c r="D196" s="1">
        <v>9</v>
      </c>
      <c r="E196" s="1" t="s">
        <v>1243</v>
      </c>
      <c r="F196" s="1">
        <v>9</v>
      </c>
      <c r="G196" s="1" t="s">
        <v>1243</v>
      </c>
      <c r="H196" s="1">
        <v>9</v>
      </c>
      <c r="I196" s="1" t="s">
        <v>1243</v>
      </c>
      <c r="J196" s="1">
        <v>9</v>
      </c>
      <c r="K196" s="1" t="s">
        <v>1243</v>
      </c>
    </row>
    <row r="197" spans="1:11">
      <c r="A197" s="1" t="s">
        <v>546</v>
      </c>
      <c r="B197" s="1" t="s">
        <v>751</v>
      </c>
      <c r="C197" s="1" t="s">
        <v>759</v>
      </c>
      <c r="D197" s="1">
        <v>0</v>
      </c>
      <c r="E197" s="1" t="s">
        <v>1243</v>
      </c>
      <c r="F197" s="1">
        <v>0</v>
      </c>
      <c r="G197" s="1" t="s">
        <v>1243</v>
      </c>
      <c r="H197" s="1">
        <v>0</v>
      </c>
      <c r="I197" s="1" t="s">
        <v>1243</v>
      </c>
      <c r="J197" s="1">
        <v>0</v>
      </c>
      <c r="K197" s="1" t="s">
        <v>1243</v>
      </c>
    </row>
    <row r="198" spans="1:11">
      <c r="A198" s="1" t="s">
        <v>547</v>
      </c>
      <c r="B198" s="1" t="s">
        <v>751</v>
      </c>
      <c r="C198" s="1" t="s">
        <v>1602</v>
      </c>
      <c r="D198" s="1">
        <v>0</v>
      </c>
      <c r="E198" s="1">
        <v>0</v>
      </c>
      <c r="F198" s="1">
        <v>0</v>
      </c>
      <c r="G198" s="1">
        <v>0</v>
      </c>
      <c r="H198" s="1">
        <v>0</v>
      </c>
      <c r="I198" s="1">
        <v>0</v>
      </c>
      <c r="J198" s="1">
        <v>0</v>
      </c>
      <c r="K198" s="1">
        <v>0</v>
      </c>
    </row>
    <row r="199" spans="1:11">
      <c r="A199" s="1" t="s">
        <v>548</v>
      </c>
      <c r="B199" s="1" t="s">
        <v>751</v>
      </c>
      <c r="C199" s="1" t="s">
        <v>756</v>
      </c>
      <c r="D199" s="1">
        <v>5</v>
      </c>
      <c r="E199" s="1">
        <v>26</v>
      </c>
      <c r="F199" s="1">
        <v>5</v>
      </c>
      <c r="G199" s="1">
        <v>26</v>
      </c>
      <c r="H199" s="1">
        <v>5</v>
      </c>
      <c r="I199" s="1">
        <v>26</v>
      </c>
      <c r="J199" s="1">
        <v>5</v>
      </c>
      <c r="K199" s="1">
        <v>26</v>
      </c>
    </row>
    <row r="200" spans="1:11">
      <c r="A200" s="1" t="s">
        <v>549</v>
      </c>
      <c r="B200" s="1" t="s">
        <v>751</v>
      </c>
      <c r="C200" s="1" t="s">
        <v>1603</v>
      </c>
      <c r="D200" s="1">
        <v>0</v>
      </c>
      <c r="E200" s="1">
        <v>0</v>
      </c>
      <c r="F200" s="1">
        <v>0</v>
      </c>
      <c r="G200" s="1">
        <v>0</v>
      </c>
      <c r="H200" s="1">
        <v>0</v>
      </c>
      <c r="I200" s="1">
        <v>0</v>
      </c>
      <c r="J200" s="1">
        <v>0</v>
      </c>
      <c r="K200" s="1">
        <v>0</v>
      </c>
    </row>
    <row r="201" spans="1:11">
      <c r="A201" s="1" t="s">
        <v>550</v>
      </c>
      <c r="B201" s="1" t="s">
        <v>751</v>
      </c>
      <c r="C201" s="1" t="s">
        <v>758</v>
      </c>
      <c r="D201" s="1">
        <v>2</v>
      </c>
      <c r="E201" s="1" t="s">
        <v>1243</v>
      </c>
      <c r="F201" s="1">
        <v>2</v>
      </c>
      <c r="G201" s="1" t="s">
        <v>1243</v>
      </c>
      <c r="H201" s="1">
        <v>2</v>
      </c>
      <c r="I201" s="1" t="s">
        <v>1243</v>
      </c>
      <c r="J201" s="1">
        <v>2</v>
      </c>
      <c r="K201" s="1" t="s">
        <v>1243</v>
      </c>
    </row>
    <row r="202" spans="1:11">
      <c r="A202" s="1" t="s">
        <v>551</v>
      </c>
      <c r="B202" s="1" t="s">
        <v>751</v>
      </c>
      <c r="C202" s="1" t="s">
        <v>1605</v>
      </c>
      <c r="D202" s="1">
        <v>1</v>
      </c>
      <c r="E202" s="1" t="s">
        <v>1243</v>
      </c>
      <c r="F202" s="1">
        <v>1</v>
      </c>
      <c r="G202" s="1" t="s">
        <v>1243</v>
      </c>
      <c r="H202" s="1">
        <v>1</v>
      </c>
      <c r="I202" s="1" t="s">
        <v>1243</v>
      </c>
      <c r="J202" s="1">
        <v>1</v>
      </c>
      <c r="K202" s="1" t="s">
        <v>1243</v>
      </c>
    </row>
    <row r="203" spans="1:11">
      <c r="A203" s="1" t="s">
        <v>552</v>
      </c>
      <c r="B203" s="1" t="s">
        <v>751</v>
      </c>
      <c r="C203" s="1" t="s">
        <v>1606</v>
      </c>
      <c r="D203" s="1">
        <v>1</v>
      </c>
      <c r="E203" s="1" t="s">
        <v>1243</v>
      </c>
      <c r="F203" s="1">
        <v>1</v>
      </c>
      <c r="G203" s="1" t="s">
        <v>1243</v>
      </c>
      <c r="H203" s="1">
        <v>1</v>
      </c>
      <c r="I203" s="1" t="s">
        <v>1243</v>
      </c>
      <c r="J203" s="1">
        <v>1</v>
      </c>
      <c r="K203" s="1" t="s">
        <v>1243</v>
      </c>
    </row>
    <row r="204" spans="1:11">
      <c r="A204" s="1" t="s">
        <v>553</v>
      </c>
      <c r="B204" s="1" t="s">
        <v>751</v>
      </c>
      <c r="C204" s="1" t="s">
        <v>760</v>
      </c>
      <c r="D204" s="1">
        <v>0</v>
      </c>
      <c r="E204" s="1">
        <v>0</v>
      </c>
      <c r="F204" s="1">
        <v>0</v>
      </c>
      <c r="G204" s="1">
        <v>0</v>
      </c>
      <c r="H204" s="1">
        <v>0</v>
      </c>
      <c r="I204" s="1">
        <v>0</v>
      </c>
      <c r="J204" s="1">
        <v>0</v>
      </c>
      <c r="K204" s="1">
        <v>0</v>
      </c>
    </row>
    <row r="205" spans="1:11">
      <c r="A205" s="1" t="s">
        <v>554</v>
      </c>
      <c r="B205" s="1" t="s">
        <v>751</v>
      </c>
      <c r="C205" s="1" t="s">
        <v>1604</v>
      </c>
      <c r="D205" s="1">
        <v>0</v>
      </c>
      <c r="E205" s="1">
        <v>0</v>
      </c>
      <c r="F205" s="1">
        <v>0</v>
      </c>
      <c r="G205" s="1">
        <v>0</v>
      </c>
      <c r="H205" s="1">
        <v>0</v>
      </c>
      <c r="I205" s="1">
        <v>0</v>
      </c>
      <c r="J205" s="1">
        <v>0</v>
      </c>
      <c r="K205" s="1">
        <v>0</v>
      </c>
    </row>
    <row r="206" spans="1:11">
      <c r="A206" s="1" t="s">
        <v>555</v>
      </c>
      <c r="B206" s="1" t="s">
        <v>751</v>
      </c>
      <c r="C206" s="1" t="s">
        <v>757</v>
      </c>
      <c r="D206" s="1">
        <v>0</v>
      </c>
      <c r="E206" s="1" t="s">
        <v>1243</v>
      </c>
      <c r="F206" s="1">
        <v>0</v>
      </c>
      <c r="G206" s="1" t="s">
        <v>1243</v>
      </c>
      <c r="H206" s="1">
        <v>0</v>
      </c>
      <c r="I206" s="1" t="s">
        <v>1243</v>
      </c>
      <c r="J206" s="1">
        <v>0</v>
      </c>
      <c r="K206" s="1" t="s">
        <v>1243</v>
      </c>
    </row>
    <row r="207" spans="1:11">
      <c r="A207" s="1" t="s">
        <v>2108</v>
      </c>
      <c r="B207" s="1" t="s">
        <v>751</v>
      </c>
      <c r="C207" s="1" t="s">
        <v>1431</v>
      </c>
      <c r="D207" s="1">
        <v>0</v>
      </c>
      <c r="E207" s="1">
        <v>0</v>
      </c>
      <c r="F207" s="1">
        <v>0</v>
      </c>
      <c r="G207" s="1">
        <v>0</v>
      </c>
      <c r="H207" s="1">
        <v>0</v>
      </c>
      <c r="I207" s="1">
        <v>0</v>
      </c>
      <c r="J207" s="1">
        <v>0</v>
      </c>
      <c r="K207" s="1">
        <v>0</v>
      </c>
    </row>
    <row r="208" spans="1:11">
      <c r="A208" s="1" t="s">
        <v>2109</v>
      </c>
      <c r="B208" s="1" t="s">
        <v>752</v>
      </c>
      <c r="C208" s="1" t="s">
        <v>746</v>
      </c>
      <c r="D208" s="1">
        <v>47</v>
      </c>
      <c r="E208" s="1" t="s">
        <v>1243</v>
      </c>
      <c r="F208" s="1">
        <v>47</v>
      </c>
      <c r="G208" s="1" t="s">
        <v>1243</v>
      </c>
      <c r="H208" s="1">
        <v>46</v>
      </c>
      <c r="I208" s="1" t="s">
        <v>1243</v>
      </c>
      <c r="J208" s="1">
        <v>47</v>
      </c>
      <c r="K208" s="1" t="s">
        <v>1243</v>
      </c>
    </row>
    <row r="209" spans="1:11">
      <c r="A209" s="1" t="s">
        <v>2110</v>
      </c>
      <c r="B209" s="1" t="s">
        <v>752</v>
      </c>
      <c r="C209" s="1" t="s">
        <v>759</v>
      </c>
      <c r="D209" s="1">
        <v>0</v>
      </c>
      <c r="E209" s="1" t="s">
        <v>1243</v>
      </c>
      <c r="F209" s="1">
        <v>0</v>
      </c>
      <c r="G209" s="1" t="s">
        <v>1243</v>
      </c>
      <c r="H209" s="1">
        <v>0</v>
      </c>
      <c r="I209" s="1" t="s">
        <v>1243</v>
      </c>
      <c r="J209" s="1">
        <v>0</v>
      </c>
      <c r="K209" s="1" t="s">
        <v>1243</v>
      </c>
    </row>
    <row r="210" spans="1:11">
      <c r="A210" s="1" t="s">
        <v>2111</v>
      </c>
      <c r="B210" s="1" t="s">
        <v>752</v>
      </c>
      <c r="C210" s="1" t="s">
        <v>1602</v>
      </c>
      <c r="D210" s="1">
        <v>1</v>
      </c>
      <c r="E210" s="1">
        <v>655</v>
      </c>
      <c r="F210" s="1">
        <v>1</v>
      </c>
      <c r="G210" s="1">
        <v>655</v>
      </c>
      <c r="H210" s="1">
        <v>1</v>
      </c>
      <c r="I210" s="1">
        <v>655</v>
      </c>
      <c r="J210" s="1">
        <v>1</v>
      </c>
      <c r="K210" s="1">
        <v>655</v>
      </c>
    </row>
    <row r="211" spans="1:11">
      <c r="A211" s="1" t="s">
        <v>2112</v>
      </c>
      <c r="B211" s="1" t="s">
        <v>752</v>
      </c>
      <c r="C211" s="1" t="s">
        <v>756</v>
      </c>
      <c r="D211" s="1">
        <v>36</v>
      </c>
      <c r="E211" s="1">
        <v>220</v>
      </c>
      <c r="F211" s="1">
        <v>36</v>
      </c>
      <c r="G211" s="1">
        <v>220</v>
      </c>
      <c r="H211" s="1">
        <v>35</v>
      </c>
      <c r="I211" s="1">
        <v>218</v>
      </c>
      <c r="J211" s="1">
        <v>35</v>
      </c>
      <c r="K211" s="1">
        <v>218</v>
      </c>
    </row>
    <row r="212" spans="1:11">
      <c r="A212" s="1" t="s">
        <v>2113</v>
      </c>
      <c r="B212" s="1" t="s">
        <v>752</v>
      </c>
      <c r="C212" s="1" t="s">
        <v>1603</v>
      </c>
      <c r="D212" s="1">
        <v>2</v>
      </c>
      <c r="E212" s="1">
        <v>97</v>
      </c>
      <c r="F212" s="1">
        <v>2</v>
      </c>
      <c r="G212" s="1">
        <v>97</v>
      </c>
      <c r="H212" s="1">
        <v>2</v>
      </c>
      <c r="I212" s="1">
        <v>97</v>
      </c>
      <c r="J212" s="1">
        <v>2</v>
      </c>
      <c r="K212" s="1">
        <v>97</v>
      </c>
    </row>
    <row r="213" spans="1:11">
      <c r="A213" s="1" t="s">
        <v>2114</v>
      </c>
      <c r="B213" s="1" t="s">
        <v>752</v>
      </c>
      <c r="C213" s="1" t="s">
        <v>758</v>
      </c>
      <c r="D213" s="1">
        <v>2</v>
      </c>
      <c r="E213" s="1" t="s">
        <v>1243</v>
      </c>
      <c r="F213" s="1">
        <v>2</v>
      </c>
      <c r="G213" s="1" t="s">
        <v>1243</v>
      </c>
      <c r="H213" s="1">
        <v>2</v>
      </c>
      <c r="I213" s="1" t="s">
        <v>1243</v>
      </c>
      <c r="J213" s="1">
        <v>3</v>
      </c>
      <c r="K213" s="1" t="s">
        <v>1243</v>
      </c>
    </row>
    <row r="214" spans="1:11">
      <c r="A214" s="1" t="s">
        <v>2115</v>
      </c>
      <c r="B214" s="1" t="s">
        <v>752</v>
      </c>
      <c r="C214" s="1" t="s">
        <v>1605</v>
      </c>
      <c r="D214" s="1">
        <v>1</v>
      </c>
      <c r="E214" s="1" t="s">
        <v>1243</v>
      </c>
      <c r="F214" s="1">
        <v>1</v>
      </c>
      <c r="G214" s="1" t="s">
        <v>1243</v>
      </c>
      <c r="H214" s="1">
        <v>1</v>
      </c>
      <c r="I214" s="1" t="s">
        <v>1243</v>
      </c>
      <c r="J214" s="1">
        <v>1</v>
      </c>
      <c r="K214" s="1" t="s">
        <v>1243</v>
      </c>
    </row>
    <row r="215" spans="1:11">
      <c r="A215" s="1" t="s">
        <v>2116</v>
      </c>
      <c r="B215" s="1" t="s">
        <v>752</v>
      </c>
      <c r="C215" s="1" t="s">
        <v>1606</v>
      </c>
      <c r="D215" s="1">
        <v>1</v>
      </c>
      <c r="E215" s="1" t="s">
        <v>1243</v>
      </c>
      <c r="F215" s="1">
        <v>1</v>
      </c>
      <c r="G215" s="1" t="s">
        <v>1243</v>
      </c>
      <c r="H215" s="1">
        <v>1</v>
      </c>
      <c r="I215" s="1" t="s">
        <v>1243</v>
      </c>
      <c r="J215" s="1">
        <v>1</v>
      </c>
      <c r="K215" s="1" t="s">
        <v>1243</v>
      </c>
    </row>
    <row r="216" spans="1:11">
      <c r="A216" s="1" t="s">
        <v>2117</v>
      </c>
      <c r="B216" s="1" t="s">
        <v>752</v>
      </c>
      <c r="C216" s="1" t="s">
        <v>760</v>
      </c>
      <c r="D216" s="1">
        <v>1</v>
      </c>
      <c r="E216" s="1">
        <v>6.6956519999999999</v>
      </c>
      <c r="F216" s="1">
        <v>1</v>
      </c>
      <c r="G216" s="1">
        <v>6.6956519999999999</v>
      </c>
      <c r="H216" s="1">
        <v>1</v>
      </c>
      <c r="I216" s="1">
        <v>6.6956519999999999</v>
      </c>
      <c r="J216" s="1">
        <v>1</v>
      </c>
      <c r="K216" s="1">
        <v>6.6956519999999999</v>
      </c>
    </row>
    <row r="217" spans="1:11">
      <c r="A217" s="1" t="s">
        <v>2118</v>
      </c>
      <c r="B217" s="1" t="s">
        <v>752</v>
      </c>
      <c r="C217" s="1" t="s">
        <v>1604</v>
      </c>
      <c r="D217" s="1">
        <v>3</v>
      </c>
      <c r="E217" s="1">
        <v>75</v>
      </c>
      <c r="F217" s="1">
        <v>3</v>
      </c>
      <c r="G217" s="1">
        <v>75</v>
      </c>
      <c r="H217" s="1">
        <v>3</v>
      </c>
      <c r="I217" s="1">
        <v>75</v>
      </c>
      <c r="J217" s="1">
        <v>3</v>
      </c>
      <c r="K217" s="1">
        <v>75</v>
      </c>
    </row>
    <row r="218" spans="1:11">
      <c r="A218" s="1" t="s">
        <v>2119</v>
      </c>
      <c r="B218" s="1" t="s">
        <v>752</v>
      </c>
      <c r="C218" s="1" t="s">
        <v>757</v>
      </c>
      <c r="D218" s="1">
        <v>0</v>
      </c>
      <c r="E218" s="1" t="s">
        <v>1243</v>
      </c>
      <c r="F218" s="1">
        <v>0</v>
      </c>
      <c r="G218" s="1" t="s">
        <v>1243</v>
      </c>
      <c r="H218" s="1">
        <v>0</v>
      </c>
      <c r="I218" s="1" t="s">
        <v>1243</v>
      </c>
      <c r="J218" s="1">
        <v>0</v>
      </c>
      <c r="K218" s="1" t="s">
        <v>1243</v>
      </c>
    </row>
    <row r="219" spans="1:11">
      <c r="A219" s="1" t="s">
        <v>2120</v>
      </c>
      <c r="B219" s="1" t="s">
        <v>752</v>
      </c>
      <c r="C219" s="1" t="s">
        <v>1431</v>
      </c>
      <c r="D219" s="1">
        <v>0</v>
      </c>
      <c r="E219" s="1">
        <v>0</v>
      </c>
      <c r="F219" s="1">
        <v>0</v>
      </c>
      <c r="G219" s="1">
        <v>0</v>
      </c>
      <c r="H219" s="1">
        <v>0</v>
      </c>
      <c r="I219" s="1">
        <v>0</v>
      </c>
      <c r="J219" s="1">
        <v>0</v>
      </c>
      <c r="K219" s="1">
        <v>0</v>
      </c>
    </row>
    <row r="220" spans="1:11">
      <c r="A220" s="1" t="s">
        <v>2121</v>
      </c>
      <c r="B220" s="1" t="s">
        <v>753</v>
      </c>
      <c r="C220" s="1" t="s">
        <v>746</v>
      </c>
      <c r="D220" s="1">
        <v>11</v>
      </c>
      <c r="E220" s="1" t="s">
        <v>1243</v>
      </c>
      <c r="F220" s="1">
        <v>11</v>
      </c>
      <c r="G220" s="1" t="s">
        <v>1243</v>
      </c>
      <c r="H220" s="1">
        <v>11</v>
      </c>
      <c r="I220" s="1" t="s">
        <v>1243</v>
      </c>
      <c r="J220" s="1">
        <v>11</v>
      </c>
      <c r="K220" s="1" t="s">
        <v>1243</v>
      </c>
    </row>
    <row r="221" spans="1:11">
      <c r="A221" s="1" t="s">
        <v>2122</v>
      </c>
      <c r="B221" s="1" t="s">
        <v>753</v>
      </c>
      <c r="C221" s="1" t="s">
        <v>759</v>
      </c>
      <c r="D221" s="1">
        <v>0</v>
      </c>
      <c r="E221" s="1" t="s">
        <v>1243</v>
      </c>
      <c r="F221" s="1">
        <v>0</v>
      </c>
      <c r="G221" s="1" t="s">
        <v>1243</v>
      </c>
      <c r="H221" s="1">
        <v>0</v>
      </c>
      <c r="I221" s="1" t="s">
        <v>1243</v>
      </c>
      <c r="J221" s="1">
        <v>0</v>
      </c>
      <c r="K221" s="1" t="s">
        <v>1243</v>
      </c>
    </row>
    <row r="222" spans="1:11">
      <c r="A222" s="1" t="s">
        <v>2123</v>
      </c>
      <c r="B222" s="1" t="s">
        <v>753</v>
      </c>
      <c r="C222" s="1" t="s">
        <v>1602</v>
      </c>
      <c r="D222" s="1">
        <v>0</v>
      </c>
      <c r="E222" s="1">
        <v>0</v>
      </c>
      <c r="F222" s="1">
        <v>0</v>
      </c>
      <c r="G222" s="1">
        <v>0</v>
      </c>
      <c r="H222" s="1">
        <v>0</v>
      </c>
      <c r="I222" s="1">
        <v>0</v>
      </c>
      <c r="J222" s="1">
        <v>0</v>
      </c>
      <c r="K222" s="1">
        <v>0</v>
      </c>
    </row>
    <row r="223" spans="1:11">
      <c r="A223" s="1" t="s">
        <v>2124</v>
      </c>
      <c r="B223" s="1" t="s">
        <v>753</v>
      </c>
      <c r="C223" s="1" t="s">
        <v>756</v>
      </c>
      <c r="D223" s="1">
        <v>8</v>
      </c>
      <c r="E223" s="1">
        <v>43</v>
      </c>
      <c r="F223" s="1">
        <v>8</v>
      </c>
      <c r="G223" s="1">
        <v>43</v>
      </c>
      <c r="H223" s="1">
        <v>8</v>
      </c>
      <c r="I223" s="1">
        <v>43</v>
      </c>
      <c r="J223" s="1">
        <v>8</v>
      </c>
      <c r="K223" s="1">
        <v>43</v>
      </c>
    </row>
    <row r="224" spans="1:11">
      <c r="A224" s="1" t="s">
        <v>2125</v>
      </c>
      <c r="B224" s="1" t="s">
        <v>753</v>
      </c>
      <c r="C224" s="1" t="s">
        <v>1603</v>
      </c>
      <c r="D224" s="1">
        <v>0</v>
      </c>
      <c r="E224" s="1">
        <v>0</v>
      </c>
      <c r="F224" s="1">
        <v>0</v>
      </c>
      <c r="G224" s="1">
        <v>0</v>
      </c>
      <c r="H224" s="1">
        <v>0</v>
      </c>
      <c r="I224" s="1">
        <v>0</v>
      </c>
      <c r="J224" s="1">
        <v>0</v>
      </c>
      <c r="K224" s="1">
        <v>0</v>
      </c>
    </row>
    <row r="225" spans="1:11">
      <c r="A225" s="1" t="s">
        <v>2126</v>
      </c>
      <c r="B225" s="1" t="s">
        <v>753</v>
      </c>
      <c r="C225" s="1" t="s">
        <v>758</v>
      </c>
      <c r="D225" s="1">
        <v>0</v>
      </c>
      <c r="E225" s="1" t="s">
        <v>1243</v>
      </c>
      <c r="F225" s="1">
        <v>0</v>
      </c>
      <c r="G225" s="1" t="s">
        <v>1243</v>
      </c>
      <c r="H225" s="1">
        <v>0</v>
      </c>
      <c r="I225" s="1" t="s">
        <v>1243</v>
      </c>
      <c r="J225" s="1">
        <v>0</v>
      </c>
      <c r="K225" s="1" t="s">
        <v>1243</v>
      </c>
    </row>
    <row r="226" spans="1:11">
      <c r="A226" s="1" t="s">
        <v>2127</v>
      </c>
      <c r="B226" s="1" t="s">
        <v>753</v>
      </c>
      <c r="C226" s="1" t="s">
        <v>1605</v>
      </c>
      <c r="D226" s="1">
        <v>1</v>
      </c>
      <c r="E226" s="1" t="s">
        <v>1243</v>
      </c>
      <c r="F226" s="1">
        <v>1</v>
      </c>
      <c r="G226" s="1" t="s">
        <v>1243</v>
      </c>
      <c r="H226" s="1">
        <v>1</v>
      </c>
      <c r="I226" s="1" t="s">
        <v>1243</v>
      </c>
      <c r="J226" s="1">
        <v>1</v>
      </c>
      <c r="K226" s="1" t="s">
        <v>1243</v>
      </c>
    </row>
    <row r="227" spans="1:11">
      <c r="A227" s="1" t="s">
        <v>906</v>
      </c>
      <c r="B227" s="1" t="s">
        <v>753</v>
      </c>
      <c r="C227" s="1" t="s">
        <v>1606</v>
      </c>
      <c r="D227" s="1">
        <v>1</v>
      </c>
      <c r="E227" s="1" t="s">
        <v>1243</v>
      </c>
      <c r="F227" s="1">
        <v>1</v>
      </c>
      <c r="G227" s="1" t="s">
        <v>1243</v>
      </c>
      <c r="H227" s="1">
        <v>1</v>
      </c>
      <c r="I227" s="1" t="s">
        <v>1243</v>
      </c>
      <c r="J227" s="1">
        <v>1</v>
      </c>
      <c r="K227" s="1" t="s">
        <v>1243</v>
      </c>
    </row>
    <row r="228" spans="1:11">
      <c r="A228" s="1" t="s">
        <v>907</v>
      </c>
      <c r="B228" s="1" t="s">
        <v>753</v>
      </c>
      <c r="C228" s="1" t="s">
        <v>760</v>
      </c>
      <c r="D228" s="1">
        <v>0</v>
      </c>
      <c r="E228" s="1">
        <v>0</v>
      </c>
      <c r="F228" s="1">
        <v>0</v>
      </c>
      <c r="G228" s="1">
        <v>0</v>
      </c>
      <c r="H228" s="1">
        <v>0</v>
      </c>
      <c r="I228" s="1">
        <v>0</v>
      </c>
      <c r="J228" s="1">
        <v>0</v>
      </c>
      <c r="K228" s="1">
        <v>0</v>
      </c>
    </row>
    <row r="229" spans="1:11">
      <c r="A229" s="1" t="s">
        <v>908</v>
      </c>
      <c r="B229" s="1" t="s">
        <v>753</v>
      </c>
      <c r="C229" s="1" t="s">
        <v>1604</v>
      </c>
      <c r="D229" s="1">
        <v>0</v>
      </c>
      <c r="E229" s="1">
        <v>0</v>
      </c>
      <c r="F229" s="1">
        <v>0</v>
      </c>
      <c r="G229" s="1">
        <v>0</v>
      </c>
      <c r="H229" s="1">
        <v>0</v>
      </c>
      <c r="I229" s="1">
        <v>0</v>
      </c>
      <c r="J229" s="1">
        <v>0</v>
      </c>
      <c r="K229" s="1">
        <v>0</v>
      </c>
    </row>
    <row r="230" spans="1:11">
      <c r="A230" s="1" t="s">
        <v>909</v>
      </c>
      <c r="B230" s="1" t="s">
        <v>753</v>
      </c>
      <c r="C230" s="1" t="s">
        <v>757</v>
      </c>
      <c r="D230" s="1">
        <v>0</v>
      </c>
      <c r="E230" s="1" t="s">
        <v>1243</v>
      </c>
      <c r="F230" s="1">
        <v>0</v>
      </c>
      <c r="G230" s="1" t="s">
        <v>1243</v>
      </c>
      <c r="H230" s="1">
        <v>0</v>
      </c>
      <c r="I230" s="1" t="s">
        <v>1243</v>
      </c>
      <c r="J230" s="1">
        <v>0</v>
      </c>
      <c r="K230" s="1" t="s">
        <v>1243</v>
      </c>
    </row>
    <row r="231" spans="1:11">
      <c r="A231" s="1" t="s">
        <v>910</v>
      </c>
      <c r="B231" s="1" t="s">
        <v>753</v>
      </c>
      <c r="C231" s="1" t="s">
        <v>1431</v>
      </c>
      <c r="D231" s="1">
        <v>1</v>
      </c>
      <c r="E231" s="1">
        <v>16</v>
      </c>
      <c r="F231" s="1">
        <v>1</v>
      </c>
      <c r="G231" s="1">
        <v>16</v>
      </c>
      <c r="H231" s="1">
        <v>1</v>
      </c>
      <c r="I231" s="1">
        <v>16</v>
      </c>
      <c r="J231" s="1">
        <v>1</v>
      </c>
      <c r="K231" s="1">
        <v>16</v>
      </c>
    </row>
    <row r="232" spans="1:11">
      <c r="A232" s="1" t="s">
        <v>2079</v>
      </c>
      <c r="B232" s="1" t="s">
        <v>911</v>
      </c>
      <c r="C232" s="1" t="s">
        <v>746</v>
      </c>
      <c r="D232" s="1">
        <v>9</v>
      </c>
      <c r="E232" s="1" t="s">
        <v>1243</v>
      </c>
      <c r="F232" s="1">
        <v>9</v>
      </c>
      <c r="G232" s="1" t="s">
        <v>1243</v>
      </c>
      <c r="H232" s="1">
        <v>9</v>
      </c>
      <c r="I232" s="1" t="s">
        <v>1243</v>
      </c>
      <c r="J232" s="1">
        <v>10</v>
      </c>
      <c r="K232" s="1" t="s">
        <v>1243</v>
      </c>
    </row>
    <row r="233" spans="1:11">
      <c r="A233" s="1" t="s">
        <v>2080</v>
      </c>
      <c r="B233" s="1" t="s">
        <v>911</v>
      </c>
      <c r="C233" s="1" t="s">
        <v>759</v>
      </c>
      <c r="D233" s="1">
        <v>0</v>
      </c>
      <c r="E233" s="1" t="s">
        <v>1243</v>
      </c>
      <c r="F233" s="1">
        <v>0</v>
      </c>
      <c r="G233" s="1" t="s">
        <v>1243</v>
      </c>
      <c r="H233" s="1">
        <v>0</v>
      </c>
      <c r="I233" s="1" t="s">
        <v>1243</v>
      </c>
      <c r="J233" s="1">
        <v>0</v>
      </c>
      <c r="K233" s="1" t="s">
        <v>1243</v>
      </c>
    </row>
    <row r="234" spans="1:11">
      <c r="A234" s="1" t="s">
        <v>2081</v>
      </c>
      <c r="B234" s="1" t="s">
        <v>911</v>
      </c>
      <c r="C234" s="1" t="s">
        <v>1602</v>
      </c>
      <c r="D234" s="1">
        <v>0</v>
      </c>
      <c r="E234" s="1">
        <v>0</v>
      </c>
      <c r="F234" s="1">
        <v>0</v>
      </c>
      <c r="G234" s="1">
        <v>0</v>
      </c>
      <c r="H234" s="1">
        <v>0</v>
      </c>
      <c r="I234" s="1">
        <v>0</v>
      </c>
      <c r="J234" s="1">
        <v>0</v>
      </c>
      <c r="K234" s="1">
        <v>0</v>
      </c>
    </row>
    <row r="235" spans="1:11">
      <c r="A235" s="1" t="s">
        <v>2082</v>
      </c>
      <c r="B235" s="1" t="s">
        <v>911</v>
      </c>
      <c r="C235" s="1" t="s">
        <v>756</v>
      </c>
      <c r="D235" s="1">
        <v>4</v>
      </c>
      <c r="E235" s="1">
        <v>24</v>
      </c>
      <c r="F235" s="1">
        <v>4</v>
      </c>
      <c r="G235" s="1">
        <v>24</v>
      </c>
      <c r="H235" s="1">
        <v>4</v>
      </c>
      <c r="I235" s="1">
        <v>24</v>
      </c>
      <c r="J235" s="1">
        <v>4</v>
      </c>
      <c r="K235" s="1">
        <v>24</v>
      </c>
    </row>
    <row r="236" spans="1:11">
      <c r="A236" s="1" t="s">
        <v>2083</v>
      </c>
      <c r="B236" s="1" t="s">
        <v>911</v>
      </c>
      <c r="C236" s="1" t="s">
        <v>1603</v>
      </c>
      <c r="D236" s="1">
        <v>0</v>
      </c>
      <c r="E236" s="1">
        <v>0</v>
      </c>
      <c r="F236" s="1">
        <v>0</v>
      </c>
      <c r="G236" s="1">
        <v>0</v>
      </c>
      <c r="H236" s="1">
        <v>0</v>
      </c>
      <c r="I236" s="1">
        <v>0</v>
      </c>
      <c r="J236" s="1">
        <v>0</v>
      </c>
      <c r="K236" s="1">
        <v>0</v>
      </c>
    </row>
    <row r="237" spans="1:11">
      <c r="A237" s="1" t="s">
        <v>2084</v>
      </c>
      <c r="B237" s="1" t="s">
        <v>911</v>
      </c>
      <c r="C237" s="1" t="s">
        <v>758</v>
      </c>
      <c r="D237" s="1">
        <v>3</v>
      </c>
      <c r="E237" s="1" t="s">
        <v>1243</v>
      </c>
      <c r="F237" s="1">
        <v>3</v>
      </c>
      <c r="G237" s="1" t="s">
        <v>1243</v>
      </c>
      <c r="H237" s="1">
        <v>3</v>
      </c>
      <c r="I237" s="1" t="s">
        <v>1243</v>
      </c>
      <c r="J237" s="1">
        <v>4</v>
      </c>
      <c r="K237" s="1" t="s">
        <v>1243</v>
      </c>
    </row>
    <row r="238" spans="1:11">
      <c r="A238" s="1" t="s">
        <v>2085</v>
      </c>
      <c r="B238" s="1" t="s">
        <v>911</v>
      </c>
      <c r="C238" s="1" t="s">
        <v>1605</v>
      </c>
      <c r="D238" s="1">
        <v>1</v>
      </c>
      <c r="E238" s="1" t="s">
        <v>1243</v>
      </c>
      <c r="F238" s="1">
        <v>1</v>
      </c>
      <c r="G238" s="1" t="s">
        <v>1243</v>
      </c>
      <c r="H238" s="1">
        <v>1</v>
      </c>
      <c r="I238" s="1" t="s">
        <v>1243</v>
      </c>
      <c r="J238" s="1">
        <v>1</v>
      </c>
      <c r="K238" s="1" t="s">
        <v>1243</v>
      </c>
    </row>
    <row r="239" spans="1:11">
      <c r="A239" s="1" t="s">
        <v>2086</v>
      </c>
      <c r="B239" s="1" t="s">
        <v>911</v>
      </c>
      <c r="C239" s="1" t="s">
        <v>1606</v>
      </c>
      <c r="D239" s="1">
        <v>1</v>
      </c>
      <c r="E239" s="1" t="s">
        <v>1243</v>
      </c>
      <c r="F239" s="1">
        <v>1</v>
      </c>
      <c r="G239" s="1" t="s">
        <v>1243</v>
      </c>
      <c r="H239" s="1">
        <v>1</v>
      </c>
      <c r="I239" s="1" t="s">
        <v>1243</v>
      </c>
      <c r="J239" s="1">
        <v>1</v>
      </c>
      <c r="K239" s="1" t="s">
        <v>1243</v>
      </c>
    </row>
    <row r="240" spans="1:11">
      <c r="A240" s="1" t="s">
        <v>2087</v>
      </c>
      <c r="B240" s="1" t="s">
        <v>911</v>
      </c>
      <c r="C240" s="1" t="s">
        <v>760</v>
      </c>
      <c r="D240" s="1">
        <v>0</v>
      </c>
      <c r="E240" s="1">
        <v>0</v>
      </c>
      <c r="F240" s="1">
        <v>0</v>
      </c>
      <c r="G240" s="1">
        <v>0</v>
      </c>
      <c r="H240" s="1">
        <v>0</v>
      </c>
      <c r="I240" s="1">
        <v>0</v>
      </c>
      <c r="J240" s="1">
        <v>0</v>
      </c>
      <c r="K240" s="1">
        <v>0</v>
      </c>
    </row>
    <row r="241" spans="1:11">
      <c r="A241" s="1" t="s">
        <v>2088</v>
      </c>
      <c r="B241" s="1" t="s">
        <v>911</v>
      </c>
      <c r="C241" s="1" t="s">
        <v>1604</v>
      </c>
      <c r="D241" s="1">
        <v>0</v>
      </c>
      <c r="E241" s="1">
        <v>0</v>
      </c>
      <c r="F241" s="1">
        <v>0</v>
      </c>
      <c r="G241" s="1">
        <v>0</v>
      </c>
      <c r="H241" s="1">
        <v>0</v>
      </c>
      <c r="I241" s="1">
        <v>0</v>
      </c>
      <c r="J241" s="1">
        <v>0</v>
      </c>
      <c r="K241" s="1">
        <v>0</v>
      </c>
    </row>
    <row r="242" spans="1:11">
      <c r="A242" s="1" t="s">
        <v>2089</v>
      </c>
      <c r="B242" s="1" t="s">
        <v>911</v>
      </c>
      <c r="C242" s="1" t="s">
        <v>757</v>
      </c>
      <c r="D242" s="1">
        <v>0</v>
      </c>
      <c r="E242" s="1" t="s">
        <v>1243</v>
      </c>
      <c r="F242" s="1">
        <v>0</v>
      </c>
      <c r="G242" s="1" t="s">
        <v>1243</v>
      </c>
      <c r="H242" s="1">
        <v>0</v>
      </c>
      <c r="I242" s="1" t="s">
        <v>1243</v>
      </c>
      <c r="J242" s="1">
        <v>0</v>
      </c>
      <c r="K242" s="1" t="s">
        <v>1243</v>
      </c>
    </row>
    <row r="243" spans="1:11">
      <c r="A243" s="1" t="s">
        <v>2090</v>
      </c>
      <c r="B243" s="1" t="s">
        <v>911</v>
      </c>
      <c r="C243" s="1" t="s">
        <v>1431</v>
      </c>
      <c r="D243" s="1">
        <v>0</v>
      </c>
      <c r="E243" s="1">
        <v>0</v>
      </c>
      <c r="F243" s="1">
        <v>0</v>
      </c>
      <c r="G243" s="1">
        <v>0</v>
      </c>
      <c r="H243" s="1">
        <v>0</v>
      </c>
      <c r="I243" s="1">
        <v>0</v>
      </c>
      <c r="J243" s="1">
        <v>0</v>
      </c>
      <c r="K243" s="1">
        <v>0</v>
      </c>
    </row>
    <row r="244" spans="1:11">
      <c r="A244" s="1" t="s">
        <v>912</v>
      </c>
      <c r="B244" s="1" t="s">
        <v>754</v>
      </c>
      <c r="C244" s="1" t="s">
        <v>746</v>
      </c>
      <c r="D244" s="1">
        <v>39</v>
      </c>
      <c r="E244" s="1" t="s">
        <v>1243</v>
      </c>
      <c r="F244" s="1">
        <v>39</v>
      </c>
      <c r="G244" s="1" t="s">
        <v>1243</v>
      </c>
      <c r="H244" s="1">
        <v>40</v>
      </c>
      <c r="I244" s="1" t="s">
        <v>1243</v>
      </c>
      <c r="J244" s="1">
        <v>40</v>
      </c>
      <c r="K244" s="1" t="s">
        <v>1243</v>
      </c>
    </row>
    <row r="245" spans="1:11">
      <c r="A245" s="1" t="s">
        <v>913</v>
      </c>
      <c r="B245" s="1" t="s">
        <v>754</v>
      </c>
      <c r="C245" s="1" t="s">
        <v>759</v>
      </c>
      <c r="D245" s="1">
        <v>2</v>
      </c>
      <c r="E245" s="1" t="s">
        <v>1243</v>
      </c>
      <c r="F245" s="1">
        <v>2</v>
      </c>
      <c r="G245" s="1" t="s">
        <v>1243</v>
      </c>
      <c r="H245" s="1">
        <v>2</v>
      </c>
      <c r="I245" s="1" t="s">
        <v>1243</v>
      </c>
      <c r="J245" s="1">
        <v>2</v>
      </c>
      <c r="K245" s="1" t="s">
        <v>1243</v>
      </c>
    </row>
    <row r="246" spans="1:11">
      <c r="A246" s="1" t="s">
        <v>914</v>
      </c>
      <c r="B246" s="1" t="s">
        <v>754</v>
      </c>
      <c r="C246" s="1" t="s">
        <v>1602</v>
      </c>
      <c r="D246" s="1">
        <v>4</v>
      </c>
      <c r="E246" s="1">
        <v>125</v>
      </c>
      <c r="F246" s="1">
        <v>4</v>
      </c>
      <c r="G246" s="1">
        <v>125</v>
      </c>
      <c r="H246" s="1">
        <v>4</v>
      </c>
      <c r="I246" s="1">
        <v>125</v>
      </c>
      <c r="J246" s="1">
        <v>4</v>
      </c>
      <c r="K246" s="1">
        <v>125</v>
      </c>
    </row>
    <row r="247" spans="1:11">
      <c r="A247" s="1" t="s">
        <v>915</v>
      </c>
      <c r="B247" s="1" t="s">
        <v>754</v>
      </c>
      <c r="C247" s="1" t="s">
        <v>756</v>
      </c>
      <c r="D247" s="1">
        <v>21</v>
      </c>
      <c r="E247" s="1">
        <v>117</v>
      </c>
      <c r="F247" s="1">
        <v>21</v>
      </c>
      <c r="G247" s="1">
        <v>117</v>
      </c>
      <c r="H247" s="1">
        <v>21</v>
      </c>
      <c r="I247" s="1">
        <v>117</v>
      </c>
      <c r="J247" s="1">
        <v>21</v>
      </c>
      <c r="K247" s="1">
        <v>117</v>
      </c>
    </row>
    <row r="248" spans="1:11">
      <c r="A248" s="1" t="s">
        <v>916</v>
      </c>
      <c r="B248" s="1" t="s">
        <v>754</v>
      </c>
      <c r="C248" s="1" t="s">
        <v>1603</v>
      </c>
      <c r="D248" s="1">
        <v>0</v>
      </c>
      <c r="E248" s="1">
        <v>0</v>
      </c>
      <c r="F248" s="1">
        <v>0</v>
      </c>
      <c r="G248" s="1">
        <v>0</v>
      </c>
      <c r="H248" s="1">
        <v>0</v>
      </c>
      <c r="I248" s="1">
        <v>0</v>
      </c>
      <c r="J248" s="1">
        <v>0</v>
      </c>
      <c r="K248" s="1">
        <v>0</v>
      </c>
    </row>
    <row r="249" spans="1:11">
      <c r="A249" s="1" t="s">
        <v>917</v>
      </c>
      <c r="B249" s="1" t="s">
        <v>754</v>
      </c>
      <c r="C249" s="1" t="s">
        <v>758</v>
      </c>
      <c r="D249" s="1">
        <v>5</v>
      </c>
      <c r="E249" s="1" t="s">
        <v>1243</v>
      </c>
      <c r="F249" s="1">
        <v>5</v>
      </c>
      <c r="G249" s="1" t="s">
        <v>1243</v>
      </c>
      <c r="H249" s="1">
        <v>6</v>
      </c>
      <c r="I249" s="1" t="s">
        <v>1243</v>
      </c>
      <c r="J249" s="1">
        <v>6</v>
      </c>
      <c r="K249" s="1" t="s">
        <v>1243</v>
      </c>
    </row>
    <row r="250" spans="1:11">
      <c r="A250" s="1" t="s">
        <v>918</v>
      </c>
      <c r="B250" s="1" t="s">
        <v>754</v>
      </c>
      <c r="C250" s="1" t="s">
        <v>1605</v>
      </c>
      <c r="D250" s="1">
        <v>1</v>
      </c>
      <c r="E250" s="1" t="s">
        <v>1243</v>
      </c>
      <c r="F250" s="1">
        <v>1</v>
      </c>
      <c r="G250" s="1" t="s">
        <v>1243</v>
      </c>
      <c r="H250" s="1">
        <v>1</v>
      </c>
      <c r="I250" s="1" t="s">
        <v>1243</v>
      </c>
      <c r="J250" s="1">
        <v>1</v>
      </c>
      <c r="K250" s="1" t="s">
        <v>1243</v>
      </c>
    </row>
    <row r="251" spans="1:11">
      <c r="A251" s="1" t="s">
        <v>919</v>
      </c>
      <c r="B251" s="1" t="s">
        <v>754</v>
      </c>
      <c r="C251" s="1" t="s">
        <v>1606</v>
      </c>
      <c r="D251" s="1">
        <v>1</v>
      </c>
      <c r="E251" s="1" t="s">
        <v>1243</v>
      </c>
      <c r="F251" s="1">
        <v>1</v>
      </c>
      <c r="G251" s="1" t="s">
        <v>1243</v>
      </c>
      <c r="H251" s="1">
        <v>1</v>
      </c>
      <c r="I251" s="1" t="s">
        <v>1243</v>
      </c>
      <c r="J251" s="1">
        <v>1</v>
      </c>
      <c r="K251" s="1" t="s">
        <v>1243</v>
      </c>
    </row>
    <row r="252" spans="1:11">
      <c r="A252" s="1" t="s">
        <v>920</v>
      </c>
      <c r="B252" s="1" t="s">
        <v>754</v>
      </c>
      <c r="C252" s="1" t="s">
        <v>760</v>
      </c>
      <c r="D252" s="1">
        <v>1</v>
      </c>
      <c r="E252" s="1">
        <v>6.6956519999999999</v>
      </c>
      <c r="F252" s="1">
        <v>1</v>
      </c>
      <c r="G252" s="1">
        <v>6.6956519999999999</v>
      </c>
      <c r="H252" s="1">
        <v>1</v>
      </c>
      <c r="I252" s="1">
        <v>6.6956519999999999</v>
      </c>
      <c r="J252" s="1">
        <v>1</v>
      </c>
      <c r="K252" s="1">
        <v>6.6956519999999999</v>
      </c>
    </row>
    <row r="253" spans="1:11">
      <c r="A253" s="1" t="s">
        <v>921</v>
      </c>
      <c r="B253" s="1" t="s">
        <v>754</v>
      </c>
      <c r="C253" s="1" t="s">
        <v>1604</v>
      </c>
      <c r="D253" s="1">
        <v>4</v>
      </c>
      <c r="E253" s="1">
        <v>109</v>
      </c>
      <c r="F253" s="1">
        <v>4</v>
      </c>
      <c r="G253" s="1">
        <v>109</v>
      </c>
      <c r="H253" s="1">
        <v>4</v>
      </c>
      <c r="I253" s="1">
        <v>109</v>
      </c>
      <c r="J253" s="1">
        <v>4</v>
      </c>
      <c r="K253" s="1">
        <v>109</v>
      </c>
    </row>
    <row r="254" spans="1:11">
      <c r="A254" s="1" t="s">
        <v>922</v>
      </c>
      <c r="B254" s="1" t="s">
        <v>754</v>
      </c>
      <c r="C254" s="1" t="s">
        <v>757</v>
      </c>
      <c r="D254" s="1">
        <v>0</v>
      </c>
      <c r="E254" s="1" t="s">
        <v>1243</v>
      </c>
      <c r="F254" s="1">
        <v>0</v>
      </c>
      <c r="G254" s="1" t="s">
        <v>1243</v>
      </c>
      <c r="H254" s="1">
        <v>0</v>
      </c>
      <c r="I254" s="1" t="s">
        <v>1243</v>
      </c>
      <c r="J254" s="1">
        <v>0</v>
      </c>
      <c r="K254" s="1" t="s">
        <v>1243</v>
      </c>
    </row>
    <row r="255" spans="1:11">
      <c r="A255" s="1" t="s">
        <v>923</v>
      </c>
      <c r="B255" s="1" t="s">
        <v>754</v>
      </c>
      <c r="C255" s="1" t="s">
        <v>1431</v>
      </c>
      <c r="D255" s="1">
        <v>0</v>
      </c>
      <c r="E255" s="1">
        <v>0</v>
      </c>
      <c r="F255" s="1">
        <v>0</v>
      </c>
      <c r="G255" s="1">
        <v>0</v>
      </c>
      <c r="H255" s="1">
        <v>0</v>
      </c>
      <c r="I255" s="1">
        <v>0</v>
      </c>
      <c r="J255" s="1">
        <v>0</v>
      </c>
      <c r="K255" s="1">
        <v>0</v>
      </c>
    </row>
    <row r="256" spans="1:11">
      <c r="A256" s="1" t="s">
        <v>924</v>
      </c>
      <c r="B256" s="1" t="s">
        <v>755</v>
      </c>
      <c r="C256" s="1" t="s">
        <v>746</v>
      </c>
      <c r="D256" s="1">
        <v>2</v>
      </c>
      <c r="E256" s="1" t="s">
        <v>1243</v>
      </c>
      <c r="F256" s="1">
        <v>2</v>
      </c>
      <c r="G256" s="1" t="s">
        <v>1243</v>
      </c>
      <c r="H256" s="1">
        <v>2</v>
      </c>
      <c r="I256" s="1" t="s">
        <v>1243</v>
      </c>
      <c r="J256" s="1">
        <v>2</v>
      </c>
      <c r="K256" s="1" t="s">
        <v>1243</v>
      </c>
    </row>
    <row r="257" spans="1:11">
      <c r="A257" s="1" t="s">
        <v>925</v>
      </c>
      <c r="B257" s="1" t="s">
        <v>755</v>
      </c>
      <c r="C257" s="1" t="s">
        <v>759</v>
      </c>
      <c r="D257" s="1">
        <v>0</v>
      </c>
      <c r="E257" s="1" t="s">
        <v>1243</v>
      </c>
      <c r="F257" s="1">
        <v>0</v>
      </c>
      <c r="G257" s="1" t="s">
        <v>1243</v>
      </c>
      <c r="H257" s="1">
        <v>0</v>
      </c>
      <c r="I257" s="1" t="s">
        <v>1243</v>
      </c>
      <c r="J257" s="1">
        <v>0</v>
      </c>
      <c r="K257" s="1" t="s">
        <v>1243</v>
      </c>
    </row>
    <row r="258" spans="1:11">
      <c r="A258" s="1" t="s">
        <v>926</v>
      </c>
      <c r="B258" s="1" t="s">
        <v>755</v>
      </c>
      <c r="C258" s="1" t="s">
        <v>1602</v>
      </c>
      <c r="D258" s="1">
        <v>0</v>
      </c>
      <c r="E258" s="1">
        <v>0</v>
      </c>
      <c r="F258" s="1">
        <v>0</v>
      </c>
      <c r="G258" s="1">
        <v>0</v>
      </c>
      <c r="H258" s="1">
        <v>0</v>
      </c>
      <c r="I258" s="1">
        <v>0</v>
      </c>
      <c r="J258" s="1">
        <v>0</v>
      </c>
      <c r="K258" s="1">
        <v>0</v>
      </c>
    </row>
    <row r="259" spans="1:11">
      <c r="A259" s="1" t="s">
        <v>927</v>
      </c>
      <c r="B259" s="1" t="s">
        <v>755</v>
      </c>
      <c r="C259" s="1" t="s">
        <v>756</v>
      </c>
      <c r="D259" s="1">
        <v>0</v>
      </c>
      <c r="E259" s="1">
        <v>0</v>
      </c>
      <c r="F259" s="1">
        <v>0</v>
      </c>
      <c r="G259" s="1">
        <v>0</v>
      </c>
      <c r="H259" s="1">
        <v>0</v>
      </c>
      <c r="I259" s="1">
        <v>0</v>
      </c>
      <c r="J259" s="1">
        <v>0</v>
      </c>
      <c r="K259" s="1">
        <v>0</v>
      </c>
    </row>
    <row r="260" spans="1:11">
      <c r="A260" s="1" t="s">
        <v>928</v>
      </c>
      <c r="B260" s="1" t="s">
        <v>755</v>
      </c>
      <c r="C260" s="1" t="s">
        <v>1603</v>
      </c>
      <c r="D260" s="1">
        <v>0</v>
      </c>
      <c r="E260" s="1">
        <v>0</v>
      </c>
      <c r="F260" s="1">
        <v>0</v>
      </c>
      <c r="G260" s="1">
        <v>0</v>
      </c>
      <c r="H260" s="1">
        <v>0</v>
      </c>
      <c r="I260" s="1">
        <v>0</v>
      </c>
      <c r="J260" s="1">
        <v>0</v>
      </c>
      <c r="K260" s="1">
        <v>0</v>
      </c>
    </row>
    <row r="261" spans="1:11">
      <c r="A261" s="1" t="s">
        <v>929</v>
      </c>
      <c r="B261" s="1" t="s">
        <v>755</v>
      </c>
      <c r="C261" s="1" t="s">
        <v>758</v>
      </c>
      <c r="D261" s="1">
        <v>0</v>
      </c>
      <c r="E261" s="1" t="s">
        <v>1243</v>
      </c>
      <c r="F261" s="1">
        <v>0</v>
      </c>
      <c r="G261" s="1" t="s">
        <v>1243</v>
      </c>
      <c r="H261" s="1">
        <v>0</v>
      </c>
      <c r="I261" s="1" t="s">
        <v>1243</v>
      </c>
      <c r="J261" s="1">
        <v>0</v>
      </c>
      <c r="K261" s="1" t="s">
        <v>1243</v>
      </c>
    </row>
    <row r="262" spans="1:11">
      <c r="A262" s="1" t="s">
        <v>930</v>
      </c>
      <c r="B262" s="1" t="s">
        <v>755</v>
      </c>
      <c r="C262" s="1" t="s">
        <v>1605</v>
      </c>
      <c r="D262" s="1">
        <v>1</v>
      </c>
      <c r="E262" s="1" t="s">
        <v>1243</v>
      </c>
      <c r="F262" s="1">
        <v>1</v>
      </c>
      <c r="G262" s="1" t="s">
        <v>1243</v>
      </c>
      <c r="H262" s="1">
        <v>1</v>
      </c>
      <c r="I262" s="1" t="s">
        <v>1243</v>
      </c>
      <c r="J262" s="1">
        <v>1</v>
      </c>
      <c r="K262" s="1" t="s">
        <v>1243</v>
      </c>
    </row>
    <row r="263" spans="1:11">
      <c r="A263" s="1" t="s">
        <v>931</v>
      </c>
      <c r="B263" s="1" t="s">
        <v>755</v>
      </c>
      <c r="C263" s="1" t="s">
        <v>1606</v>
      </c>
      <c r="D263" s="1">
        <v>1</v>
      </c>
      <c r="E263" s="1" t="s">
        <v>1243</v>
      </c>
      <c r="F263" s="1">
        <v>1</v>
      </c>
      <c r="G263" s="1" t="s">
        <v>1243</v>
      </c>
      <c r="H263" s="1">
        <v>1</v>
      </c>
      <c r="I263" s="1" t="s">
        <v>1243</v>
      </c>
      <c r="J263" s="1">
        <v>1</v>
      </c>
      <c r="K263" s="1" t="s">
        <v>1243</v>
      </c>
    </row>
    <row r="264" spans="1:11">
      <c r="A264" s="1" t="s">
        <v>932</v>
      </c>
      <c r="B264" s="1" t="s">
        <v>755</v>
      </c>
      <c r="C264" s="1" t="s">
        <v>760</v>
      </c>
      <c r="D264" s="1">
        <v>0</v>
      </c>
      <c r="E264" s="1">
        <v>0</v>
      </c>
      <c r="F264" s="1">
        <v>0</v>
      </c>
      <c r="G264" s="1">
        <v>0</v>
      </c>
      <c r="H264" s="1">
        <v>0</v>
      </c>
      <c r="I264" s="1">
        <v>0</v>
      </c>
      <c r="J264" s="1">
        <v>0</v>
      </c>
      <c r="K264" s="1">
        <v>0</v>
      </c>
    </row>
    <row r="265" spans="1:11">
      <c r="A265" s="1" t="s">
        <v>200</v>
      </c>
      <c r="B265" s="1" t="s">
        <v>755</v>
      </c>
      <c r="C265" s="1" t="s">
        <v>1604</v>
      </c>
      <c r="D265" s="1">
        <v>0</v>
      </c>
      <c r="E265" s="1">
        <v>0</v>
      </c>
      <c r="F265" s="1">
        <v>0</v>
      </c>
      <c r="G265" s="1">
        <v>0</v>
      </c>
      <c r="H265" s="1">
        <v>0</v>
      </c>
      <c r="I265" s="1">
        <v>0</v>
      </c>
      <c r="J265" s="1">
        <v>0</v>
      </c>
      <c r="K265" s="1">
        <v>0</v>
      </c>
    </row>
    <row r="266" spans="1:11">
      <c r="A266" s="1" t="s">
        <v>201</v>
      </c>
      <c r="B266" s="1" t="s">
        <v>755</v>
      </c>
      <c r="C266" s="1" t="s">
        <v>757</v>
      </c>
      <c r="D266" s="1">
        <v>0</v>
      </c>
      <c r="E266" s="1" t="s">
        <v>1243</v>
      </c>
      <c r="F266" s="1">
        <v>0</v>
      </c>
      <c r="G266" s="1" t="s">
        <v>1243</v>
      </c>
      <c r="H266" s="1">
        <v>0</v>
      </c>
      <c r="I266" s="1" t="s">
        <v>1243</v>
      </c>
      <c r="J266" s="1">
        <v>0</v>
      </c>
      <c r="K266" s="1" t="s">
        <v>1243</v>
      </c>
    </row>
    <row r="267" spans="1:11">
      <c r="A267" s="1" t="s">
        <v>202</v>
      </c>
      <c r="B267" s="1" t="s">
        <v>755</v>
      </c>
      <c r="C267" s="1" t="s">
        <v>1431</v>
      </c>
      <c r="D267" s="1">
        <v>0</v>
      </c>
      <c r="E267" s="1">
        <v>0</v>
      </c>
      <c r="F267" s="1">
        <v>0</v>
      </c>
      <c r="G267" s="1">
        <v>0</v>
      </c>
      <c r="H267" s="1">
        <v>0</v>
      </c>
      <c r="I267" s="1">
        <v>0</v>
      </c>
      <c r="J267" s="1">
        <v>0</v>
      </c>
      <c r="K267" s="1">
        <v>0</v>
      </c>
    </row>
    <row r="268" spans="1:11">
      <c r="A268" s="1" t="s">
        <v>203</v>
      </c>
      <c r="B268" s="1" t="s">
        <v>747</v>
      </c>
      <c r="C268" s="1" t="s">
        <v>746</v>
      </c>
      <c r="D268" s="1">
        <v>3157</v>
      </c>
      <c r="E268" s="1" t="s">
        <v>1243</v>
      </c>
      <c r="F268" s="1">
        <v>3161</v>
      </c>
      <c r="G268" s="1" t="s">
        <v>1243</v>
      </c>
      <c r="H268" s="1">
        <v>3167</v>
      </c>
      <c r="I268" s="1" t="s">
        <v>1243</v>
      </c>
      <c r="J268" s="1">
        <v>3166</v>
      </c>
      <c r="K268" s="1" t="s">
        <v>1243</v>
      </c>
    </row>
    <row r="269" spans="1:11">
      <c r="A269" s="1" t="s">
        <v>204</v>
      </c>
      <c r="B269" s="1" t="s">
        <v>747</v>
      </c>
      <c r="C269" s="1" t="s">
        <v>759</v>
      </c>
      <c r="D269" s="1">
        <v>43</v>
      </c>
      <c r="E269" s="1" t="s">
        <v>1243</v>
      </c>
      <c r="F269" s="1">
        <v>42</v>
      </c>
      <c r="G269" s="1" t="s">
        <v>1243</v>
      </c>
      <c r="H269" s="1">
        <v>42</v>
      </c>
      <c r="I269" s="1" t="s">
        <v>1243</v>
      </c>
      <c r="J269" s="1">
        <v>40</v>
      </c>
      <c r="K269" s="1" t="s">
        <v>1243</v>
      </c>
    </row>
    <row r="270" spans="1:11">
      <c r="A270" s="1" t="s">
        <v>205</v>
      </c>
      <c r="B270" s="1" t="s">
        <v>747</v>
      </c>
      <c r="C270" s="1" t="s">
        <v>1602</v>
      </c>
      <c r="D270" s="1">
        <v>87</v>
      </c>
      <c r="E270" s="1">
        <v>9793.8448275862065</v>
      </c>
      <c r="F270" s="1">
        <v>86</v>
      </c>
      <c r="G270" s="1">
        <v>9725.0701754385955</v>
      </c>
      <c r="H270" s="1">
        <v>86</v>
      </c>
      <c r="I270" s="1">
        <v>9725.0701754385955</v>
      </c>
      <c r="J270" s="1">
        <v>86</v>
      </c>
      <c r="K270" s="1">
        <v>9723.9137931034493</v>
      </c>
    </row>
    <row r="271" spans="1:11">
      <c r="A271" s="1" t="s">
        <v>9</v>
      </c>
      <c r="B271" s="1" t="s">
        <v>747</v>
      </c>
      <c r="C271" s="1" t="s">
        <v>756</v>
      </c>
      <c r="D271" s="1">
        <v>2063</v>
      </c>
      <c r="E271" s="1">
        <v>11780</v>
      </c>
      <c r="F271" s="1">
        <v>2069</v>
      </c>
      <c r="G271" s="1">
        <v>11786</v>
      </c>
      <c r="H271" s="1">
        <v>2074</v>
      </c>
      <c r="I271" s="1">
        <v>11786</v>
      </c>
      <c r="J271" s="1">
        <v>2074</v>
      </c>
      <c r="K271" s="1">
        <v>11765</v>
      </c>
    </row>
    <row r="272" spans="1:11">
      <c r="A272" s="1" t="s">
        <v>10</v>
      </c>
      <c r="B272" s="1" t="s">
        <v>747</v>
      </c>
      <c r="C272" s="1" t="s">
        <v>1603</v>
      </c>
      <c r="D272" s="1">
        <v>44</v>
      </c>
      <c r="E272" s="1">
        <v>4176.9302320000006</v>
      </c>
      <c r="F272" s="1">
        <v>44</v>
      </c>
      <c r="G272" s="1">
        <v>4176.9302319999997</v>
      </c>
      <c r="H272" s="1">
        <v>44</v>
      </c>
      <c r="I272" s="1">
        <v>4176.9302320000006</v>
      </c>
      <c r="J272" s="1">
        <v>44</v>
      </c>
      <c r="K272" s="1">
        <v>4176.9302320000006</v>
      </c>
    </row>
    <row r="273" spans="1:11">
      <c r="A273" s="1" t="s">
        <v>11</v>
      </c>
      <c r="B273" s="1" t="s">
        <v>747</v>
      </c>
      <c r="C273" s="1" t="s">
        <v>758</v>
      </c>
      <c r="D273" s="1">
        <v>292</v>
      </c>
      <c r="E273" s="1" t="s">
        <v>1243</v>
      </c>
      <c r="F273" s="1">
        <v>293</v>
      </c>
      <c r="G273" s="1" t="s">
        <v>1243</v>
      </c>
      <c r="H273" s="1">
        <v>295</v>
      </c>
      <c r="I273" s="1" t="s">
        <v>1243</v>
      </c>
      <c r="J273" s="1">
        <v>295</v>
      </c>
      <c r="K273" s="1" t="s">
        <v>1243</v>
      </c>
    </row>
    <row r="274" spans="1:11">
      <c r="A274" s="1" t="s">
        <v>12</v>
      </c>
      <c r="B274" s="1" t="s">
        <v>747</v>
      </c>
      <c r="C274" s="1" t="s">
        <v>1605</v>
      </c>
      <c r="D274" s="1">
        <v>150</v>
      </c>
      <c r="E274" s="1" t="s">
        <v>1243</v>
      </c>
      <c r="F274" s="1">
        <v>150</v>
      </c>
      <c r="G274" s="1" t="s">
        <v>1243</v>
      </c>
      <c r="H274" s="1">
        <v>150</v>
      </c>
      <c r="I274" s="1" t="s">
        <v>1243</v>
      </c>
      <c r="J274" s="1">
        <v>150</v>
      </c>
      <c r="K274" s="1" t="s">
        <v>1243</v>
      </c>
    </row>
    <row r="275" spans="1:11">
      <c r="A275" s="1" t="s">
        <v>13</v>
      </c>
      <c r="B275" s="1" t="s">
        <v>747</v>
      </c>
      <c r="C275" s="1" t="s">
        <v>1606</v>
      </c>
      <c r="D275" s="1">
        <v>149</v>
      </c>
      <c r="E275" s="1" t="s">
        <v>1243</v>
      </c>
      <c r="F275" s="1">
        <v>149</v>
      </c>
      <c r="G275" s="1" t="s">
        <v>1243</v>
      </c>
      <c r="H275" s="1">
        <v>149</v>
      </c>
      <c r="I275" s="1" t="s">
        <v>1243</v>
      </c>
      <c r="J275" s="1">
        <v>150</v>
      </c>
      <c r="K275" s="1" t="s">
        <v>1243</v>
      </c>
    </row>
    <row r="276" spans="1:11">
      <c r="A276" s="1" t="s">
        <v>14</v>
      </c>
      <c r="B276" s="1" t="s">
        <v>747</v>
      </c>
      <c r="C276" s="1" t="s">
        <v>760</v>
      </c>
      <c r="D276" s="1">
        <v>64</v>
      </c>
      <c r="E276" s="1">
        <v>424.51551699999999</v>
      </c>
      <c r="F276" s="1">
        <v>64</v>
      </c>
      <c r="G276" s="1">
        <v>424.51551699999999</v>
      </c>
      <c r="H276" s="1">
        <v>65</v>
      </c>
      <c r="I276" s="1">
        <v>431.47825</v>
      </c>
      <c r="J276" s="1">
        <v>65</v>
      </c>
      <c r="K276" s="1">
        <v>429.34160200000002</v>
      </c>
    </row>
    <row r="277" spans="1:11">
      <c r="A277" s="1" t="s">
        <v>1636</v>
      </c>
      <c r="B277" s="1" t="s">
        <v>747</v>
      </c>
      <c r="C277" s="1" t="s">
        <v>1604</v>
      </c>
      <c r="D277" s="1">
        <v>197</v>
      </c>
      <c r="E277" s="1">
        <v>6394.5165489999999</v>
      </c>
      <c r="F277" s="1">
        <v>196</v>
      </c>
      <c r="G277" s="1">
        <v>6351.1580589999994</v>
      </c>
      <c r="H277" s="1">
        <v>195</v>
      </c>
      <c r="I277" s="1">
        <v>6322.620825</v>
      </c>
      <c r="J277" s="1">
        <v>194</v>
      </c>
      <c r="K277" s="1">
        <v>6328.4423050000005</v>
      </c>
    </row>
    <row r="278" spans="1:11">
      <c r="A278" s="1" t="s">
        <v>1637</v>
      </c>
      <c r="B278" s="1" t="s">
        <v>747</v>
      </c>
      <c r="C278" s="1" t="s">
        <v>757</v>
      </c>
      <c r="D278" s="1">
        <v>48</v>
      </c>
      <c r="E278" s="1" t="s">
        <v>1243</v>
      </c>
      <c r="F278" s="1">
        <v>48</v>
      </c>
      <c r="G278" s="1" t="s">
        <v>1243</v>
      </c>
      <c r="H278" s="1">
        <v>47</v>
      </c>
      <c r="I278" s="1" t="s">
        <v>1243</v>
      </c>
      <c r="J278" s="1">
        <v>48</v>
      </c>
      <c r="K278" s="1" t="s">
        <v>1243</v>
      </c>
    </row>
    <row r="279" spans="1:11">
      <c r="A279" s="1" t="s">
        <v>1638</v>
      </c>
      <c r="B279" s="1" t="s">
        <v>747</v>
      </c>
      <c r="C279" s="1" t="s">
        <v>1431</v>
      </c>
      <c r="D279" s="1">
        <v>16</v>
      </c>
      <c r="E279" s="1">
        <v>281</v>
      </c>
      <c r="F279" s="1">
        <v>16</v>
      </c>
      <c r="G279" s="1">
        <v>281</v>
      </c>
      <c r="H279" s="1">
        <v>16</v>
      </c>
      <c r="I279" s="1">
        <v>281</v>
      </c>
      <c r="J279" s="1">
        <v>16</v>
      </c>
      <c r="K279" s="1">
        <v>281</v>
      </c>
    </row>
    <row r="280" spans="1:11">
      <c r="A280" s="1" t="s">
        <v>1639</v>
      </c>
      <c r="B280" s="1" t="s">
        <v>1622</v>
      </c>
      <c r="C280" s="1" t="s">
        <v>746</v>
      </c>
      <c r="D280" s="1">
        <v>8</v>
      </c>
      <c r="E280" s="1" t="s">
        <v>1243</v>
      </c>
      <c r="F280" s="1">
        <v>8</v>
      </c>
      <c r="G280" s="1" t="s">
        <v>1243</v>
      </c>
      <c r="H280" s="1">
        <v>8</v>
      </c>
      <c r="I280" s="1" t="s">
        <v>1243</v>
      </c>
      <c r="J280" s="1">
        <v>9</v>
      </c>
      <c r="K280" s="1" t="s">
        <v>1243</v>
      </c>
    </row>
    <row r="281" spans="1:11">
      <c r="A281" s="1" t="s">
        <v>1640</v>
      </c>
      <c r="B281" s="1" t="s">
        <v>1622</v>
      </c>
      <c r="C281" s="1" t="s">
        <v>759</v>
      </c>
      <c r="D281" s="1">
        <v>2</v>
      </c>
      <c r="E281" s="1" t="s">
        <v>1243</v>
      </c>
      <c r="F281" s="1">
        <v>2</v>
      </c>
      <c r="G281" s="1" t="s">
        <v>1243</v>
      </c>
      <c r="H281" s="1">
        <v>2</v>
      </c>
      <c r="I281" s="1" t="s">
        <v>1243</v>
      </c>
      <c r="J281" s="1">
        <v>2</v>
      </c>
      <c r="K281" s="1" t="s">
        <v>1243</v>
      </c>
    </row>
    <row r="282" spans="1:11">
      <c r="A282" s="1" t="s">
        <v>1641</v>
      </c>
      <c r="B282" s="1" t="s">
        <v>1622</v>
      </c>
      <c r="C282" s="1" t="s">
        <v>1602</v>
      </c>
      <c r="D282" s="1">
        <v>0</v>
      </c>
      <c r="E282" s="1">
        <v>0</v>
      </c>
      <c r="F282" s="1">
        <v>0</v>
      </c>
      <c r="G282" s="1">
        <v>0</v>
      </c>
      <c r="H282" s="1">
        <v>0</v>
      </c>
      <c r="I282" s="1">
        <v>0</v>
      </c>
      <c r="J282" s="1">
        <v>1</v>
      </c>
      <c r="K282" s="1">
        <v>200</v>
      </c>
    </row>
    <row r="283" spans="1:11">
      <c r="A283" s="1" t="s">
        <v>1642</v>
      </c>
      <c r="B283" s="1" t="s">
        <v>1622</v>
      </c>
      <c r="C283" s="1" t="s">
        <v>756</v>
      </c>
      <c r="D283" s="1">
        <v>1</v>
      </c>
      <c r="E283" s="1">
        <v>8</v>
      </c>
      <c r="F283" s="1">
        <v>1</v>
      </c>
      <c r="G283" s="1">
        <v>8</v>
      </c>
      <c r="H283" s="1">
        <v>1</v>
      </c>
      <c r="I283" s="1">
        <v>8</v>
      </c>
      <c r="J283" s="1">
        <v>1</v>
      </c>
      <c r="K283" s="1">
        <v>8</v>
      </c>
    </row>
    <row r="284" spans="1:11">
      <c r="A284" s="1" t="s">
        <v>107</v>
      </c>
      <c r="B284" s="1" t="s">
        <v>1622</v>
      </c>
      <c r="C284" s="1" t="s">
        <v>1603</v>
      </c>
      <c r="D284" s="1">
        <v>0</v>
      </c>
      <c r="E284" s="1">
        <v>0</v>
      </c>
      <c r="F284" s="1">
        <v>0</v>
      </c>
      <c r="G284" s="1">
        <v>0</v>
      </c>
      <c r="H284" s="1">
        <v>0</v>
      </c>
      <c r="I284" s="1">
        <v>0</v>
      </c>
      <c r="J284" s="1">
        <v>0</v>
      </c>
      <c r="K284" s="1">
        <v>0</v>
      </c>
    </row>
    <row r="285" spans="1:11">
      <c r="A285" s="1" t="s">
        <v>108</v>
      </c>
      <c r="B285" s="1" t="s">
        <v>1622</v>
      </c>
      <c r="C285" s="1" t="s">
        <v>758</v>
      </c>
      <c r="D285" s="1">
        <v>1</v>
      </c>
      <c r="E285" s="1" t="s">
        <v>1243</v>
      </c>
      <c r="F285" s="1">
        <v>1</v>
      </c>
      <c r="G285" s="1" t="s">
        <v>1243</v>
      </c>
      <c r="H285" s="1">
        <v>1</v>
      </c>
      <c r="I285" s="1" t="s">
        <v>1243</v>
      </c>
      <c r="J285" s="1">
        <v>1</v>
      </c>
      <c r="K285" s="1" t="s">
        <v>1243</v>
      </c>
    </row>
    <row r="286" spans="1:11">
      <c r="A286" s="1" t="s">
        <v>109</v>
      </c>
      <c r="B286" s="1" t="s">
        <v>1622</v>
      </c>
      <c r="C286" s="1" t="s">
        <v>1605</v>
      </c>
      <c r="D286" s="1">
        <v>1</v>
      </c>
      <c r="E286" s="1" t="s">
        <v>1243</v>
      </c>
      <c r="F286" s="1">
        <v>1</v>
      </c>
      <c r="G286" s="1" t="s">
        <v>1243</v>
      </c>
      <c r="H286" s="1">
        <v>1</v>
      </c>
      <c r="I286" s="1" t="s">
        <v>1243</v>
      </c>
      <c r="J286" s="1">
        <v>1</v>
      </c>
      <c r="K286" s="1" t="s">
        <v>1243</v>
      </c>
    </row>
    <row r="287" spans="1:11">
      <c r="A287" s="1" t="s">
        <v>110</v>
      </c>
      <c r="B287" s="1" t="s">
        <v>1622</v>
      </c>
      <c r="C287" s="1" t="s">
        <v>1606</v>
      </c>
      <c r="D287" s="1">
        <v>1</v>
      </c>
      <c r="E287" s="1" t="s">
        <v>1243</v>
      </c>
      <c r="F287" s="1">
        <v>1</v>
      </c>
      <c r="G287" s="1" t="s">
        <v>1243</v>
      </c>
      <c r="H287" s="1">
        <v>1</v>
      </c>
      <c r="I287" s="1" t="s">
        <v>1243</v>
      </c>
      <c r="J287" s="1">
        <v>1</v>
      </c>
      <c r="K287" s="1" t="s">
        <v>1243</v>
      </c>
    </row>
    <row r="288" spans="1:11">
      <c r="A288" s="1" t="s">
        <v>111</v>
      </c>
      <c r="B288" s="1" t="s">
        <v>1622</v>
      </c>
      <c r="C288" s="1" t="s">
        <v>760</v>
      </c>
      <c r="D288" s="1">
        <v>0</v>
      </c>
      <c r="E288" s="1">
        <v>0</v>
      </c>
      <c r="F288" s="1">
        <v>0</v>
      </c>
      <c r="G288" s="1">
        <v>0</v>
      </c>
      <c r="H288" s="1">
        <v>0</v>
      </c>
      <c r="I288" s="1">
        <v>0</v>
      </c>
      <c r="J288" s="1">
        <v>0</v>
      </c>
      <c r="K288" s="1">
        <v>0</v>
      </c>
    </row>
    <row r="289" spans="1:11">
      <c r="A289" s="1" t="s">
        <v>195</v>
      </c>
      <c r="B289" s="1" t="s">
        <v>1622</v>
      </c>
      <c r="C289" s="1" t="s">
        <v>1604</v>
      </c>
      <c r="D289" s="1">
        <v>0</v>
      </c>
      <c r="E289" s="1">
        <v>0</v>
      </c>
      <c r="F289" s="1">
        <v>0</v>
      </c>
      <c r="G289" s="1">
        <v>0</v>
      </c>
      <c r="H289" s="1">
        <v>0</v>
      </c>
      <c r="I289" s="1">
        <v>0</v>
      </c>
      <c r="J289" s="1">
        <v>0</v>
      </c>
      <c r="K289" s="1">
        <v>0</v>
      </c>
    </row>
    <row r="290" spans="1:11">
      <c r="A290" s="1" t="s">
        <v>196</v>
      </c>
      <c r="B290" s="1" t="s">
        <v>1622</v>
      </c>
      <c r="C290" s="1" t="s">
        <v>757</v>
      </c>
      <c r="D290" s="1">
        <v>2</v>
      </c>
      <c r="E290" s="1" t="s">
        <v>1243</v>
      </c>
      <c r="F290" s="1">
        <v>2</v>
      </c>
      <c r="G290" s="1" t="s">
        <v>1243</v>
      </c>
      <c r="H290" s="1">
        <v>2</v>
      </c>
      <c r="I290" s="1" t="s">
        <v>1243</v>
      </c>
      <c r="J290" s="1">
        <v>2</v>
      </c>
      <c r="K290" s="1" t="s">
        <v>1243</v>
      </c>
    </row>
    <row r="291" spans="1:11">
      <c r="A291" s="1" t="s">
        <v>197</v>
      </c>
      <c r="B291" s="1" t="s">
        <v>1622</v>
      </c>
      <c r="C291" s="1" t="s">
        <v>1431</v>
      </c>
      <c r="D291" s="1">
        <v>0</v>
      </c>
      <c r="E291" s="1">
        <v>0</v>
      </c>
      <c r="F291" s="1">
        <v>0</v>
      </c>
      <c r="G291" s="1">
        <v>0</v>
      </c>
      <c r="H291" s="1">
        <v>0</v>
      </c>
      <c r="I291" s="1">
        <v>0</v>
      </c>
      <c r="J291" s="1">
        <v>0</v>
      </c>
      <c r="K291" s="1">
        <v>0</v>
      </c>
    </row>
    <row r="292" spans="1:11">
      <c r="A292" s="1" t="s">
        <v>198</v>
      </c>
      <c r="B292" s="1" t="s">
        <v>199</v>
      </c>
      <c r="C292" s="1" t="s">
        <v>746</v>
      </c>
      <c r="D292" s="1">
        <v>0</v>
      </c>
      <c r="E292" s="1" t="s">
        <v>1243</v>
      </c>
      <c r="F292" s="1">
        <v>0</v>
      </c>
      <c r="G292" s="1" t="s">
        <v>1243</v>
      </c>
      <c r="H292" s="1">
        <v>0</v>
      </c>
      <c r="I292" s="1" t="s">
        <v>1243</v>
      </c>
      <c r="J292" s="1">
        <v>1</v>
      </c>
      <c r="K292" s="1" t="s">
        <v>1243</v>
      </c>
    </row>
    <row r="293" spans="1:11">
      <c r="A293" s="1" t="s">
        <v>58</v>
      </c>
      <c r="B293" s="1" t="s">
        <v>199</v>
      </c>
      <c r="C293" s="1" t="s">
        <v>759</v>
      </c>
      <c r="D293" s="1">
        <v>0</v>
      </c>
      <c r="E293" s="1" t="s">
        <v>1243</v>
      </c>
      <c r="F293" s="1">
        <v>0</v>
      </c>
      <c r="G293" s="1" t="s">
        <v>1243</v>
      </c>
      <c r="H293" s="1">
        <v>0</v>
      </c>
      <c r="I293" s="1" t="s">
        <v>1243</v>
      </c>
      <c r="J293" s="1">
        <v>0</v>
      </c>
      <c r="K293" s="1" t="s">
        <v>1243</v>
      </c>
    </row>
    <row r="294" spans="1:11">
      <c r="A294" s="1" t="s">
        <v>828</v>
      </c>
      <c r="B294" s="1" t="s">
        <v>199</v>
      </c>
      <c r="C294" s="1" t="s">
        <v>1602</v>
      </c>
      <c r="D294" s="1">
        <v>0</v>
      </c>
      <c r="E294" s="1">
        <v>0</v>
      </c>
      <c r="F294" s="1">
        <v>0</v>
      </c>
      <c r="G294" s="1">
        <v>0</v>
      </c>
      <c r="H294" s="1">
        <v>0</v>
      </c>
      <c r="I294" s="1">
        <v>0</v>
      </c>
      <c r="J294" s="1">
        <v>0</v>
      </c>
      <c r="K294" s="1">
        <v>0</v>
      </c>
    </row>
    <row r="295" spans="1:11">
      <c r="A295" s="1" t="s">
        <v>829</v>
      </c>
      <c r="B295" s="1" t="s">
        <v>199</v>
      </c>
      <c r="C295" s="1" t="s">
        <v>756</v>
      </c>
      <c r="D295" s="1">
        <v>0</v>
      </c>
      <c r="E295" s="1">
        <v>0</v>
      </c>
      <c r="F295" s="1">
        <v>0</v>
      </c>
      <c r="G295" s="1">
        <v>0</v>
      </c>
      <c r="H295" s="1">
        <v>0</v>
      </c>
      <c r="I295" s="1">
        <v>0</v>
      </c>
      <c r="J295" s="1">
        <v>0</v>
      </c>
      <c r="K295" s="1">
        <v>0</v>
      </c>
    </row>
    <row r="296" spans="1:11">
      <c r="A296" s="1" t="s">
        <v>830</v>
      </c>
      <c r="B296" s="1" t="s">
        <v>199</v>
      </c>
      <c r="C296" s="1" t="s">
        <v>1603</v>
      </c>
      <c r="D296" s="1">
        <v>0</v>
      </c>
      <c r="E296" s="1">
        <v>0</v>
      </c>
      <c r="F296" s="1">
        <v>0</v>
      </c>
      <c r="G296" s="1">
        <v>0</v>
      </c>
      <c r="H296" s="1">
        <v>0</v>
      </c>
      <c r="I296" s="1">
        <v>0</v>
      </c>
      <c r="J296" s="1">
        <v>0</v>
      </c>
      <c r="K296" s="1">
        <v>0</v>
      </c>
    </row>
    <row r="297" spans="1:11">
      <c r="A297" s="1" t="s">
        <v>831</v>
      </c>
      <c r="B297" s="1" t="s">
        <v>199</v>
      </c>
      <c r="C297" s="1" t="s">
        <v>758</v>
      </c>
      <c r="D297" s="1">
        <v>0</v>
      </c>
      <c r="E297" s="1" t="s">
        <v>1243</v>
      </c>
      <c r="F297" s="1">
        <v>0</v>
      </c>
      <c r="G297" s="1" t="s">
        <v>1243</v>
      </c>
      <c r="H297" s="1">
        <v>0</v>
      </c>
      <c r="I297" s="1" t="s">
        <v>1243</v>
      </c>
      <c r="J297" s="1">
        <v>0</v>
      </c>
      <c r="K297" s="1" t="s">
        <v>1243</v>
      </c>
    </row>
    <row r="298" spans="1:11">
      <c r="A298" s="1" t="s">
        <v>367</v>
      </c>
      <c r="B298" s="1" t="s">
        <v>199</v>
      </c>
      <c r="C298" s="1" t="s">
        <v>1605</v>
      </c>
      <c r="D298" s="1" t="s">
        <v>2451</v>
      </c>
      <c r="E298" s="1" t="s">
        <v>1243</v>
      </c>
      <c r="F298" s="1" t="s">
        <v>2451</v>
      </c>
      <c r="G298" s="1" t="s">
        <v>1243</v>
      </c>
      <c r="H298" s="1" t="s">
        <v>2451</v>
      </c>
      <c r="I298" s="1" t="s">
        <v>1243</v>
      </c>
      <c r="J298" s="1" t="s">
        <v>2451</v>
      </c>
      <c r="K298" s="1" t="s">
        <v>1243</v>
      </c>
    </row>
    <row r="299" spans="1:11">
      <c r="A299" s="1" t="s">
        <v>368</v>
      </c>
      <c r="B299" s="1" t="s">
        <v>199</v>
      </c>
      <c r="C299" s="1" t="s">
        <v>1606</v>
      </c>
      <c r="D299" s="1" t="s">
        <v>2453</v>
      </c>
      <c r="E299" s="1" t="s">
        <v>1243</v>
      </c>
      <c r="F299" s="1" t="s">
        <v>2453</v>
      </c>
      <c r="G299" s="1" t="s">
        <v>1243</v>
      </c>
      <c r="H299" s="1" t="s">
        <v>2453</v>
      </c>
      <c r="I299" s="1" t="s">
        <v>1243</v>
      </c>
      <c r="J299" s="1" t="s">
        <v>2453</v>
      </c>
      <c r="K299" s="1" t="s">
        <v>1243</v>
      </c>
    </row>
    <row r="300" spans="1:11">
      <c r="A300" s="1" t="s">
        <v>1084</v>
      </c>
      <c r="B300" s="1" t="s">
        <v>199</v>
      </c>
      <c r="C300" s="1" t="s">
        <v>760</v>
      </c>
      <c r="D300" s="1">
        <v>0</v>
      </c>
      <c r="E300" s="1">
        <v>0</v>
      </c>
      <c r="F300" s="1">
        <v>0</v>
      </c>
      <c r="G300" s="1">
        <v>0</v>
      </c>
      <c r="H300" s="1">
        <v>0</v>
      </c>
      <c r="I300" s="1">
        <v>0</v>
      </c>
      <c r="J300" s="1">
        <v>0</v>
      </c>
      <c r="K300" s="1">
        <v>0</v>
      </c>
    </row>
    <row r="301" spans="1:11">
      <c r="A301" s="1" t="s">
        <v>1085</v>
      </c>
      <c r="B301" s="1" t="s">
        <v>199</v>
      </c>
      <c r="C301" s="1" t="s">
        <v>1604</v>
      </c>
      <c r="D301" s="1">
        <v>0</v>
      </c>
      <c r="E301" s="1">
        <v>0</v>
      </c>
      <c r="F301" s="1">
        <v>0</v>
      </c>
      <c r="G301" s="1">
        <v>0</v>
      </c>
      <c r="H301" s="1">
        <v>0</v>
      </c>
      <c r="I301" s="1">
        <v>0</v>
      </c>
      <c r="J301" s="1">
        <v>0</v>
      </c>
      <c r="K301" s="1">
        <v>0</v>
      </c>
    </row>
    <row r="302" spans="1:11">
      <c r="A302" s="1" t="s">
        <v>1086</v>
      </c>
      <c r="B302" s="1" t="s">
        <v>199</v>
      </c>
      <c r="C302" s="1" t="s">
        <v>757</v>
      </c>
      <c r="D302" s="1">
        <v>0</v>
      </c>
      <c r="E302" s="1" t="s">
        <v>1243</v>
      </c>
      <c r="F302" s="1">
        <v>0</v>
      </c>
      <c r="G302" s="1" t="s">
        <v>1243</v>
      </c>
      <c r="H302" s="1">
        <v>0</v>
      </c>
      <c r="I302" s="1" t="s">
        <v>1243</v>
      </c>
      <c r="J302" s="1">
        <v>1</v>
      </c>
      <c r="K302" s="1" t="s">
        <v>1243</v>
      </c>
    </row>
    <row r="303" spans="1:11">
      <c r="A303" s="1" t="s">
        <v>1087</v>
      </c>
      <c r="B303" s="1" t="s">
        <v>199</v>
      </c>
      <c r="C303" s="1" t="s">
        <v>1431</v>
      </c>
      <c r="D303" s="1">
        <v>0</v>
      </c>
      <c r="E303" s="1">
        <v>0</v>
      </c>
      <c r="F303" s="1">
        <v>0</v>
      </c>
      <c r="G303" s="1">
        <v>0</v>
      </c>
      <c r="H303" s="1">
        <v>0</v>
      </c>
      <c r="I303" s="1">
        <v>0</v>
      </c>
      <c r="J303" s="1">
        <v>0</v>
      </c>
      <c r="K303" s="1">
        <v>0</v>
      </c>
    </row>
    <row r="304" spans="1:11">
      <c r="A304" s="1" t="s">
        <v>1088</v>
      </c>
      <c r="B304" s="1" t="s">
        <v>2217</v>
      </c>
      <c r="C304" s="1" t="s">
        <v>746</v>
      </c>
      <c r="D304" s="1">
        <v>5</v>
      </c>
      <c r="E304" s="1" t="s">
        <v>1243</v>
      </c>
      <c r="F304" s="1">
        <v>5</v>
      </c>
      <c r="G304" s="1" t="s">
        <v>1243</v>
      </c>
      <c r="H304" s="1">
        <v>5</v>
      </c>
      <c r="I304" s="1" t="s">
        <v>1243</v>
      </c>
      <c r="J304" s="1">
        <v>5</v>
      </c>
      <c r="K304" s="1" t="s">
        <v>1243</v>
      </c>
    </row>
    <row r="305" spans="1:11">
      <c r="A305" s="1" t="s">
        <v>1089</v>
      </c>
      <c r="B305" s="1" t="s">
        <v>2217</v>
      </c>
      <c r="C305" s="1" t="s">
        <v>759</v>
      </c>
      <c r="D305" s="1">
        <v>1</v>
      </c>
      <c r="E305" s="1" t="s">
        <v>1243</v>
      </c>
      <c r="F305" s="1">
        <v>1</v>
      </c>
      <c r="G305" s="1" t="s">
        <v>1243</v>
      </c>
      <c r="H305" s="1">
        <v>1</v>
      </c>
      <c r="I305" s="1" t="s">
        <v>1243</v>
      </c>
      <c r="J305" s="1">
        <v>1</v>
      </c>
      <c r="K305" s="1" t="s">
        <v>1243</v>
      </c>
    </row>
    <row r="306" spans="1:11">
      <c r="A306" s="1" t="s">
        <v>1090</v>
      </c>
      <c r="B306" s="1" t="s">
        <v>2217</v>
      </c>
      <c r="C306" s="1" t="s">
        <v>1602</v>
      </c>
      <c r="D306" s="1">
        <v>0</v>
      </c>
      <c r="E306" s="1">
        <v>0</v>
      </c>
      <c r="F306" s="1">
        <v>0</v>
      </c>
      <c r="G306" s="1">
        <v>0</v>
      </c>
      <c r="H306" s="1">
        <v>0</v>
      </c>
      <c r="I306" s="1">
        <v>0</v>
      </c>
      <c r="J306" s="1">
        <v>0</v>
      </c>
      <c r="K306" s="1">
        <v>0</v>
      </c>
    </row>
    <row r="307" spans="1:11">
      <c r="A307" s="1" t="s">
        <v>1091</v>
      </c>
      <c r="B307" s="1" t="s">
        <v>2217</v>
      </c>
      <c r="C307" s="1" t="s">
        <v>756</v>
      </c>
      <c r="D307" s="1">
        <v>0</v>
      </c>
      <c r="E307" s="1">
        <v>0</v>
      </c>
      <c r="F307" s="1">
        <v>0</v>
      </c>
      <c r="G307" s="1">
        <v>0</v>
      </c>
      <c r="H307" s="1">
        <v>0</v>
      </c>
      <c r="I307" s="1">
        <v>0</v>
      </c>
      <c r="J307" s="1">
        <v>0</v>
      </c>
      <c r="K307" s="1">
        <v>0</v>
      </c>
    </row>
    <row r="308" spans="1:11">
      <c r="A308" s="1" t="s">
        <v>1092</v>
      </c>
      <c r="B308" s="1" t="s">
        <v>2217</v>
      </c>
      <c r="C308" s="1" t="s">
        <v>1603</v>
      </c>
      <c r="D308" s="1">
        <v>0</v>
      </c>
      <c r="E308" s="1">
        <v>0</v>
      </c>
      <c r="F308" s="1">
        <v>0</v>
      </c>
      <c r="G308" s="1">
        <v>0</v>
      </c>
      <c r="H308" s="1">
        <v>0</v>
      </c>
      <c r="I308" s="1">
        <v>0</v>
      </c>
      <c r="J308" s="1">
        <v>0</v>
      </c>
      <c r="K308" s="1">
        <v>0</v>
      </c>
    </row>
    <row r="309" spans="1:11">
      <c r="A309" s="1" t="s">
        <v>1093</v>
      </c>
      <c r="B309" s="1" t="s">
        <v>2217</v>
      </c>
      <c r="C309" s="1" t="s">
        <v>758</v>
      </c>
      <c r="D309" s="1">
        <v>2</v>
      </c>
      <c r="E309" s="1" t="s">
        <v>1243</v>
      </c>
      <c r="F309" s="1">
        <v>2</v>
      </c>
      <c r="G309" s="1" t="s">
        <v>1243</v>
      </c>
      <c r="H309" s="1">
        <v>2</v>
      </c>
      <c r="I309" s="1" t="s">
        <v>1243</v>
      </c>
      <c r="J309" s="1">
        <v>2</v>
      </c>
      <c r="K309" s="1" t="s">
        <v>1243</v>
      </c>
    </row>
    <row r="310" spans="1:11">
      <c r="A310" s="1" t="s">
        <v>1094</v>
      </c>
      <c r="B310" s="1" t="s">
        <v>2217</v>
      </c>
      <c r="C310" s="1" t="s">
        <v>1605</v>
      </c>
      <c r="D310" s="1">
        <v>1</v>
      </c>
      <c r="E310" s="1" t="s">
        <v>1243</v>
      </c>
      <c r="F310" s="1">
        <v>1</v>
      </c>
      <c r="G310" s="1" t="s">
        <v>1243</v>
      </c>
      <c r="H310" s="1">
        <v>1</v>
      </c>
      <c r="I310" s="1" t="s">
        <v>1243</v>
      </c>
      <c r="J310" s="1">
        <v>1</v>
      </c>
      <c r="K310" s="1" t="s">
        <v>1243</v>
      </c>
    </row>
    <row r="311" spans="1:11">
      <c r="A311" s="1" t="s">
        <v>1095</v>
      </c>
      <c r="B311" s="1" t="s">
        <v>2217</v>
      </c>
      <c r="C311" s="1" t="s">
        <v>1606</v>
      </c>
      <c r="D311" s="1">
        <v>1</v>
      </c>
      <c r="E311" s="1" t="s">
        <v>1243</v>
      </c>
      <c r="F311" s="1">
        <v>1</v>
      </c>
      <c r="G311" s="1" t="s">
        <v>1243</v>
      </c>
      <c r="H311" s="1">
        <v>1</v>
      </c>
      <c r="I311" s="1" t="s">
        <v>1243</v>
      </c>
      <c r="J311" s="1">
        <v>1</v>
      </c>
      <c r="K311" s="1" t="s">
        <v>1243</v>
      </c>
    </row>
    <row r="312" spans="1:11">
      <c r="A312" s="1" t="s">
        <v>1096</v>
      </c>
      <c r="B312" s="1" t="s">
        <v>2217</v>
      </c>
      <c r="C312" s="1" t="s">
        <v>760</v>
      </c>
      <c r="D312" s="1">
        <v>0</v>
      </c>
      <c r="E312" s="1">
        <v>0</v>
      </c>
      <c r="F312" s="1">
        <v>0</v>
      </c>
      <c r="G312" s="1">
        <v>0</v>
      </c>
      <c r="H312" s="1">
        <v>0</v>
      </c>
      <c r="I312" s="1">
        <v>0</v>
      </c>
      <c r="J312" s="1">
        <v>0</v>
      </c>
      <c r="K312" s="1">
        <v>0</v>
      </c>
    </row>
    <row r="313" spans="1:11">
      <c r="A313" s="1" t="s">
        <v>1097</v>
      </c>
      <c r="B313" s="1" t="s">
        <v>2217</v>
      </c>
      <c r="C313" s="1" t="s">
        <v>1604</v>
      </c>
      <c r="D313" s="1">
        <v>0</v>
      </c>
      <c r="E313" s="1">
        <v>0</v>
      </c>
      <c r="F313" s="1">
        <v>0</v>
      </c>
      <c r="G313" s="1">
        <v>0</v>
      </c>
      <c r="H313" s="1">
        <v>0</v>
      </c>
      <c r="I313" s="1">
        <v>0</v>
      </c>
      <c r="J313" s="1">
        <v>0</v>
      </c>
      <c r="K313" s="1">
        <v>0</v>
      </c>
    </row>
    <row r="314" spans="1:11">
      <c r="A314" s="1" t="s">
        <v>1098</v>
      </c>
      <c r="B314" s="1" t="s">
        <v>2217</v>
      </c>
      <c r="C314" s="1" t="s">
        <v>757</v>
      </c>
      <c r="D314" s="1">
        <v>0</v>
      </c>
      <c r="E314" s="1" t="s">
        <v>1243</v>
      </c>
      <c r="F314" s="1">
        <v>0</v>
      </c>
      <c r="G314" s="1" t="s">
        <v>1243</v>
      </c>
      <c r="H314" s="1">
        <v>0</v>
      </c>
      <c r="I314" s="1" t="s">
        <v>1243</v>
      </c>
      <c r="J314" s="1">
        <v>0</v>
      </c>
      <c r="K314" s="1" t="s">
        <v>1243</v>
      </c>
    </row>
    <row r="315" spans="1:11">
      <c r="A315" s="1" t="s">
        <v>1099</v>
      </c>
      <c r="B315" s="1" t="s">
        <v>2217</v>
      </c>
      <c r="C315" s="1" t="s">
        <v>1431</v>
      </c>
      <c r="D315" s="1">
        <v>0</v>
      </c>
      <c r="E315" s="1">
        <v>0</v>
      </c>
      <c r="F315" s="1">
        <v>0</v>
      </c>
      <c r="G315" s="1">
        <v>0</v>
      </c>
      <c r="H315" s="1">
        <v>0</v>
      </c>
      <c r="I315" s="1">
        <v>0</v>
      </c>
      <c r="J315" s="1">
        <v>0</v>
      </c>
      <c r="K315" s="1">
        <v>0</v>
      </c>
    </row>
    <row r="316" spans="1:11">
      <c r="A316" s="1" t="s">
        <v>1314</v>
      </c>
      <c r="B316" s="1" t="s">
        <v>1643</v>
      </c>
      <c r="C316" s="1" t="s">
        <v>746</v>
      </c>
      <c r="D316" s="1">
        <v>4</v>
      </c>
      <c r="E316" s="1" t="s">
        <v>1243</v>
      </c>
      <c r="F316" s="1">
        <v>3</v>
      </c>
      <c r="G316" s="1" t="s">
        <v>1243</v>
      </c>
      <c r="H316" s="1">
        <v>4</v>
      </c>
      <c r="I316" s="1" t="s">
        <v>1243</v>
      </c>
      <c r="J316" s="1">
        <v>4</v>
      </c>
      <c r="K316" s="1" t="s">
        <v>1243</v>
      </c>
    </row>
    <row r="317" spans="1:11">
      <c r="A317" s="1" t="s">
        <v>2014</v>
      </c>
      <c r="B317" s="1" t="s">
        <v>1643</v>
      </c>
      <c r="C317" s="1" t="s">
        <v>759</v>
      </c>
      <c r="D317" s="1">
        <v>0</v>
      </c>
      <c r="E317" s="1" t="s">
        <v>1243</v>
      </c>
      <c r="F317" s="1">
        <v>0</v>
      </c>
      <c r="G317" s="1" t="s">
        <v>1243</v>
      </c>
      <c r="H317" s="1">
        <v>0</v>
      </c>
      <c r="I317" s="1" t="s">
        <v>1243</v>
      </c>
      <c r="J317" s="1">
        <v>0</v>
      </c>
      <c r="K317" s="1" t="s">
        <v>1243</v>
      </c>
    </row>
    <row r="318" spans="1:11">
      <c r="A318" s="1" t="s">
        <v>2015</v>
      </c>
      <c r="B318" s="1" t="s">
        <v>1643</v>
      </c>
      <c r="C318" s="1" t="s">
        <v>1602</v>
      </c>
      <c r="D318" s="1">
        <v>0</v>
      </c>
      <c r="E318" s="1">
        <v>0</v>
      </c>
      <c r="F318" s="1">
        <v>0</v>
      </c>
      <c r="G318" s="1">
        <v>0</v>
      </c>
      <c r="H318" s="1">
        <v>0</v>
      </c>
      <c r="I318" s="1">
        <v>0</v>
      </c>
      <c r="J318" s="1">
        <v>0</v>
      </c>
      <c r="K318" s="1">
        <v>0</v>
      </c>
    </row>
    <row r="319" spans="1:11">
      <c r="A319" s="1" t="s">
        <v>2016</v>
      </c>
      <c r="B319" s="1" t="s">
        <v>1643</v>
      </c>
      <c r="C319" s="1" t="s">
        <v>756</v>
      </c>
      <c r="D319" s="1">
        <v>1</v>
      </c>
      <c r="E319" s="1">
        <v>9</v>
      </c>
      <c r="F319" s="1">
        <v>1</v>
      </c>
      <c r="G319" s="1">
        <v>9</v>
      </c>
      <c r="H319" s="1">
        <v>2</v>
      </c>
      <c r="I319" s="1">
        <v>18</v>
      </c>
      <c r="J319" s="1">
        <v>2</v>
      </c>
      <c r="K319" s="1">
        <v>18</v>
      </c>
    </row>
    <row r="320" spans="1:11">
      <c r="A320" s="1" t="s">
        <v>2017</v>
      </c>
      <c r="B320" s="1" t="s">
        <v>1643</v>
      </c>
      <c r="C320" s="1" t="s">
        <v>1603</v>
      </c>
      <c r="D320" s="1">
        <v>0</v>
      </c>
      <c r="E320" s="1">
        <v>0</v>
      </c>
      <c r="F320" s="1">
        <v>0</v>
      </c>
      <c r="G320" s="1">
        <v>0</v>
      </c>
      <c r="H320" s="1">
        <v>0</v>
      </c>
      <c r="I320" s="1">
        <v>0</v>
      </c>
      <c r="J320" s="1">
        <v>0</v>
      </c>
      <c r="K320" s="1">
        <v>0</v>
      </c>
    </row>
    <row r="321" spans="1:11">
      <c r="A321" s="1" t="s">
        <v>2018</v>
      </c>
      <c r="B321" s="1" t="s">
        <v>1643</v>
      </c>
      <c r="C321" s="1" t="s">
        <v>758</v>
      </c>
      <c r="D321" s="1">
        <v>1</v>
      </c>
      <c r="E321" s="1" t="s">
        <v>1243</v>
      </c>
      <c r="F321" s="1">
        <v>0</v>
      </c>
      <c r="G321" s="1" t="s">
        <v>1243</v>
      </c>
      <c r="H321" s="1">
        <v>0</v>
      </c>
      <c r="I321" s="1" t="s">
        <v>1243</v>
      </c>
      <c r="J321" s="1">
        <v>0</v>
      </c>
      <c r="K321" s="1" t="s">
        <v>1243</v>
      </c>
    </row>
    <row r="322" spans="1:11">
      <c r="A322" s="1" t="s">
        <v>2019</v>
      </c>
      <c r="B322" s="1" t="s">
        <v>1643</v>
      </c>
      <c r="C322" s="1" t="s">
        <v>1605</v>
      </c>
      <c r="D322" s="1">
        <v>1</v>
      </c>
      <c r="E322" s="1" t="s">
        <v>1243</v>
      </c>
      <c r="F322" s="1">
        <v>1</v>
      </c>
      <c r="G322" s="1" t="s">
        <v>1243</v>
      </c>
      <c r="H322" s="1">
        <v>1</v>
      </c>
      <c r="I322" s="1" t="s">
        <v>1243</v>
      </c>
      <c r="J322" s="1">
        <v>1</v>
      </c>
      <c r="K322" s="1" t="s">
        <v>1243</v>
      </c>
    </row>
    <row r="323" spans="1:11">
      <c r="A323" s="1" t="s">
        <v>2020</v>
      </c>
      <c r="B323" s="1" t="s">
        <v>1643</v>
      </c>
      <c r="C323" s="1" t="s">
        <v>1606</v>
      </c>
      <c r="D323" s="1">
        <v>1</v>
      </c>
      <c r="E323" s="1" t="s">
        <v>1243</v>
      </c>
      <c r="F323" s="1">
        <v>1</v>
      </c>
      <c r="G323" s="1" t="s">
        <v>1243</v>
      </c>
      <c r="H323" s="1">
        <v>1</v>
      </c>
      <c r="I323" s="1" t="s">
        <v>1243</v>
      </c>
      <c r="J323" s="1">
        <v>1</v>
      </c>
      <c r="K323" s="1" t="s">
        <v>1243</v>
      </c>
    </row>
    <row r="324" spans="1:11">
      <c r="A324" s="1" t="s">
        <v>2021</v>
      </c>
      <c r="B324" s="1" t="s">
        <v>1643</v>
      </c>
      <c r="C324" s="1" t="s">
        <v>760</v>
      </c>
      <c r="D324" s="1">
        <v>0</v>
      </c>
      <c r="E324" s="1">
        <v>0</v>
      </c>
      <c r="F324" s="1">
        <v>0</v>
      </c>
      <c r="G324" s="1">
        <v>0</v>
      </c>
      <c r="H324" s="1">
        <v>0</v>
      </c>
      <c r="I324" s="1">
        <v>0</v>
      </c>
      <c r="J324" s="1">
        <v>0</v>
      </c>
      <c r="K324" s="1">
        <v>0</v>
      </c>
    </row>
    <row r="325" spans="1:11">
      <c r="A325" s="1" t="s">
        <v>2022</v>
      </c>
      <c r="B325" s="1" t="s">
        <v>1643</v>
      </c>
      <c r="C325" s="1" t="s">
        <v>1604</v>
      </c>
      <c r="D325" s="1">
        <v>0</v>
      </c>
      <c r="E325" s="1">
        <v>0</v>
      </c>
      <c r="F325" s="1">
        <v>0</v>
      </c>
      <c r="G325" s="1">
        <v>0</v>
      </c>
      <c r="H325" s="1">
        <v>0</v>
      </c>
      <c r="I325" s="1">
        <v>0</v>
      </c>
      <c r="J325" s="1">
        <v>0</v>
      </c>
      <c r="K325" s="1">
        <v>0</v>
      </c>
    </row>
    <row r="326" spans="1:11">
      <c r="A326" s="1" t="s">
        <v>2023</v>
      </c>
      <c r="B326" s="1" t="s">
        <v>1643</v>
      </c>
      <c r="C326" s="1" t="s">
        <v>757</v>
      </c>
      <c r="D326" s="1">
        <v>0</v>
      </c>
      <c r="E326" s="1" t="s">
        <v>1243</v>
      </c>
      <c r="F326" s="1">
        <v>0</v>
      </c>
      <c r="G326" s="1" t="s">
        <v>1243</v>
      </c>
      <c r="H326" s="1">
        <v>0</v>
      </c>
      <c r="I326" s="1" t="s">
        <v>1243</v>
      </c>
      <c r="J326" s="1">
        <v>0</v>
      </c>
      <c r="K326" s="1" t="s">
        <v>1243</v>
      </c>
    </row>
    <row r="327" spans="1:11">
      <c r="A327" s="1" t="s">
        <v>2024</v>
      </c>
      <c r="B327" s="1" t="s">
        <v>1643</v>
      </c>
      <c r="C327" s="1" t="s">
        <v>1431</v>
      </c>
      <c r="D327" s="1">
        <v>0</v>
      </c>
      <c r="E327" s="1">
        <v>0</v>
      </c>
      <c r="F327" s="1">
        <v>0</v>
      </c>
      <c r="G327" s="1">
        <v>0</v>
      </c>
      <c r="H327" s="1">
        <v>0</v>
      </c>
      <c r="I327" s="1">
        <v>0</v>
      </c>
      <c r="J327" s="1">
        <v>0</v>
      </c>
      <c r="K327" s="1">
        <v>0</v>
      </c>
    </row>
    <row r="328" spans="1:11">
      <c r="A328" s="1" t="s">
        <v>1644</v>
      </c>
      <c r="B328" s="1" t="s">
        <v>2220</v>
      </c>
      <c r="C328" s="1" t="s">
        <v>746</v>
      </c>
      <c r="D328" s="1">
        <v>14</v>
      </c>
      <c r="E328" s="1" t="s">
        <v>1243</v>
      </c>
      <c r="F328" s="1">
        <v>14</v>
      </c>
      <c r="G328" s="1" t="s">
        <v>1243</v>
      </c>
      <c r="H328" s="1">
        <v>14</v>
      </c>
      <c r="I328" s="1" t="s">
        <v>1243</v>
      </c>
      <c r="J328" s="1">
        <v>14</v>
      </c>
      <c r="K328" s="1" t="s">
        <v>1243</v>
      </c>
    </row>
    <row r="329" spans="1:11">
      <c r="A329" s="1" t="s">
        <v>1645</v>
      </c>
      <c r="B329" s="1" t="s">
        <v>2220</v>
      </c>
      <c r="C329" s="1" t="s">
        <v>759</v>
      </c>
      <c r="D329" s="1">
        <v>1</v>
      </c>
      <c r="E329" s="1" t="s">
        <v>1243</v>
      </c>
      <c r="F329" s="1">
        <v>1</v>
      </c>
      <c r="G329" s="1" t="s">
        <v>1243</v>
      </c>
      <c r="H329" s="1">
        <v>1</v>
      </c>
      <c r="I329" s="1" t="s">
        <v>1243</v>
      </c>
      <c r="J329" s="1">
        <v>1</v>
      </c>
      <c r="K329" s="1" t="s">
        <v>1243</v>
      </c>
    </row>
    <row r="330" spans="1:11">
      <c r="A330" s="1" t="s">
        <v>1646</v>
      </c>
      <c r="B330" s="1" t="s">
        <v>2220</v>
      </c>
      <c r="C330" s="1" t="s">
        <v>1602</v>
      </c>
      <c r="D330" s="1">
        <v>0</v>
      </c>
      <c r="E330" s="1">
        <v>0</v>
      </c>
      <c r="F330" s="1">
        <v>0</v>
      </c>
      <c r="G330" s="1">
        <v>0</v>
      </c>
      <c r="H330" s="1">
        <v>0</v>
      </c>
      <c r="I330" s="1">
        <v>0</v>
      </c>
      <c r="J330" s="1">
        <v>0</v>
      </c>
      <c r="K330" s="1">
        <v>0</v>
      </c>
    </row>
    <row r="331" spans="1:11">
      <c r="A331" s="1" t="s">
        <v>1566</v>
      </c>
      <c r="B331" s="1" t="s">
        <v>2220</v>
      </c>
      <c r="C331" s="1" t="s">
        <v>756</v>
      </c>
      <c r="D331" s="1">
        <v>9</v>
      </c>
      <c r="E331" s="1">
        <v>49</v>
      </c>
      <c r="F331" s="1">
        <v>9</v>
      </c>
      <c r="G331" s="1">
        <v>49</v>
      </c>
      <c r="H331" s="1">
        <v>9</v>
      </c>
      <c r="I331" s="1">
        <v>49</v>
      </c>
      <c r="J331" s="1">
        <v>9</v>
      </c>
      <c r="K331" s="1">
        <v>49</v>
      </c>
    </row>
    <row r="332" spans="1:11">
      <c r="A332" s="1" t="s">
        <v>1567</v>
      </c>
      <c r="B332" s="1" t="s">
        <v>2220</v>
      </c>
      <c r="C332" s="1" t="s">
        <v>1603</v>
      </c>
      <c r="D332" s="1">
        <v>0</v>
      </c>
      <c r="E332" s="1">
        <v>0</v>
      </c>
      <c r="F332" s="1">
        <v>0</v>
      </c>
      <c r="G332" s="1">
        <v>0</v>
      </c>
      <c r="H332" s="1">
        <v>0</v>
      </c>
      <c r="I332" s="1">
        <v>0</v>
      </c>
      <c r="J332" s="1">
        <v>0</v>
      </c>
      <c r="K332" s="1">
        <v>0</v>
      </c>
    </row>
    <row r="333" spans="1:11">
      <c r="A333" s="1" t="s">
        <v>1568</v>
      </c>
      <c r="B333" s="1" t="s">
        <v>2220</v>
      </c>
      <c r="C333" s="1" t="s">
        <v>758</v>
      </c>
      <c r="D333" s="1">
        <v>1</v>
      </c>
      <c r="E333" s="1" t="s">
        <v>1243</v>
      </c>
      <c r="F333" s="1">
        <v>1</v>
      </c>
      <c r="G333" s="1" t="s">
        <v>1243</v>
      </c>
      <c r="H333" s="1">
        <v>1</v>
      </c>
      <c r="I333" s="1" t="s">
        <v>1243</v>
      </c>
      <c r="J333" s="1">
        <v>1</v>
      </c>
      <c r="K333" s="1" t="s">
        <v>1243</v>
      </c>
    </row>
    <row r="334" spans="1:11">
      <c r="A334" s="1" t="s">
        <v>1569</v>
      </c>
      <c r="B334" s="1" t="s">
        <v>2220</v>
      </c>
      <c r="C334" s="1" t="s">
        <v>1605</v>
      </c>
      <c r="D334" s="1">
        <v>1</v>
      </c>
      <c r="E334" s="1" t="s">
        <v>1243</v>
      </c>
      <c r="F334" s="1">
        <v>1</v>
      </c>
      <c r="G334" s="1" t="s">
        <v>1243</v>
      </c>
      <c r="H334" s="1">
        <v>1</v>
      </c>
      <c r="I334" s="1" t="s">
        <v>1243</v>
      </c>
      <c r="J334" s="1">
        <v>1</v>
      </c>
      <c r="K334" s="1" t="s">
        <v>1243</v>
      </c>
    </row>
    <row r="335" spans="1:11">
      <c r="A335" s="1" t="s">
        <v>1570</v>
      </c>
      <c r="B335" s="1" t="s">
        <v>2220</v>
      </c>
      <c r="C335" s="1" t="s">
        <v>1606</v>
      </c>
      <c r="D335" s="1">
        <v>1</v>
      </c>
      <c r="E335" s="1" t="s">
        <v>1243</v>
      </c>
      <c r="F335" s="1">
        <v>1</v>
      </c>
      <c r="G335" s="1" t="s">
        <v>1243</v>
      </c>
      <c r="H335" s="1">
        <v>1</v>
      </c>
      <c r="I335" s="1" t="s">
        <v>1243</v>
      </c>
      <c r="J335" s="1">
        <v>1</v>
      </c>
      <c r="K335" s="1" t="s">
        <v>1243</v>
      </c>
    </row>
    <row r="336" spans="1:11">
      <c r="A336" s="1" t="s">
        <v>1571</v>
      </c>
      <c r="B336" s="1" t="s">
        <v>2220</v>
      </c>
      <c r="C336" s="1" t="s">
        <v>760</v>
      </c>
      <c r="D336" s="1">
        <v>1</v>
      </c>
      <c r="E336" s="1">
        <v>11</v>
      </c>
      <c r="F336" s="1">
        <v>1</v>
      </c>
      <c r="G336" s="1">
        <v>11</v>
      </c>
      <c r="H336" s="1">
        <v>1</v>
      </c>
      <c r="I336" s="1">
        <v>11</v>
      </c>
      <c r="J336" s="1">
        <v>1</v>
      </c>
      <c r="K336" s="1">
        <v>11</v>
      </c>
    </row>
    <row r="337" spans="1:11">
      <c r="A337" s="1" t="s">
        <v>589</v>
      </c>
      <c r="B337" s="1" t="s">
        <v>2220</v>
      </c>
      <c r="C337" s="1" t="s">
        <v>1604</v>
      </c>
      <c r="D337" s="1">
        <v>0</v>
      </c>
      <c r="E337" s="1">
        <v>0</v>
      </c>
      <c r="F337" s="1">
        <v>0</v>
      </c>
      <c r="G337" s="1">
        <v>0</v>
      </c>
      <c r="H337" s="1">
        <v>0</v>
      </c>
      <c r="I337" s="1">
        <v>0</v>
      </c>
      <c r="J337" s="1">
        <v>0</v>
      </c>
      <c r="K337" s="1">
        <v>0</v>
      </c>
    </row>
    <row r="338" spans="1:11">
      <c r="A338" s="1" t="s">
        <v>590</v>
      </c>
      <c r="B338" s="1" t="s">
        <v>2220</v>
      </c>
      <c r="C338" s="1" t="s">
        <v>757</v>
      </c>
      <c r="D338" s="1">
        <v>0</v>
      </c>
      <c r="E338" s="1" t="s">
        <v>1243</v>
      </c>
      <c r="F338" s="1">
        <v>0</v>
      </c>
      <c r="G338" s="1" t="s">
        <v>1243</v>
      </c>
      <c r="H338" s="1">
        <v>0</v>
      </c>
      <c r="I338" s="1" t="s">
        <v>1243</v>
      </c>
      <c r="J338" s="1">
        <v>0</v>
      </c>
      <c r="K338" s="1" t="s">
        <v>1243</v>
      </c>
    </row>
    <row r="339" spans="1:11">
      <c r="A339" s="1" t="s">
        <v>591</v>
      </c>
      <c r="B339" s="1" t="s">
        <v>2220</v>
      </c>
      <c r="C339" s="1" t="s">
        <v>1431</v>
      </c>
      <c r="D339" s="1">
        <v>0</v>
      </c>
      <c r="E339" s="1">
        <v>0</v>
      </c>
      <c r="F339" s="1">
        <v>0</v>
      </c>
      <c r="G339" s="1">
        <v>0</v>
      </c>
      <c r="H339" s="1">
        <v>0</v>
      </c>
      <c r="I339" s="1">
        <v>0</v>
      </c>
      <c r="J339" s="1">
        <v>0</v>
      </c>
      <c r="K339" s="1">
        <v>0</v>
      </c>
    </row>
    <row r="340" spans="1:11">
      <c r="A340" s="1" t="s">
        <v>592</v>
      </c>
      <c r="B340" s="1" t="s">
        <v>593</v>
      </c>
      <c r="C340" s="1" t="s">
        <v>746</v>
      </c>
      <c r="D340" s="1">
        <v>117</v>
      </c>
      <c r="E340" s="1" t="s">
        <v>1243</v>
      </c>
      <c r="F340" s="1">
        <v>116</v>
      </c>
      <c r="G340" s="1" t="s">
        <v>1243</v>
      </c>
      <c r="H340" s="1">
        <v>116</v>
      </c>
      <c r="I340" s="1" t="s">
        <v>1243</v>
      </c>
      <c r="J340" s="1">
        <v>115</v>
      </c>
      <c r="K340" s="1" t="s">
        <v>1243</v>
      </c>
    </row>
    <row r="341" spans="1:11">
      <c r="A341" s="1" t="s">
        <v>594</v>
      </c>
      <c r="B341" s="1" t="s">
        <v>593</v>
      </c>
      <c r="C341" s="1" t="s">
        <v>759</v>
      </c>
      <c r="D341" s="1">
        <v>6</v>
      </c>
      <c r="E341" s="1" t="s">
        <v>1243</v>
      </c>
      <c r="F341" s="1">
        <v>6</v>
      </c>
      <c r="G341" s="1" t="s">
        <v>1243</v>
      </c>
      <c r="H341" s="1">
        <v>7</v>
      </c>
      <c r="I341" s="1" t="s">
        <v>1243</v>
      </c>
      <c r="J341" s="1">
        <v>7</v>
      </c>
      <c r="K341" s="1" t="s">
        <v>1243</v>
      </c>
    </row>
    <row r="342" spans="1:11">
      <c r="A342" s="1" t="s">
        <v>595</v>
      </c>
      <c r="B342" s="1" t="s">
        <v>593</v>
      </c>
      <c r="C342" s="1" t="s">
        <v>1602</v>
      </c>
      <c r="D342" s="1">
        <v>3</v>
      </c>
      <c r="E342" s="1">
        <v>316</v>
      </c>
      <c r="F342" s="1">
        <v>3</v>
      </c>
      <c r="G342" s="1">
        <v>316</v>
      </c>
      <c r="H342" s="1">
        <v>3</v>
      </c>
      <c r="I342" s="1">
        <v>316</v>
      </c>
      <c r="J342" s="1">
        <v>3</v>
      </c>
      <c r="K342" s="1">
        <v>316</v>
      </c>
    </row>
    <row r="343" spans="1:11">
      <c r="A343" s="1" t="s">
        <v>596</v>
      </c>
      <c r="B343" s="1" t="s">
        <v>593</v>
      </c>
      <c r="C343" s="1" t="s">
        <v>756</v>
      </c>
      <c r="D343" s="1">
        <v>44</v>
      </c>
      <c r="E343" s="1">
        <v>267</v>
      </c>
      <c r="F343" s="1">
        <v>44</v>
      </c>
      <c r="G343" s="1">
        <v>268</v>
      </c>
      <c r="H343" s="1">
        <v>45</v>
      </c>
      <c r="I343" s="1">
        <v>277</v>
      </c>
      <c r="J343" s="1">
        <v>43</v>
      </c>
      <c r="K343" s="1">
        <v>265</v>
      </c>
    </row>
    <row r="344" spans="1:11">
      <c r="A344" s="1" t="s">
        <v>597</v>
      </c>
      <c r="B344" s="1" t="s">
        <v>593</v>
      </c>
      <c r="C344" s="1" t="s">
        <v>1603</v>
      </c>
      <c r="D344" s="1">
        <v>1</v>
      </c>
      <c r="E344" s="1">
        <v>17</v>
      </c>
      <c r="F344" s="1">
        <v>1</v>
      </c>
      <c r="G344" s="1">
        <v>17</v>
      </c>
      <c r="H344" s="1">
        <v>1</v>
      </c>
      <c r="I344" s="1">
        <v>17</v>
      </c>
      <c r="J344" s="1">
        <v>1</v>
      </c>
      <c r="K344" s="1">
        <v>17</v>
      </c>
    </row>
    <row r="345" spans="1:11">
      <c r="A345" s="1" t="s">
        <v>598</v>
      </c>
      <c r="B345" s="1" t="s">
        <v>593</v>
      </c>
      <c r="C345" s="1" t="s">
        <v>758</v>
      </c>
      <c r="D345" s="1">
        <v>17</v>
      </c>
      <c r="E345" s="1" t="s">
        <v>1243</v>
      </c>
      <c r="F345" s="1">
        <v>16</v>
      </c>
      <c r="G345" s="1" t="s">
        <v>1243</v>
      </c>
      <c r="H345" s="1">
        <v>15</v>
      </c>
      <c r="I345" s="1" t="s">
        <v>1243</v>
      </c>
      <c r="J345" s="1">
        <v>16</v>
      </c>
      <c r="K345" s="1" t="s">
        <v>1243</v>
      </c>
    </row>
    <row r="346" spans="1:11">
      <c r="A346" s="1" t="s">
        <v>599</v>
      </c>
      <c r="B346" s="1" t="s">
        <v>593</v>
      </c>
      <c r="C346" s="1" t="s">
        <v>1605</v>
      </c>
      <c r="D346" s="1">
        <v>14</v>
      </c>
      <c r="E346" s="1" t="s">
        <v>1243</v>
      </c>
      <c r="F346" s="1">
        <v>14</v>
      </c>
      <c r="G346" s="1" t="s">
        <v>1243</v>
      </c>
      <c r="H346" s="1">
        <v>14</v>
      </c>
      <c r="I346" s="1" t="s">
        <v>1243</v>
      </c>
      <c r="J346" s="1">
        <v>14</v>
      </c>
      <c r="K346" s="1" t="s">
        <v>1243</v>
      </c>
    </row>
    <row r="347" spans="1:11">
      <c r="A347" s="1" t="s">
        <v>600</v>
      </c>
      <c r="B347" s="1" t="s">
        <v>593</v>
      </c>
      <c r="C347" s="1" t="s">
        <v>1606</v>
      </c>
      <c r="D347" s="1">
        <v>13</v>
      </c>
      <c r="E347" s="1" t="s">
        <v>1243</v>
      </c>
      <c r="F347" s="1">
        <v>13</v>
      </c>
      <c r="G347" s="1" t="s">
        <v>1243</v>
      </c>
      <c r="H347" s="1">
        <v>13</v>
      </c>
      <c r="I347" s="1" t="s">
        <v>1243</v>
      </c>
      <c r="J347" s="1">
        <v>13</v>
      </c>
      <c r="K347" s="1" t="s">
        <v>1243</v>
      </c>
    </row>
    <row r="348" spans="1:11">
      <c r="A348" s="1" t="s">
        <v>601</v>
      </c>
      <c r="B348" s="1" t="s">
        <v>593</v>
      </c>
      <c r="C348" s="1" t="s">
        <v>760</v>
      </c>
      <c r="D348" s="1">
        <v>8</v>
      </c>
      <c r="E348" s="1">
        <v>47.428570999999998</v>
      </c>
      <c r="F348" s="1">
        <v>8</v>
      </c>
      <c r="G348" s="1">
        <v>47.428570999999998</v>
      </c>
      <c r="H348" s="1">
        <v>8</v>
      </c>
      <c r="I348" s="1">
        <v>47.428570999999998</v>
      </c>
      <c r="J348" s="1">
        <v>8</v>
      </c>
      <c r="K348" s="1">
        <v>47.428570999999998</v>
      </c>
    </row>
    <row r="349" spans="1:11">
      <c r="A349" s="1" t="s">
        <v>602</v>
      </c>
      <c r="B349" s="1" t="s">
        <v>593</v>
      </c>
      <c r="C349" s="1" t="s">
        <v>1604</v>
      </c>
      <c r="D349" s="1">
        <v>2</v>
      </c>
      <c r="E349" s="1">
        <v>47</v>
      </c>
      <c r="F349" s="1">
        <v>2</v>
      </c>
      <c r="G349" s="1">
        <v>47</v>
      </c>
      <c r="H349" s="1">
        <v>2</v>
      </c>
      <c r="I349" s="1">
        <v>47</v>
      </c>
      <c r="J349" s="1">
        <v>2</v>
      </c>
      <c r="K349" s="1">
        <v>47</v>
      </c>
    </row>
    <row r="350" spans="1:11">
      <c r="A350" s="1" t="s">
        <v>603</v>
      </c>
      <c r="B350" s="1" t="s">
        <v>593</v>
      </c>
      <c r="C350" s="1" t="s">
        <v>757</v>
      </c>
      <c r="D350" s="1">
        <v>9</v>
      </c>
      <c r="E350" s="1" t="s">
        <v>1243</v>
      </c>
      <c r="F350" s="1">
        <v>9</v>
      </c>
      <c r="G350" s="1" t="s">
        <v>1243</v>
      </c>
      <c r="H350" s="1">
        <v>8</v>
      </c>
      <c r="I350" s="1" t="s">
        <v>1243</v>
      </c>
      <c r="J350" s="1">
        <v>8</v>
      </c>
      <c r="K350" s="1" t="s">
        <v>1243</v>
      </c>
    </row>
    <row r="351" spans="1:11">
      <c r="A351" s="1" t="s">
        <v>604</v>
      </c>
      <c r="B351" s="1" t="s">
        <v>593</v>
      </c>
      <c r="C351" s="1" t="s">
        <v>1431</v>
      </c>
      <c r="D351" s="1">
        <v>0</v>
      </c>
      <c r="E351" s="1">
        <v>0</v>
      </c>
      <c r="F351" s="1">
        <v>0</v>
      </c>
      <c r="G351" s="1">
        <v>0</v>
      </c>
      <c r="H351" s="1">
        <v>0</v>
      </c>
      <c r="I351" s="1">
        <v>0</v>
      </c>
      <c r="J351" s="1">
        <v>0</v>
      </c>
      <c r="K351" s="1">
        <v>0</v>
      </c>
    </row>
    <row r="352" spans="1:11">
      <c r="A352" s="1" t="s">
        <v>605</v>
      </c>
      <c r="B352" s="1" t="s">
        <v>664</v>
      </c>
      <c r="C352" s="1" t="s">
        <v>746</v>
      </c>
      <c r="D352" s="1">
        <v>9</v>
      </c>
      <c r="E352" s="1" t="s">
        <v>1243</v>
      </c>
      <c r="F352" s="1">
        <v>9</v>
      </c>
      <c r="G352" s="1" t="s">
        <v>1243</v>
      </c>
      <c r="H352" s="1">
        <v>8</v>
      </c>
      <c r="I352" s="1" t="s">
        <v>1243</v>
      </c>
      <c r="J352" s="1">
        <v>6</v>
      </c>
      <c r="K352" s="1" t="s">
        <v>1243</v>
      </c>
    </row>
    <row r="353" spans="1:11">
      <c r="A353" s="1" t="s">
        <v>2391</v>
      </c>
      <c r="B353" s="1" t="s">
        <v>664</v>
      </c>
      <c r="C353" s="1" t="s">
        <v>759</v>
      </c>
      <c r="D353" s="1">
        <v>0</v>
      </c>
      <c r="E353" s="1" t="s">
        <v>1243</v>
      </c>
      <c r="F353" s="1">
        <v>0</v>
      </c>
      <c r="G353" s="1" t="s">
        <v>1243</v>
      </c>
      <c r="H353" s="1">
        <v>0</v>
      </c>
      <c r="I353" s="1" t="s">
        <v>1243</v>
      </c>
      <c r="J353" s="1">
        <v>0</v>
      </c>
      <c r="K353" s="1" t="s">
        <v>1243</v>
      </c>
    </row>
    <row r="354" spans="1:11">
      <c r="A354" s="1" t="s">
        <v>2392</v>
      </c>
      <c r="B354" s="1" t="s">
        <v>664</v>
      </c>
      <c r="C354" s="1" t="s">
        <v>1602</v>
      </c>
      <c r="D354" s="1">
        <v>1</v>
      </c>
      <c r="E354" s="1">
        <v>200</v>
      </c>
      <c r="F354" s="1">
        <v>1</v>
      </c>
      <c r="G354" s="1">
        <v>200</v>
      </c>
      <c r="H354" s="1">
        <v>1</v>
      </c>
      <c r="I354" s="1">
        <v>200</v>
      </c>
      <c r="J354" s="1">
        <v>0</v>
      </c>
      <c r="K354" s="1">
        <v>0</v>
      </c>
    </row>
    <row r="355" spans="1:11">
      <c r="A355" s="1" t="s">
        <v>2393</v>
      </c>
      <c r="B355" s="1" t="s">
        <v>664</v>
      </c>
      <c r="C355" s="1" t="s">
        <v>756</v>
      </c>
      <c r="D355" s="1">
        <v>2</v>
      </c>
      <c r="E355" s="1">
        <v>14</v>
      </c>
      <c r="F355" s="1">
        <v>2</v>
      </c>
      <c r="G355" s="1">
        <v>14</v>
      </c>
      <c r="H355" s="1">
        <v>2</v>
      </c>
      <c r="I355" s="1">
        <v>14</v>
      </c>
      <c r="J355" s="1">
        <v>2</v>
      </c>
      <c r="K355" s="1">
        <v>14</v>
      </c>
    </row>
    <row r="356" spans="1:11">
      <c r="A356" s="1" t="s">
        <v>2394</v>
      </c>
      <c r="B356" s="1" t="s">
        <v>664</v>
      </c>
      <c r="C356" s="1" t="s">
        <v>1603</v>
      </c>
      <c r="D356" s="1">
        <v>0</v>
      </c>
      <c r="E356" s="1">
        <v>0</v>
      </c>
      <c r="F356" s="1">
        <v>0</v>
      </c>
      <c r="G356" s="1">
        <v>0</v>
      </c>
      <c r="H356" s="1">
        <v>0</v>
      </c>
      <c r="I356" s="1">
        <v>0</v>
      </c>
      <c r="J356" s="1">
        <v>0</v>
      </c>
      <c r="K356" s="1">
        <v>0</v>
      </c>
    </row>
    <row r="357" spans="1:11">
      <c r="A357" s="1" t="s">
        <v>2395</v>
      </c>
      <c r="B357" s="1" t="s">
        <v>664</v>
      </c>
      <c r="C357" s="1" t="s">
        <v>758</v>
      </c>
      <c r="D357" s="1">
        <v>1</v>
      </c>
      <c r="E357" s="1" t="s">
        <v>1243</v>
      </c>
      <c r="F357" s="1">
        <v>1</v>
      </c>
      <c r="G357" s="1" t="s">
        <v>1243</v>
      </c>
      <c r="H357" s="1">
        <v>0</v>
      </c>
      <c r="I357" s="1" t="s">
        <v>1243</v>
      </c>
      <c r="J357" s="1">
        <v>0</v>
      </c>
      <c r="K357" s="1" t="s">
        <v>1243</v>
      </c>
    </row>
    <row r="358" spans="1:11">
      <c r="A358" s="1" t="s">
        <v>2396</v>
      </c>
      <c r="B358" s="1" t="s">
        <v>664</v>
      </c>
      <c r="C358" s="1" t="s">
        <v>1605</v>
      </c>
      <c r="D358" s="1" t="s">
        <v>2452</v>
      </c>
      <c r="E358" s="1" t="s">
        <v>1243</v>
      </c>
      <c r="F358" s="1" t="s">
        <v>2452</v>
      </c>
      <c r="G358" s="1" t="s">
        <v>1243</v>
      </c>
      <c r="H358" s="1" t="s">
        <v>2452</v>
      </c>
      <c r="I358" s="1" t="s">
        <v>1243</v>
      </c>
      <c r="J358" s="1" t="s">
        <v>2452</v>
      </c>
      <c r="K358" s="1" t="s">
        <v>1243</v>
      </c>
    </row>
    <row r="359" spans="1:11">
      <c r="A359" s="1" t="s">
        <v>2397</v>
      </c>
      <c r="B359" s="1" t="s">
        <v>664</v>
      </c>
      <c r="C359" s="1" t="s">
        <v>1606</v>
      </c>
      <c r="D359" s="1">
        <v>1</v>
      </c>
      <c r="E359" s="1" t="s">
        <v>1243</v>
      </c>
      <c r="F359" s="1">
        <v>1</v>
      </c>
      <c r="G359" s="1" t="s">
        <v>1243</v>
      </c>
      <c r="H359" s="1">
        <v>1</v>
      </c>
      <c r="I359" s="1" t="s">
        <v>1243</v>
      </c>
      <c r="J359" s="1">
        <v>1</v>
      </c>
      <c r="K359" s="1" t="s">
        <v>1243</v>
      </c>
    </row>
    <row r="360" spans="1:11">
      <c r="A360" s="1" t="s">
        <v>2398</v>
      </c>
      <c r="B360" s="1" t="s">
        <v>664</v>
      </c>
      <c r="C360" s="1" t="s">
        <v>760</v>
      </c>
      <c r="D360" s="1">
        <v>0</v>
      </c>
      <c r="E360" s="1">
        <v>0</v>
      </c>
      <c r="F360" s="1">
        <v>0</v>
      </c>
      <c r="G360" s="1">
        <v>0</v>
      </c>
      <c r="H360" s="1">
        <v>0</v>
      </c>
      <c r="I360" s="1">
        <v>0</v>
      </c>
      <c r="J360" s="1">
        <v>0</v>
      </c>
      <c r="K360" s="1">
        <v>0</v>
      </c>
    </row>
    <row r="361" spans="1:11">
      <c r="A361" s="1" t="s">
        <v>2399</v>
      </c>
      <c r="B361" s="1" t="s">
        <v>664</v>
      </c>
      <c r="C361" s="1" t="s">
        <v>1604</v>
      </c>
      <c r="D361" s="1">
        <v>0</v>
      </c>
      <c r="E361" s="1">
        <v>0</v>
      </c>
      <c r="F361" s="1">
        <v>0</v>
      </c>
      <c r="G361" s="1">
        <v>0</v>
      </c>
      <c r="H361" s="1">
        <v>0</v>
      </c>
      <c r="I361" s="1">
        <v>0</v>
      </c>
      <c r="J361" s="1">
        <v>0</v>
      </c>
      <c r="K361" s="1">
        <v>0</v>
      </c>
    </row>
    <row r="362" spans="1:11">
      <c r="A362" s="1" t="s">
        <v>2400</v>
      </c>
      <c r="B362" s="1" t="s">
        <v>664</v>
      </c>
      <c r="C362" s="1" t="s">
        <v>757</v>
      </c>
      <c r="D362" s="1">
        <v>2</v>
      </c>
      <c r="E362" s="1" t="s">
        <v>1243</v>
      </c>
      <c r="F362" s="1">
        <v>2</v>
      </c>
      <c r="G362" s="1" t="s">
        <v>1243</v>
      </c>
      <c r="H362" s="1">
        <v>2</v>
      </c>
      <c r="I362" s="1" t="s">
        <v>1243</v>
      </c>
      <c r="J362" s="1">
        <v>1</v>
      </c>
      <c r="K362" s="1" t="s">
        <v>1243</v>
      </c>
    </row>
    <row r="363" spans="1:11">
      <c r="A363" s="1" t="s">
        <v>2401</v>
      </c>
      <c r="B363" s="1" t="s">
        <v>664</v>
      </c>
      <c r="C363" s="1" t="s">
        <v>1431</v>
      </c>
      <c r="D363" s="1">
        <v>0</v>
      </c>
      <c r="E363" s="1">
        <v>0</v>
      </c>
      <c r="F363" s="1">
        <v>0</v>
      </c>
      <c r="G363" s="1">
        <v>0</v>
      </c>
      <c r="H363" s="1">
        <v>0</v>
      </c>
      <c r="I363" s="1">
        <v>0</v>
      </c>
      <c r="J363" s="1">
        <v>0</v>
      </c>
      <c r="K363" s="1">
        <v>0</v>
      </c>
    </row>
    <row r="364" spans="1:11">
      <c r="A364" s="1" t="s">
        <v>1520</v>
      </c>
      <c r="B364" s="1" t="s">
        <v>2402</v>
      </c>
      <c r="C364" s="1" t="s">
        <v>746</v>
      </c>
      <c r="D364" s="1">
        <v>6</v>
      </c>
      <c r="E364" s="1" t="s">
        <v>1243</v>
      </c>
      <c r="F364" s="1">
        <v>6</v>
      </c>
      <c r="G364" s="1" t="s">
        <v>1243</v>
      </c>
      <c r="H364" s="1">
        <v>6</v>
      </c>
      <c r="I364" s="1" t="s">
        <v>1243</v>
      </c>
      <c r="J364" s="1">
        <v>6</v>
      </c>
      <c r="K364" s="1" t="s">
        <v>1243</v>
      </c>
    </row>
    <row r="365" spans="1:11">
      <c r="A365" s="1" t="s">
        <v>1521</v>
      </c>
      <c r="B365" s="1" t="s">
        <v>2402</v>
      </c>
      <c r="C365" s="1" t="s">
        <v>759</v>
      </c>
      <c r="D365" s="1">
        <v>0</v>
      </c>
      <c r="E365" s="1" t="s">
        <v>1243</v>
      </c>
      <c r="F365" s="1">
        <v>0</v>
      </c>
      <c r="G365" s="1" t="s">
        <v>1243</v>
      </c>
      <c r="H365" s="1">
        <v>1</v>
      </c>
      <c r="I365" s="1" t="s">
        <v>1243</v>
      </c>
      <c r="J365" s="1">
        <v>1</v>
      </c>
      <c r="K365" s="1" t="s">
        <v>1243</v>
      </c>
    </row>
    <row r="366" spans="1:11">
      <c r="A366" s="1" t="s">
        <v>1522</v>
      </c>
      <c r="B366" s="1" t="s">
        <v>2402</v>
      </c>
      <c r="C366" s="1" t="s">
        <v>1602</v>
      </c>
      <c r="D366" s="1">
        <v>1</v>
      </c>
      <c r="E366" s="1">
        <v>42</v>
      </c>
      <c r="F366" s="1">
        <v>1</v>
      </c>
      <c r="G366" s="1">
        <v>42</v>
      </c>
      <c r="H366" s="1">
        <v>1</v>
      </c>
      <c r="I366" s="1">
        <v>42</v>
      </c>
      <c r="J366" s="1">
        <v>1</v>
      </c>
      <c r="K366" s="1">
        <v>42</v>
      </c>
    </row>
    <row r="367" spans="1:11">
      <c r="A367" s="1" t="s">
        <v>1523</v>
      </c>
      <c r="B367" s="1" t="s">
        <v>2402</v>
      </c>
      <c r="C367" s="1" t="s">
        <v>756</v>
      </c>
      <c r="D367" s="1">
        <v>2</v>
      </c>
      <c r="E367" s="1">
        <v>18</v>
      </c>
      <c r="F367" s="1">
        <v>2</v>
      </c>
      <c r="G367" s="1">
        <v>19</v>
      </c>
      <c r="H367" s="1">
        <v>2</v>
      </c>
      <c r="I367" s="1">
        <v>19</v>
      </c>
      <c r="J367" s="1">
        <v>2</v>
      </c>
      <c r="K367" s="1">
        <v>19</v>
      </c>
    </row>
    <row r="368" spans="1:11">
      <c r="A368" s="1" t="s">
        <v>1524</v>
      </c>
      <c r="B368" s="1" t="s">
        <v>2402</v>
      </c>
      <c r="C368" s="1" t="s">
        <v>1603</v>
      </c>
      <c r="D368" s="1">
        <v>0</v>
      </c>
      <c r="E368" s="1">
        <v>0</v>
      </c>
      <c r="F368" s="1">
        <v>0</v>
      </c>
      <c r="G368" s="1">
        <v>0</v>
      </c>
      <c r="H368" s="1">
        <v>0</v>
      </c>
      <c r="I368" s="1">
        <v>0</v>
      </c>
      <c r="J368" s="1">
        <v>0</v>
      </c>
      <c r="K368" s="1">
        <v>0</v>
      </c>
    </row>
    <row r="369" spans="1:11">
      <c r="A369" s="1" t="s">
        <v>1525</v>
      </c>
      <c r="B369" s="1" t="s">
        <v>2402</v>
      </c>
      <c r="C369" s="1" t="s">
        <v>758</v>
      </c>
      <c r="D369" s="1">
        <v>0</v>
      </c>
      <c r="E369" s="1" t="s">
        <v>1243</v>
      </c>
      <c r="F369" s="1">
        <v>0</v>
      </c>
      <c r="G369" s="1" t="s">
        <v>1243</v>
      </c>
      <c r="H369" s="1">
        <v>0</v>
      </c>
      <c r="I369" s="1" t="s">
        <v>1243</v>
      </c>
      <c r="J369" s="1">
        <v>0</v>
      </c>
      <c r="K369" s="1" t="s">
        <v>1243</v>
      </c>
    </row>
    <row r="370" spans="1:11">
      <c r="A370" s="1" t="s">
        <v>1526</v>
      </c>
      <c r="B370" s="1" t="s">
        <v>2402</v>
      </c>
      <c r="C370" s="1" t="s">
        <v>1605</v>
      </c>
      <c r="D370" s="1">
        <v>1</v>
      </c>
      <c r="E370" s="1" t="s">
        <v>1243</v>
      </c>
      <c r="F370" s="1">
        <v>1</v>
      </c>
      <c r="G370" s="1" t="s">
        <v>1243</v>
      </c>
      <c r="H370" s="1">
        <v>1</v>
      </c>
      <c r="I370" s="1" t="s">
        <v>1243</v>
      </c>
      <c r="J370" s="1">
        <v>1</v>
      </c>
      <c r="K370" s="1" t="s">
        <v>1243</v>
      </c>
    </row>
    <row r="371" spans="1:11">
      <c r="A371" s="1" t="s">
        <v>1527</v>
      </c>
      <c r="B371" s="1" t="s">
        <v>2402</v>
      </c>
      <c r="C371" s="1" t="s">
        <v>1606</v>
      </c>
      <c r="D371" s="1">
        <v>1</v>
      </c>
      <c r="E371" s="1" t="s">
        <v>1243</v>
      </c>
      <c r="F371" s="1">
        <v>1</v>
      </c>
      <c r="G371" s="1" t="s">
        <v>1243</v>
      </c>
      <c r="H371" s="1">
        <v>1</v>
      </c>
      <c r="I371" s="1" t="s">
        <v>1243</v>
      </c>
      <c r="J371" s="1">
        <v>1</v>
      </c>
      <c r="K371" s="1" t="s">
        <v>1243</v>
      </c>
    </row>
    <row r="372" spans="1:11">
      <c r="A372" s="1" t="s">
        <v>2227</v>
      </c>
      <c r="B372" s="1" t="s">
        <v>2402</v>
      </c>
      <c r="C372" s="1" t="s">
        <v>760</v>
      </c>
      <c r="D372" s="1">
        <v>0</v>
      </c>
      <c r="E372" s="1">
        <v>0</v>
      </c>
      <c r="F372" s="1">
        <v>0</v>
      </c>
      <c r="G372" s="1">
        <v>0</v>
      </c>
      <c r="H372" s="1">
        <v>0</v>
      </c>
      <c r="I372" s="1">
        <v>0</v>
      </c>
      <c r="J372" s="1">
        <v>0</v>
      </c>
      <c r="K372" s="1">
        <v>0</v>
      </c>
    </row>
    <row r="373" spans="1:11">
      <c r="A373" s="1" t="s">
        <v>2410</v>
      </c>
      <c r="B373" s="1" t="s">
        <v>2402</v>
      </c>
      <c r="C373" s="1" t="s">
        <v>1604</v>
      </c>
      <c r="D373" s="1">
        <v>0</v>
      </c>
      <c r="E373" s="1">
        <v>0</v>
      </c>
      <c r="F373" s="1">
        <v>0</v>
      </c>
      <c r="G373" s="1">
        <v>0</v>
      </c>
      <c r="H373" s="1">
        <v>0</v>
      </c>
      <c r="I373" s="1">
        <v>0</v>
      </c>
      <c r="J373" s="1">
        <v>0</v>
      </c>
      <c r="K373" s="1">
        <v>0</v>
      </c>
    </row>
    <row r="374" spans="1:11">
      <c r="A374" s="1" t="s">
        <v>2411</v>
      </c>
      <c r="B374" s="1" t="s">
        <v>2402</v>
      </c>
      <c r="C374" s="1" t="s">
        <v>757</v>
      </c>
      <c r="D374" s="1">
        <v>1</v>
      </c>
      <c r="E374" s="1" t="s">
        <v>1243</v>
      </c>
      <c r="F374" s="1">
        <v>1</v>
      </c>
      <c r="G374" s="1" t="s">
        <v>1243</v>
      </c>
      <c r="H374" s="1">
        <v>0</v>
      </c>
      <c r="I374" s="1" t="s">
        <v>1243</v>
      </c>
      <c r="J374" s="1">
        <v>0</v>
      </c>
      <c r="K374" s="1" t="s">
        <v>1243</v>
      </c>
    </row>
    <row r="375" spans="1:11">
      <c r="A375" s="1" t="s">
        <v>2412</v>
      </c>
      <c r="B375" s="1" t="s">
        <v>2402</v>
      </c>
      <c r="C375" s="1" t="s">
        <v>1431</v>
      </c>
      <c r="D375" s="1">
        <v>0</v>
      </c>
      <c r="E375" s="1">
        <v>0</v>
      </c>
      <c r="F375" s="1">
        <v>0</v>
      </c>
      <c r="G375" s="1">
        <v>0</v>
      </c>
      <c r="H375" s="1">
        <v>0</v>
      </c>
      <c r="I375" s="1">
        <v>0</v>
      </c>
      <c r="J375" s="1">
        <v>0</v>
      </c>
      <c r="K375" s="1">
        <v>0</v>
      </c>
    </row>
    <row r="376" spans="1:11">
      <c r="A376" s="1" t="s">
        <v>2403</v>
      </c>
      <c r="B376" s="1" t="s">
        <v>669</v>
      </c>
      <c r="C376" s="1" t="s">
        <v>746</v>
      </c>
      <c r="D376" s="1">
        <v>17</v>
      </c>
      <c r="E376" s="1" t="s">
        <v>1243</v>
      </c>
      <c r="F376" s="1">
        <v>17</v>
      </c>
      <c r="G376" s="1" t="s">
        <v>1243</v>
      </c>
      <c r="H376" s="1">
        <v>16</v>
      </c>
      <c r="I376" s="1" t="s">
        <v>1243</v>
      </c>
      <c r="J376" s="1">
        <v>16</v>
      </c>
      <c r="K376" s="1" t="s">
        <v>1243</v>
      </c>
    </row>
    <row r="377" spans="1:11">
      <c r="A377" s="1" t="s">
        <v>2404</v>
      </c>
      <c r="B377" s="1" t="s">
        <v>669</v>
      </c>
      <c r="C377" s="1" t="s">
        <v>759</v>
      </c>
      <c r="D377" s="1">
        <v>1</v>
      </c>
      <c r="E377" s="1" t="s">
        <v>1243</v>
      </c>
      <c r="F377" s="1">
        <v>1</v>
      </c>
      <c r="G377" s="1" t="s">
        <v>1243</v>
      </c>
      <c r="H377" s="1">
        <v>0</v>
      </c>
      <c r="I377" s="1" t="s">
        <v>1243</v>
      </c>
      <c r="J377" s="1">
        <v>0</v>
      </c>
      <c r="K377" s="1" t="s">
        <v>1243</v>
      </c>
    </row>
    <row r="378" spans="1:11">
      <c r="A378" s="1" t="s">
        <v>2405</v>
      </c>
      <c r="B378" s="1" t="s">
        <v>669</v>
      </c>
      <c r="C378" s="1" t="s">
        <v>1602</v>
      </c>
      <c r="D378" s="1">
        <v>0</v>
      </c>
      <c r="E378" s="1">
        <v>0</v>
      </c>
      <c r="F378" s="1">
        <v>0</v>
      </c>
      <c r="G378" s="1">
        <v>0</v>
      </c>
      <c r="H378" s="1">
        <v>0</v>
      </c>
      <c r="I378" s="1">
        <v>0</v>
      </c>
      <c r="J378" s="1">
        <v>0</v>
      </c>
      <c r="K378" s="1">
        <v>0</v>
      </c>
    </row>
    <row r="379" spans="1:11">
      <c r="A379" s="1" t="s">
        <v>2406</v>
      </c>
      <c r="B379" s="1" t="s">
        <v>669</v>
      </c>
      <c r="C379" s="1" t="s">
        <v>756</v>
      </c>
      <c r="D379" s="1">
        <v>5</v>
      </c>
      <c r="E379" s="1">
        <v>26</v>
      </c>
      <c r="F379" s="1">
        <v>5</v>
      </c>
      <c r="G379" s="1">
        <v>26</v>
      </c>
      <c r="H379" s="1">
        <v>5</v>
      </c>
      <c r="I379" s="1">
        <v>26</v>
      </c>
      <c r="J379" s="1">
        <v>5</v>
      </c>
      <c r="K379" s="1">
        <v>26</v>
      </c>
    </row>
    <row r="380" spans="1:11">
      <c r="A380" s="1" t="s">
        <v>2407</v>
      </c>
      <c r="B380" s="1" t="s">
        <v>669</v>
      </c>
      <c r="C380" s="1" t="s">
        <v>1603</v>
      </c>
      <c r="D380" s="1">
        <v>0</v>
      </c>
      <c r="E380" s="1">
        <v>0</v>
      </c>
      <c r="F380" s="1">
        <v>0</v>
      </c>
      <c r="G380" s="1">
        <v>0</v>
      </c>
      <c r="H380" s="1">
        <v>0</v>
      </c>
      <c r="I380" s="1">
        <v>0</v>
      </c>
      <c r="J380" s="1">
        <v>0</v>
      </c>
      <c r="K380" s="1">
        <v>0</v>
      </c>
    </row>
    <row r="381" spans="1:11">
      <c r="A381" s="1" t="s">
        <v>2408</v>
      </c>
      <c r="B381" s="1" t="s">
        <v>669</v>
      </c>
      <c r="C381" s="1" t="s">
        <v>758</v>
      </c>
      <c r="D381" s="1">
        <v>3</v>
      </c>
      <c r="E381" s="1" t="s">
        <v>1243</v>
      </c>
      <c r="F381" s="1">
        <v>3</v>
      </c>
      <c r="G381" s="1" t="s">
        <v>1243</v>
      </c>
      <c r="H381" s="1">
        <v>3</v>
      </c>
      <c r="I381" s="1" t="s">
        <v>1243</v>
      </c>
      <c r="J381" s="1">
        <v>3</v>
      </c>
      <c r="K381" s="1" t="s">
        <v>1243</v>
      </c>
    </row>
    <row r="382" spans="1:11">
      <c r="A382" s="1" t="s">
        <v>1512</v>
      </c>
      <c r="B382" s="1" t="s">
        <v>669</v>
      </c>
      <c r="C382" s="1" t="s">
        <v>1605</v>
      </c>
      <c r="D382" s="1">
        <v>1</v>
      </c>
      <c r="E382" s="1" t="s">
        <v>1243</v>
      </c>
      <c r="F382" s="1">
        <v>1</v>
      </c>
      <c r="G382" s="1" t="s">
        <v>1243</v>
      </c>
      <c r="H382" s="1">
        <v>1</v>
      </c>
      <c r="I382" s="1" t="s">
        <v>1243</v>
      </c>
      <c r="J382" s="1">
        <v>1</v>
      </c>
      <c r="K382" s="1" t="s">
        <v>1243</v>
      </c>
    </row>
    <row r="383" spans="1:11">
      <c r="A383" s="1" t="s">
        <v>1513</v>
      </c>
      <c r="B383" s="1" t="s">
        <v>669</v>
      </c>
      <c r="C383" s="1" t="s">
        <v>1606</v>
      </c>
      <c r="D383" s="1">
        <v>1</v>
      </c>
      <c r="E383" s="1" t="s">
        <v>1243</v>
      </c>
      <c r="F383" s="1">
        <v>1</v>
      </c>
      <c r="G383" s="1" t="s">
        <v>1243</v>
      </c>
      <c r="H383" s="1">
        <v>1</v>
      </c>
      <c r="I383" s="1" t="s">
        <v>1243</v>
      </c>
      <c r="J383" s="1">
        <v>1</v>
      </c>
      <c r="K383" s="1" t="s">
        <v>1243</v>
      </c>
    </row>
    <row r="384" spans="1:11">
      <c r="A384" s="1" t="s">
        <v>641</v>
      </c>
      <c r="B384" s="1" t="s">
        <v>669</v>
      </c>
      <c r="C384" s="1" t="s">
        <v>760</v>
      </c>
      <c r="D384" s="1">
        <v>4</v>
      </c>
      <c r="E384" s="1">
        <v>21</v>
      </c>
      <c r="F384" s="1">
        <v>4</v>
      </c>
      <c r="G384" s="1">
        <v>21</v>
      </c>
      <c r="H384" s="1">
        <v>4</v>
      </c>
      <c r="I384" s="1">
        <v>21</v>
      </c>
      <c r="J384" s="1">
        <v>4</v>
      </c>
      <c r="K384" s="1">
        <v>21</v>
      </c>
    </row>
    <row r="385" spans="1:11">
      <c r="A385" s="1" t="s">
        <v>642</v>
      </c>
      <c r="B385" s="1" t="s">
        <v>669</v>
      </c>
      <c r="C385" s="1" t="s">
        <v>1604</v>
      </c>
      <c r="D385" s="1">
        <v>0</v>
      </c>
      <c r="E385" s="1">
        <v>0</v>
      </c>
      <c r="F385" s="1">
        <v>0</v>
      </c>
      <c r="G385" s="1">
        <v>0</v>
      </c>
      <c r="H385" s="1">
        <v>0</v>
      </c>
      <c r="I385" s="1">
        <v>0</v>
      </c>
      <c r="J385" s="1">
        <v>0</v>
      </c>
      <c r="K385" s="1">
        <v>0</v>
      </c>
    </row>
    <row r="386" spans="1:11">
      <c r="A386" s="1" t="s">
        <v>643</v>
      </c>
      <c r="B386" s="1" t="s">
        <v>669</v>
      </c>
      <c r="C386" s="1" t="s">
        <v>757</v>
      </c>
      <c r="D386" s="1">
        <v>2</v>
      </c>
      <c r="E386" s="1" t="s">
        <v>1243</v>
      </c>
      <c r="F386" s="1">
        <v>2</v>
      </c>
      <c r="G386" s="1" t="s">
        <v>1243</v>
      </c>
      <c r="H386" s="1">
        <v>2</v>
      </c>
      <c r="I386" s="1" t="s">
        <v>1243</v>
      </c>
      <c r="J386" s="1">
        <v>2</v>
      </c>
      <c r="K386" s="1" t="s">
        <v>1243</v>
      </c>
    </row>
    <row r="387" spans="1:11">
      <c r="A387" s="1" t="s">
        <v>644</v>
      </c>
      <c r="B387" s="1" t="s">
        <v>669</v>
      </c>
      <c r="C387" s="1" t="s">
        <v>1431</v>
      </c>
      <c r="D387" s="1">
        <v>0</v>
      </c>
      <c r="E387" s="1">
        <v>0</v>
      </c>
      <c r="F387" s="1">
        <v>0</v>
      </c>
      <c r="G387" s="1">
        <v>0</v>
      </c>
      <c r="H387" s="1">
        <v>0</v>
      </c>
      <c r="I387" s="1">
        <v>0</v>
      </c>
      <c r="J387" s="1">
        <v>0</v>
      </c>
      <c r="K387" s="1">
        <v>0</v>
      </c>
    </row>
    <row r="388" spans="1:11">
      <c r="A388" s="1" t="s">
        <v>645</v>
      </c>
      <c r="B388" s="1" t="s">
        <v>672</v>
      </c>
      <c r="C388" s="1" t="s">
        <v>746</v>
      </c>
      <c r="D388" s="1">
        <v>16</v>
      </c>
      <c r="E388" s="1" t="s">
        <v>1243</v>
      </c>
      <c r="F388" s="1">
        <v>16</v>
      </c>
      <c r="G388" s="1" t="s">
        <v>1243</v>
      </c>
      <c r="H388" s="1">
        <v>16</v>
      </c>
      <c r="I388" s="1" t="s">
        <v>1243</v>
      </c>
      <c r="J388" s="1">
        <v>14</v>
      </c>
      <c r="K388" s="1" t="s">
        <v>1243</v>
      </c>
    </row>
    <row r="389" spans="1:11">
      <c r="A389" s="1" t="s">
        <v>646</v>
      </c>
      <c r="B389" s="1" t="s">
        <v>672</v>
      </c>
      <c r="C389" s="1" t="s">
        <v>759</v>
      </c>
      <c r="D389" s="1">
        <v>0</v>
      </c>
      <c r="E389" s="1" t="s">
        <v>1243</v>
      </c>
      <c r="F389" s="1">
        <v>0</v>
      </c>
      <c r="G389" s="1" t="s">
        <v>1243</v>
      </c>
      <c r="H389" s="1">
        <v>0</v>
      </c>
      <c r="I389" s="1" t="s">
        <v>1243</v>
      </c>
      <c r="J389" s="1">
        <v>0</v>
      </c>
      <c r="K389" s="1" t="s">
        <v>1243</v>
      </c>
    </row>
    <row r="390" spans="1:11">
      <c r="A390" s="1" t="s">
        <v>647</v>
      </c>
      <c r="B390" s="1" t="s">
        <v>672</v>
      </c>
      <c r="C390" s="1" t="s">
        <v>1602</v>
      </c>
      <c r="D390" s="1">
        <v>1</v>
      </c>
      <c r="E390" s="1">
        <v>74</v>
      </c>
      <c r="F390" s="1">
        <v>1</v>
      </c>
      <c r="G390" s="1">
        <v>74</v>
      </c>
      <c r="H390" s="1">
        <v>1</v>
      </c>
      <c r="I390" s="1">
        <v>74</v>
      </c>
      <c r="J390" s="1">
        <v>1</v>
      </c>
      <c r="K390" s="1">
        <v>74</v>
      </c>
    </row>
    <row r="391" spans="1:11">
      <c r="A391" s="1" t="s">
        <v>648</v>
      </c>
      <c r="B391" s="1" t="s">
        <v>672</v>
      </c>
      <c r="C391" s="1" t="s">
        <v>756</v>
      </c>
      <c r="D391" s="1">
        <v>8</v>
      </c>
      <c r="E391" s="1">
        <v>40</v>
      </c>
      <c r="F391" s="1">
        <v>8</v>
      </c>
      <c r="G391" s="1">
        <v>40</v>
      </c>
      <c r="H391" s="1">
        <v>8</v>
      </c>
      <c r="I391" s="1">
        <v>40</v>
      </c>
      <c r="J391" s="1">
        <v>6</v>
      </c>
      <c r="K391" s="1">
        <v>28</v>
      </c>
    </row>
    <row r="392" spans="1:11">
      <c r="A392" s="1" t="s">
        <v>649</v>
      </c>
      <c r="B392" s="1" t="s">
        <v>672</v>
      </c>
      <c r="C392" s="1" t="s">
        <v>1603</v>
      </c>
      <c r="D392" s="1">
        <v>0</v>
      </c>
      <c r="E392" s="1">
        <v>0</v>
      </c>
      <c r="F392" s="1">
        <v>0</v>
      </c>
      <c r="G392" s="1">
        <v>0</v>
      </c>
      <c r="H392" s="1">
        <v>0</v>
      </c>
      <c r="I392" s="1">
        <v>0</v>
      </c>
      <c r="J392" s="1">
        <v>0</v>
      </c>
      <c r="K392" s="1">
        <v>0</v>
      </c>
    </row>
    <row r="393" spans="1:11">
      <c r="A393" s="1" t="s">
        <v>650</v>
      </c>
      <c r="B393" s="1" t="s">
        <v>672</v>
      </c>
      <c r="C393" s="1" t="s">
        <v>758</v>
      </c>
      <c r="D393" s="1">
        <v>3</v>
      </c>
      <c r="E393" s="1" t="s">
        <v>1243</v>
      </c>
      <c r="F393" s="1">
        <v>3</v>
      </c>
      <c r="G393" s="1" t="s">
        <v>1243</v>
      </c>
      <c r="H393" s="1">
        <v>3</v>
      </c>
      <c r="I393" s="1" t="s">
        <v>1243</v>
      </c>
      <c r="J393" s="1">
        <v>3</v>
      </c>
      <c r="K393" s="1" t="s">
        <v>1243</v>
      </c>
    </row>
    <row r="394" spans="1:11">
      <c r="A394" s="1" t="s">
        <v>651</v>
      </c>
      <c r="B394" s="1" t="s">
        <v>672</v>
      </c>
      <c r="C394" s="1" t="s">
        <v>1605</v>
      </c>
      <c r="D394" s="1">
        <v>1</v>
      </c>
      <c r="E394" s="1" t="s">
        <v>1243</v>
      </c>
      <c r="F394" s="1">
        <v>1</v>
      </c>
      <c r="G394" s="1" t="s">
        <v>1243</v>
      </c>
      <c r="H394" s="1">
        <v>1</v>
      </c>
      <c r="I394" s="1" t="s">
        <v>1243</v>
      </c>
      <c r="J394" s="1">
        <v>1</v>
      </c>
      <c r="K394" s="1" t="s">
        <v>1243</v>
      </c>
    </row>
    <row r="395" spans="1:11">
      <c r="A395" s="1" t="s">
        <v>652</v>
      </c>
      <c r="B395" s="1" t="s">
        <v>672</v>
      </c>
      <c r="C395" s="1" t="s">
        <v>1606</v>
      </c>
      <c r="D395" s="1">
        <v>1</v>
      </c>
      <c r="E395" s="1" t="s">
        <v>1243</v>
      </c>
      <c r="F395" s="1">
        <v>1</v>
      </c>
      <c r="G395" s="1" t="s">
        <v>1243</v>
      </c>
      <c r="H395" s="1">
        <v>1</v>
      </c>
      <c r="I395" s="1" t="s">
        <v>1243</v>
      </c>
      <c r="J395" s="1">
        <v>1</v>
      </c>
      <c r="K395" s="1" t="s">
        <v>1243</v>
      </c>
    </row>
    <row r="396" spans="1:11">
      <c r="A396" s="1" t="s">
        <v>314</v>
      </c>
      <c r="B396" s="1" t="s">
        <v>672</v>
      </c>
      <c r="C396" s="1" t="s">
        <v>760</v>
      </c>
      <c r="D396" s="1">
        <v>1</v>
      </c>
      <c r="E396" s="1">
        <v>6.4285709999999998</v>
      </c>
      <c r="F396" s="1">
        <v>1</v>
      </c>
      <c r="G396" s="1">
        <v>6.4285709999999998</v>
      </c>
      <c r="H396" s="1">
        <v>1</v>
      </c>
      <c r="I396" s="1">
        <v>6.4285709999999998</v>
      </c>
      <c r="J396" s="1">
        <v>1</v>
      </c>
      <c r="K396" s="1">
        <v>6.4285709999999998</v>
      </c>
    </row>
    <row r="397" spans="1:11">
      <c r="A397" s="1" t="s">
        <v>315</v>
      </c>
      <c r="B397" s="1" t="s">
        <v>672</v>
      </c>
      <c r="C397" s="1" t="s">
        <v>1604</v>
      </c>
      <c r="D397" s="1">
        <v>0</v>
      </c>
      <c r="E397" s="1">
        <v>0</v>
      </c>
      <c r="F397" s="1">
        <v>0</v>
      </c>
      <c r="G397" s="1">
        <v>0</v>
      </c>
      <c r="H397" s="1">
        <v>0</v>
      </c>
      <c r="I397" s="1">
        <v>0</v>
      </c>
      <c r="J397" s="1">
        <v>0</v>
      </c>
      <c r="K397" s="1">
        <v>0</v>
      </c>
    </row>
    <row r="398" spans="1:11">
      <c r="A398" s="1" t="s">
        <v>2409</v>
      </c>
      <c r="B398" s="1" t="s">
        <v>672</v>
      </c>
      <c r="C398" s="1" t="s">
        <v>757</v>
      </c>
      <c r="D398" s="1">
        <v>1</v>
      </c>
      <c r="E398" s="1" t="s">
        <v>1243</v>
      </c>
      <c r="F398" s="1">
        <v>1</v>
      </c>
      <c r="G398" s="1" t="s">
        <v>1243</v>
      </c>
      <c r="H398" s="1">
        <v>1</v>
      </c>
      <c r="I398" s="1" t="s">
        <v>1243</v>
      </c>
      <c r="J398" s="1">
        <v>1</v>
      </c>
      <c r="K398" s="1" t="s">
        <v>1243</v>
      </c>
    </row>
    <row r="399" spans="1:11">
      <c r="A399" s="1" t="s">
        <v>558</v>
      </c>
      <c r="B399" s="1" t="s">
        <v>672</v>
      </c>
      <c r="C399" s="1" t="s">
        <v>1431</v>
      </c>
      <c r="D399" s="1">
        <v>0</v>
      </c>
      <c r="E399" s="1">
        <v>0</v>
      </c>
      <c r="F399" s="1">
        <v>0</v>
      </c>
      <c r="G399" s="1">
        <v>0</v>
      </c>
      <c r="H399" s="1">
        <v>0</v>
      </c>
      <c r="I399" s="1">
        <v>0</v>
      </c>
      <c r="J399" s="1">
        <v>0</v>
      </c>
      <c r="K399" s="1">
        <v>0</v>
      </c>
    </row>
    <row r="400" spans="1:11">
      <c r="A400" s="1" t="s">
        <v>559</v>
      </c>
      <c r="B400" s="1" t="s">
        <v>678</v>
      </c>
      <c r="C400" s="1" t="s">
        <v>746</v>
      </c>
      <c r="D400" s="1">
        <v>11</v>
      </c>
      <c r="E400" s="1" t="s">
        <v>1243</v>
      </c>
      <c r="F400" s="1">
        <v>11</v>
      </c>
      <c r="G400" s="1" t="s">
        <v>1243</v>
      </c>
      <c r="H400" s="1">
        <v>11</v>
      </c>
      <c r="I400" s="1" t="s">
        <v>1243</v>
      </c>
      <c r="J400" s="1">
        <v>11</v>
      </c>
      <c r="K400" s="1" t="s">
        <v>1243</v>
      </c>
    </row>
    <row r="401" spans="1:11">
      <c r="A401" s="1" t="s">
        <v>560</v>
      </c>
      <c r="B401" s="1" t="s">
        <v>678</v>
      </c>
      <c r="C401" s="1" t="s">
        <v>759</v>
      </c>
      <c r="D401" s="1">
        <v>0</v>
      </c>
      <c r="E401" s="1" t="s">
        <v>1243</v>
      </c>
      <c r="F401" s="1">
        <v>0</v>
      </c>
      <c r="G401" s="1" t="s">
        <v>1243</v>
      </c>
      <c r="H401" s="1">
        <v>0</v>
      </c>
      <c r="I401" s="1" t="s">
        <v>1243</v>
      </c>
      <c r="J401" s="1">
        <v>0</v>
      </c>
      <c r="K401" s="1" t="s">
        <v>1243</v>
      </c>
    </row>
    <row r="402" spans="1:11">
      <c r="A402" s="1" t="s">
        <v>561</v>
      </c>
      <c r="B402" s="1" t="s">
        <v>678</v>
      </c>
      <c r="C402" s="1" t="s">
        <v>1602</v>
      </c>
      <c r="D402" s="1">
        <v>0</v>
      </c>
      <c r="E402" s="1">
        <v>0</v>
      </c>
      <c r="F402" s="1">
        <v>0</v>
      </c>
      <c r="G402" s="1">
        <v>0</v>
      </c>
      <c r="H402" s="1">
        <v>0</v>
      </c>
      <c r="I402" s="1">
        <v>0</v>
      </c>
      <c r="J402" s="1">
        <v>0</v>
      </c>
      <c r="K402" s="1">
        <v>0</v>
      </c>
    </row>
    <row r="403" spans="1:11">
      <c r="A403" s="1" t="s">
        <v>2143</v>
      </c>
      <c r="B403" s="1" t="s">
        <v>678</v>
      </c>
      <c r="C403" s="1" t="s">
        <v>756</v>
      </c>
      <c r="D403" s="1">
        <v>7</v>
      </c>
      <c r="E403" s="1">
        <v>44</v>
      </c>
      <c r="F403" s="1">
        <v>7</v>
      </c>
      <c r="G403" s="1">
        <v>44</v>
      </c>
      <c r="H403" s="1">
        <v>7</v>
      </c>
      <c r="I403" s="1">
        <v>44</v>
      </c>
      <c r="J403" s="1">
        <v>7</v>
      </c>
      <c r="K403" s="1">
        <v>44</v>
      </c>
    </row>
    <row r="404" spans="1:11">
      <c r="A404" s="1" t="s">
        <v>1732</v>
      </c>
      <c r="B404" s="1" t="s">
        <v>678</v>
      </c>
      <c r="C404" s="1" t="s">
        <v>1603</v>
      </c>
      <c r="D404" s="1">
        <v>0</v>
      </c>
      <c r="E404" s="1">
        <v>0</v>
      </c>
      <c r="F404" s="1">
        <v>0</v>
      </c>
      <c r="G404" s="1">
        <v>0</v>
      </c>
      <c r="H404" s="1">
        <v>0</v>
      </c>
      <c r="I404" s="1">
        <v>0</v>
      </c>
      <c r="J404" s="1">
        <v>0</v>
      </c>
      <c r="K404" s="1">
        <v>0</v>
      </c>
    </row>
    <row r="405" spans="1:11">
      <c r="A405" s="1" t="s">
        <v>1733</v>
      </c>
      <c r="B405" s="1" t="s">
        <v>678</v>
      </c>
      <c r="C405" s="1" t="s">
        <v>758</v>
      </c>
      <c r="D405" s="1">
        <v>2</v>
      </c>
      <c r="E405" s="1" t="s">
        <v>1243</v>
      </c>
      <c r="F405" s="1">
        <v>2</v>
      </c>
      <c r="G405" s="1" t="s">
        <v>1243</v>
      </c>
      <c r="H405" s="1">
        <v>2</v>
      </c>
      <c r="I405" s="1" t="s">
        <v>1243</v>
      </c>
      <c r="J405" s="1">
        <v>2</v>
      </c>
      <c r="K405" s="1" t="s">
        <v>1243</v>
      </c>
    </row>
    <row r="406" spans="1:11">
      <c r="A406" s="1" t="s">
        <v>1734</v>
      </c>
      <c r="B406" s="1" t="s">
        <v>678</v>
      </c>
      <c r="C406" s="1" t="s">
        <v>1605</v>
      </c>
      <c r="D406" s="1">
        <v>1</v>
      </c>
      <c r="E406" s="1" t="s">
        <v>1243</v>
      </c>
      <c r="F406" s="1">
        <v>1</v>
      </c>
      <c r="G406" s="1" t="s">
        <v>1243</v>
      </c>
      <c r="H406" s="1">
        <v>1</v>
      </c>
      <c r="I406" s="1" t="s">
        <v>1243</v>
      </c>
      <c r="J406" s="1">
        <v>1</v>
      </c>
      <c r="K406" s="1" t="s">
        <v>1243</v>
      </c>
    </row>
    <row r="407" spans="1:11">
      <c r="A407" s="1" t="s">
        <v>1735</v>
      </c>
      <c r="B407" s="1" t="s">
        <v>678</v>
      </c>
      <c r="C407" s="1" t="s">
        <v>1606</v>
      </c>
      <c r="D407" s="1">
        <v>1</v>
      </c>
      <c r="E407" s="1" t="s">
        <v>1243</v>
      </c>
      <c r="F407" s="1">
        <v>1</v>
      </c>
      <c r="G407" s="1" t="s">
        <v>1243</v>
      </c>
      <c r="H407" s="1">
        <v>1</v>
      </c>
      <c r="I407" s="1" t="s">
        <v>1243</v>
      </c>
      <c r="J407" s="1">
        <v>1</v>
      </c>
      <c r="K407" s="1" t="s">
        <v>1243</v>
      </c>
    </row>
    <row r="408" spans="1:11">
      <c r="A408" s="1" t="s">
        <v>1074</v>
      </c>
      <c r="B408" s="1" t="s">
        <v>678</v>
      </c>
      <c r="C408" s="1" t="s">
        <v>760</v>
      </c>
      <c r="D408" s="1">
        <v>0</v>
      </c>
      <c r="E408" s="1">
        <v>0</v>
      </c>
      <c r="F408" s="1">
        <v>0</v>
      </c>
      <c r="G408" s="1">
        <v>0</v>
      </c>
      <c r="H408" s="1">
        <v>0</v>
      </c>
      <c r="I408" s="1">
        <v>0</v>
      </c>
      <c r="J408" s="1">
        <v>0</v>
      </c>
      <c r="K408" s="1">
        <v>0</v>
      </c>
    </row>
    <row r="409" spans="1:11">
      <c r="A409" s="1" t="s">
        <v>1075</v>
      </c>
      <c r="B409" s="1" t="s">
        <v>678</v>
      </c>
      <c r="C409" s="1" t="s">
        <v>1604</v>
      </c>
      <c r="D409" s="1">
        <v>0</v>
      </c>
      <c r="E409" s="1">
        <v>0</v>
      </c>
      <c r="F409" s="1">
        <v>0</v>
      </c>
      <c r="G409" s="1">
        <v>0</v>
      </c>
      <c r="H409" s="1">
        <v>0</v>
      </c>
      <c r="I409" s="1">
        <v>0</v>
      </c>
      <c r="J409" s="1">
        <v>0</v>
      </c>
      <c r="K409" s="1">
        <v>0</v>
      </c>
    </row>
    <row r="410" spans="1:11">
      <c r="A410" s="1" t="s">
        <v>1076</v>
      </c>
      <c r="B410" s="1" t="s">
        <v>678</v>
      </c>
      <c r="C410" s="1" t="s">
        <v>757</v>
      </c>
      <c r="D410" s="1">
        <v>0</v>
      </c>
      <c r="E410" s="1" t="s">
        <v>1243</v>
      </c>
      <c r="F410" s="1">
        <v>0</v>
      </c>
      <c r="G410" s="1" t="s">
        <v>1243</v>
      </c>
      <c r="H410" s="1">
        <v>0</v>
      </c>
      <c r="I410" s="1" t="s">
        <v>1243</v>
      </c>
      <c r="J410" s="1">
        <v>0</v>
      </c>
      <c r="K410" s="1" t="s">
        <v>1243</v>
      </c>
    </row>
    <row r="411" spans="1:11">
      <c r="A411" s="1" t="s">
        <v>1077</v>
      </c>
      <c r="B411" s="1" t="s">
        <v>678</v>
      </c>
      <c r="C411" s="1" t="s">
        <v>1431</v>
      </c>
      <c r="D411" s="1">
        <v>0</v>
      </c>
      <c r="E411" s="1">
        <v>0</v>
      </c>
      <c r="F411" s="1">
        <v>0</v>
      </c>
      <c r="G411" s="1">
        <v>0</v>
      </c>
      <c r="H411" s="1">
        <v>0</v>
      </c>
      <c r="I411" s="1">
        <v>0</v>
      </c>
      <c r="J411" s="1">
        <v>0</v>
      </c>
      <c r="K411" s="1">
        <v>0</v>
      </c>
    </row>
    <row r="412" spans="1:11">
      <c r="A412" s="1" t="s">
        <v>1066</v>
      </c>
      <c r="B412" s="1" t="s">
        <v>705</v>
      </c>
      <c r="C412" s="1" t="s">
        <v>746</v>
      </c>
      <c r="D412" s="1">
        <v>8</v>
      </c>
      <c r="E412" s="1" t="s">
        <v>1243</v>
      </c>
      <c r="F412" s="1">
        <v>8</v>
      </c>
      <c r="G412" s="1" t="s">
        <v>1243</v>
      </c>
      <c r="H412" s="1">
        <v>9</v>
      </c>
      <c r="I412" s="1" t="s">
        <v>1243</v>
      </c>
      <c r="J412" s="1">
        <v>9</v>
      </c>
      <c r="K412" s="1" t="s">
        <v>1243</v>
      </c>
    </row>
    <row r="413" spans="1:11">
      <c r="A413" s="1" t="s">
        <v>1067</v>
      </c>
      <c r="B413" s="1" t="s">
        <v>705</v>
      </c>
      <c r="C413" s="1" t="s">
        <v>759</v>
      </c>
      <c r="D413" s="1">
        <v>1</v>
      </c>
      <c r="E413" s="1" t="s">
        <v>1243</v>
      </c>
      <c r="F413" s="1">
        <v>1</v>
      </c>
      <c r="G413" s="1" t="s">
        <v>1243</v>
      </c>
      <c r="H413" s="1">
        <v>2</v>
      </c>
      <c r="I413" s="1" t="s">
        <v>1243</v>
      </c>
      <c r="J413" s="1">
        <v>2</v>
      </c>
      <c r="K413" s="1" t="s">
        <v>1243</v>
      </c>
    </row>
    <row r="414" spans="1:11">
      <c r="A414" s="1" t="s">
        <v>1068</v>
      </c>
      <c r="B414" s="1" t="s">
        <v>705</v>
      </c>
      <c r="C414" s="1" t="s">
        <v>1602</v>
      </c>
      <c r="D414" s="1">
        <v>0</v>
      </c>
      <c r="E414" s="1">
        <v>0</v>
      </c>
      <c r="F414" s="1">
        <v>0</v>
      </c>
      <c r="G414" s="1">
        <v>0</v>
      </c>
      <c r="H414" s="1">
        <v>0</v>
      </c>
      <c r="I414" s="1">
        <v>0</v>
      </c>
      <c r="J414" s="1">
        <v>0</v>
      </c>
      <c r="K414" s="1">
        <v>0</v>
      </c>
    </row>
    <row r="415" spans="1:11">
      <c r="A415" s="1" t="s">
        <v>1069</v>
      </c>
      <c r="B415" s="1" t="s">
        <v>705</v>
      </c>
      <c r="C415" s="1" t="s">
        <v>756</v>
      </c>
      <c r="D415" s="1">
        <v>2</v>
      </c>
      <c r="E415" s="1">
        <v>6</v>
      </c>
      <c r="F415" s="1">
        <v>2</v>
      </c>
      <c r="G415" s="1">
        <v>6</v>
      </c>
      <c r="H415" s="1">
        <v>2</v>
      </c>
      <c r="I415" s="1">
        <v>6</v>
      </c>
      <c r="J415" s="1">
        <v>2</v>
      </c>
      <c r="K415" s="1">
        <v>6</v>
      </c>
    </row>
    <row r="416" spans="1:11">
      <c r="A416" s="1" t="s">
        <v>1070</v>
      </c>
      <c r="B416" s="1" t="s">
        <v>705</v>
      </c>
      <c r="C416" s="1" t="s">
        <v>1603</v>
      </c>
      <c r="D416" s="1">
        <v>0</v>
      </c>
      <c r="E416" s="1">
        <v>0</v>
      </c>
      <c r="F416" s="1">
        <v>0</v>
      </c>
      <c r="G416" s="1">
        <v>0</v>
      </c>
      <c r="H416" s="1">
        <v>0</v>
      </c>
      <c r="I416" s="1">
        <v>0</v>
      </c>
      <c r="J416" s="1">
        <v>0</v>
      </c>
      <c r="K416" s="1">
        <v>0</v>
      </c>
    </row>
    <row r="417" spans="1:11">
      <c r="A417" s="1" t="s">
        <v>1071</v>
      </c>
      <c r="B417" s="1" t="s">
        <v>705</v>
      </c>
      <c r="C417" s="1" t="s">
        <v>758</v>
      </c>
      <c r="D417" s="1">
        <v>2</v>
      </c>
      <c r="E417" s="1" t="s">
        <v>1243</v>
      </c>
      <c r="F417" s="1">
        <v>2</v>
      </c>
      <c r="G417" s="1" t="s">
        <v>1243</v>
      </c>
      <c r="H417" s="1">
        <v>2</v>
      </c>
      <c r="I417" s="1" t="s">
        <v>1243</v>
      </c>
      <c r="J417" s="1">
        <v>2</v>
      </c>
      <c r="K417" s="1" t="s">
        <v>1243</v>
      </c>
    </row>
    <row r="418" spans="1:11">
      <c r="A418" s="1" t="s">
        <v>1072</v>
      </c>
      <c r="B418" s="1" t="s">
        <v>705</v>
      </c>
      <c r="C418" s="1" t="s">
        <v>1605</v>
      </c>
      <c r="D418" s="1">
        <v>1</v>
      </c>
      <c r="E418" s="1" t="s">
        <v>1243</v>
      </c>
      <c r="F418" s="1">
        <v>1</v>
      </c>
      <c r="G418" s="1" t="s">
        <v>1243</v>
      </c>
      <c r="H418" s="1">
        <v>1</v>
      </c>
      <c r="I418" s="1" t="s">
        <v>1243</v>
      </c>
      <c r="J418" s="1">
        <v>1</v>
      </c>
      <c r="K418" s="1" t="s">
        <v>1243</v>
      </c>
    </row>
    <row r="419" spans="1:11">
      <c r="A419" s="1" t="s">
        <v>1073</v>
      </c>
      <c r="B419" s="1" t="s">
        <v>705</v>
      </c>
      <c r="C419" s="1" t="s">
        <v>1606</v>
      </c>
      <c r="D419" s="1">
        <v>1</v>
      </c>
      <c r="E419" s="1" t="s">
        <v>1243</v>
      </c>
      <c r="F419" s="1">
        <v>1</v>
      </c>
      <c r="G419" s="1" t="s">
        <v>1243</v>
      </c>
      <c r="H419" s="1">
        <v>1</v>
      </c>
      <c r="I419" s="1" t="s">
        <v>1243</v>
      </c>
      <c r="J419" s="1">
        <v>1</v>
      </c>
      <c r="K419" s="1" t="s">
        <v>1243</v>
      </c>
    </row>
    <row r="420" spans="1:11">
      <c r="A420" s="1" t="s">
        <v>214</v>
      </c>
      <c r="B420" s="1" t="s">
        <v>705</v>
      </c>
      <c r="C420" s="1" t="s">
        <v>760</v>
      </c>
      <c r="D420" s="1">
        <v>0</v>
      </c>
      <c r="E420" s="1">
        <v>0</v>
      </c>
      <c r="F420" s="1">
        <v>0</v>
      </c>
      <c r="G420" s="1">
        <v>0</v>
      </c>
      <c r="H420" s="1">
        <v>0</v>
      </c>
      <c r="I420" s="1">
        <v>0</v>
      </c>
      <c r="J420" s="1">
        <v>0</v>
      </c>
      <c r="K420" s="1">
        <v>0</v>
      </c>
    </row>
    <row r="421" spans="1:11">
      <c r="A421" s="1" t="s">
        <v>215</v>
      </c>
      <c r="B421" s="1" t="s">
        <v>705</v>
      </c>
      <c r="C421" s="1" t="s">
        <v>1604</v>
      </c>
      <c r="D421" s="1">
        <v>0</v>
      </c>
      <c r="E421" s="1">
        <v>0</v>
      </c>
      <c r="F421" s="1">
        <v>0</v>
      </c>
      <c r="G421" s="1">
        <v>0</v>
      </c>
      <c r="H421" s="1">
        <v>0</v>
      </c>
      <c r="I421" s="1">
        <v>0</v>
      </c>
      <c r="J421" s="1">
        <v>0</v>
      </c>
      <c r="K421" s="1">
        <v>0</v>
      </c>
    </row>
    <row r="422" spans="1:11">
      <c r="A422" s="1" t="s">
        <v>216</v>
      </c>
      <c r="B422" s="1" t="s">
        <v>705</v>
      </c>
      <c r="C422" s="1" t="s">
        <v>757</v>
      </c>
      <c r="D422" s="1">
        <v>1</v>
      </c>
      <c r="E422" s="1" t="s">
        <v>1243</v>
      </c>
      <c r="F422" s="1">
        <v>1</v>
      </c>
      <c r="G422" s="1" t="s">
        <v>1243</v>
      </c>
      <c r="H422" s="1">
        <v>1</v>
      </c>
      <c r="I422" s="1" t="s">
        <v>1243</v>
      </c>
      <c r="J422" s="1">
        <v>1</v>
      </c>
      <c r="K422" s="1" t="s">
        <v>1243</v>
      </c>
    </row>
    <row r="423" spans="1:11">
      <c r="A423" s="1" t="s">
        <v>217</v>
      </c>
      <c r="B423" s="1" t="s">
        <v>705</v>
      </c>
      <c r="C423" s="1" t="s">
        <v>1431</v>
      </c>
      <c r="D423" s="1">
        <v>0</v>
      </c>
      <c r="E423" s="1">
        <v>0</v>
      </c>
      <c r="F423" s="1">
        <v>0</v>
      </c>
      <c r="G423" s="1">
        <v>0</v>
      </c>
      <c r="H423" s="1">
        <v>0</v>
      </c>
      <c r="I423" s="1">
        <v>0</v>
      </c>
      <c r="J423" s="1">
        <v>0</v>
      </c>
      <c r="K423" s="1">
        <v>0</v>
      </c>
    </row>
    <row r="424" spans="1:11">
      <c r="A424" s="1" t="s">
        <v>218</v>
      </c>
      <c r="B424" s="1" t="s">
        <v>2354</v>
      </c>
      <c r="C424" s="1" t="s">
        <v>746</v>
      </c>
      <c r="D424" s="1">
        <v>7</v>
      </c>
      <c r="E424" s="1" t="s">
        <v>1243</v>
      </c>
      <c r="F424" s="1">
        <v>7</v>
      </c>
      <c r="G424" s="1" t="s">
        <v>1243</v>
      </c>
      <c r="H424" s="1">
        <v>7</v>
      </c>
      <c r="I424" s="1" t="s">
        <v>1243</v>
      </c>
      <c r="J424" s="1">
        <v>7</v>
      </c>
      <c r="K424" s="1" t="s">
        <v>1243</v>
      </c>
    </row>
    <row r="425" spans="1:11">
      <c r="A425" s="1" t="s">
        <v>219</v>
      </c>
      <c r="B425" s="1" t="s">
        <v>2354</v>
      </c>
      <c r="C425" s="1" t="s">
        <v>759</v>
      </c>
      <c r="D425" s="1">
        <v>0</v>
      </c>
      <c r="E425" s="1" t="s">
        <v>1243</v>
      </c>
      <c r="F425" s="1">
        <v>0</v>
      </c>
      <c r="G425" s="1" t="s">
        <v>1243</v>
      </c>
      <c r="H425" s="1">
        <v>0</v>
      </c>
      <c r="I425" s="1" t="s">
        <v>1243</v>
      </c>
      <c r="J425" s="1">
        <v>0</v>
      </c>
      <c r="K425" s="1" t="s">
        <v>1243</v>
      </c>
    </row>
    <row r="426" spans="1:11">
      <c r="A426" s="1" t="s">
        <v>220</v>
      </c>
      <c r="B426" s="1" t="s">
        <v>2354</v>
      </c>
      <c r="C426" s="1" t="s">
        <v>1602</v>
      </c>
      <c r="D426" s="1">
        <v>0</v>
      </c>
      <c r="E426" s="1">
        <v>0</v>
      </c>
      <c r="F426" s="1">
        <v>0</v>
      </c>
      <c r="G426" s="1">
        <v>0</v>
      </c>
      <c r="H426" s="1">
        <v>0</v>
      </c>
      <c r="I426" s="1">
        <v>0</v>
      </c>
      <c r="J426" s="1">
        <v>0</v>
      </c>
      <c r="K426" s="1">
        <v>0</v>
      </c>
    </row>
    <row r="427" spans="1:11">
      <c r="A427" s="1" t="s">
        <v>221</v>
      </c>
      <c r="B427" s="1" t="s">
        <v>2354</v>
      </c>
      <c r="C427" s="1" t="s">
        <v>756</v>
      </c>
      <c r="D427" s="1">
        <v>4</v>
      </c>
      <c r="E427" s="1">
        <v>25</v>
      </c>
      <c r="F427" s="1">
        <v>4</v>
      </c>
      <c r="G427" s="1">
        <v>25</v>
      </c>
      <c r="H427" s="1">
        <v>4</v>
      </c>
      <c r="I427" s="1">
        <v>25</v>
      </c>
      <c r="J427" s="1">
        <v>4</v>
      </c>
      <c r="K427" s="1">
        <v>25</v>
      </c>
    </row>
    <row r="428" spans="1:11">
      <c r="A428" s="1" t="s">
        <v>222</v>
      </c>
      <c r="B428" s="1" t="s">
        <v>2354</v>
      </c>
      <c r="C428" s="1" t="s">
        <v>1603</v>
      </c>
      <c r="D428" s="1">
        <v>0</v>
      </c>
      <c r="E428" s="1">
        <v>0</v>
      </c>
      <c r="F428" s="1">
        <v>0</v>
      </c>
      <c r="G428" s="1">
        <v>0</v>
      </c>
      <c r="H428" s="1">
        <v>0</v>
      </c>
      <c r="I428" s="1">
        <v>0</v>
      </c>
      <c r="J428" s="1">
        <v>0</v>
      </c>
      <c r="K428" s="1">
        <v>0</v>
      </c>
    </row>
    <row r="429" spans="1:11">
      <c r="A429" s="1" t="s">
        <v>223</v>
      </c>
      <c r="B429" s="1" t="s">
        <v>2354</v>
      </c>
      <c r="C429" s="1" t="s">
        <v>758</v>
      </c>
      <c r="D429" s="1">
        <v>1</v>
      </c>
      <c r="E429" s="1" t="s">
        <v>1243</v>
      </c>
      <c r="F429" s="1">
        <v>1</v>
      </c>
      <c r="G429" s="1" t="s">
        <v>1243</v>
      </c>
      <c r="H429" s="1">
        <v>1</v>
      </c>
      <c r="I429" s="1" t="s">
        <v>1243</v>
      </c>
      <c r="J429" s="1">
        <v>1</v>
      </c>
      <c r="K429" s="1" t="s">
        <v>1243</v>
      </c>
    </row>
    <row r="430" spans="1:11">
      <c r="A430" s="1" t="s">
        <v>224</v>
      </c>
      <c r="B430" s="1" t="s">
        <v>2354</v>
      </c>
      <c r="C430" s="1" t="s">
        <v>1605</v>
      </c>
      <c r="D430" s="1">
        <v>1</v>
      </c>
      <c r="E430" s="1" t="s">
        <v>1243</v>
      </c>
      <c r="F430" s="1">
        <v>1</v>
      </c>
      <c r="G430" s="1" t="s">
        <v>1243</v>
      </c>
      <c r="H430" s="1">
        <v>1</v>
      </c>
      <c r="I430" s="1" t="s">
        <v>1243</v>
      </c>
      <c r="J430" s="1">
        <v>1</v>
      </c>
      <c r="K430" s="1" t="s">
        <v>1243</v>
      </c>
    </row>
    <row r="431" spans="1:11">
      <c r="A431" s="1" t="s">
        <v>225</v>
      </c>
      <c r="B431" s="1" t="s">
        <v>2354</v>
      </c>
      <c r="C431" s="1" t="s">
        <v>1606</v>
      </c>
      <c r="D431" s="1">
        <v>1</v>
      </c>
      <c r="E431" s="1" t="s">
        <v>1243</v>
      </c>
      <c r="F431" s="1">
        <v>1</v>
      </c>
      <c r="G431" s="1" t="s">
        <v>1243</v>
      </c>
      <c r="H431" s="1">
        <v>1</v>
      </c>
      <c r="I431" s="1" t="s">
        <v>1243</v>
      </c>
      <c r="J431" s="1">
        <v>1</v>
      </c>
      <c r="K431" s="1" t="s">
        <v>1243</v>
      </c>
    </row>
    <row r="432" spans="1:11">
      <c r="A432" s="1" t="s">
        <v>226</v>
      </c>
      <c r="B432" s="1" t="s">
        <v>2354</v>
      </c>
      <c r="C432" s="1" t="s">
        <v>760</v>
      </c>
      <c r="D432" s="1">
        <v>0</v>
      </c>
      <c r="E432" s="1">
        <v>0</v>
      </c>
      <c r="F432" s="1">
        <v>0</v>
      </c>
      <c r="G432" s="1">
        <v>0</v>
      </c>
      <c r="H432" s="1">
        <v>0</v>
      </c>
      <c r="I432" s="1">
        <v>0</v>
      </c>
      <c r="J432" s="1">
        <v>0</v>
      </c>
      <c r="K432" s="1">
        <v>0</v>
      </c>
    </row>
    <row r="433" spans="1:11">
      <c r="A433" s="1" t="s">
        <v>227</v>
      </c>
      <c r="B433" s="1" t="s">
        <v>2354</v>
      </c>
      <c r="C433" s="1" t="s">
        <v>1604</v>
      </c>
      <c r="D433" s="1">
        <v>0</v>
      </c>
      <c r="E433" s="1">
        <v>0</v>
      </c>
      <c r="F433" s="1">
        <v>0</v>
      </c>
      <c r="G433" s="1">
        <v>0</v>
      </c>
      <c r="H433" s="1">
        <v>0</v>
      </c>
      <c r="I433" s="1">
        <v>0</v>
      </c>
      <c r="J433" s="1">
        <v>0</v>
      </c>
      <c r="K433" s="1">
        <v>0</v>
      </c>
    </row>
    <row r="434" spans="1:11">
      <c r="A434" s="1" t="s">
        <v>228</v>
      </c>
      <c r="B434" s="1" t="s">
        <v>2354</v>
      </c>
      <c r="C434" s="1" t="s">
        <v>757</v>
      </c>
      <c r="D434" s="1">
        <v>0</v>
      </c>
      <c r="E434" s="1" t="s">
        <v>1243</v>
      </c>
      <c r="F434" s="1">
        <v>0</v>
      </c>
      <c r="G434" s="1" t="s">
        <v>1243</v>
      </c>
      <c r="H434" s="1">
        <v>0</v>
      </c>
      <c r="I434" s="1" t="s">
        <v>1243</v>
      </c>
      <c r="J434" s="1">
        <v>0</v>
      </c>
      <c r="K434" s="1" t="s">
        <v>1243</v>
      </c>
    </row>
    <row r="435" spans="1:11">
      <c r="A435" s="1" t="s">
        <v>229</v>
      </c>
      <c r="B435" s="1" t="s">
        <v>2354</v>
      </c>
      <c r="C435" s="1" t="s">
        <v>1431</v>
      </c>
      <c r="D435" s="1">
        <v>0</v>
      </c>
      <c r="E435" s="1">
        <v>0</v>
      </c>
      <c r="F435" s="1">
        <v>0</v>
      </c>
      <c r="G435" s="1">
        <v>0</v>
      </c>
      <c r="H435" s="1">
        <v>0</v>
      </c>
      <c r="I435" s="1">
        <v>0</v>
      </c>
      <c r="J435" s="1">
        <v>0</v>
      </c>
      <c r="K435" s="1">
        <v>0</v>
      </c>
    </row>
    <row r="436" spans="1:11">
      <c r="A436" s="1" t="s">
        <v>230</v>
      </c>
      <c r="B436" s="1" t="s">
        <v>2358</v>
      </c>
      <c r="C436" s="1" t="s">
        <v>746</v>
      </c>
      <c r="D436" s="1">
        <v>9</v>
      </c>
      <c r="E436" s="1" t="s">
        <v>1243</v>
      </c>
      <c r="F436" s="1">
        <v>9</v>
      </c>
      <c r="G436" s="1" t="s">
        <v>1243</v>
      </c>
      <c r="H436" s="1">
        <v>9</v>
      </c>
      <c r="I436" s="1" t="s">
        <v>1243</v>
      </c>
      <c r="J436" s="1">
        <v>10</v>
      </c>
      <c r="K436" s="1" t="s">
        <v>1243</v>
      </c>
    </row>
    <row r="437" spans="1:11">
      <c r="A437" s="1" t="s">
        <v>231</v>
      </c>
      <c r="B437" s="1" t="s">
        <v>2358</v>
      </c>
      <c r="C437" s="1" t="s">
        <v>759</v>
      </c>
      <c r="D437" s="1">
        <v>0</v>
      </c>
      <c r="E437" s="1" t="s">
        <v>1243</v>
      </c>
      <c r="F437" s="1">
        <v>0</v>
      </c>
      <c r="G437" s="1" t="s">
        <v>1243</v>
      </c>
      <c r="H437" s="1">
        <v>0</v>
      </c>
      <c r="I437" s="1" t="s">
        <v>1243</v>
      </c>
      <c r="J437" s="1">
        <v>0</v>
      </c>
      <c r="K437" s="1" t="s">
        <v>1243</v>
      </c>
    </row>
    <row r="438" spans="1:11">
      <c r="A438" s="1" t="s">
        <v>232</v>
      </c>
      <c r="B438" s="1" t="s">
        <v>2358</v>
      </c>
      <c r="C438" s="1" t="s">
        <v>1602</v>
      </c>
      <c r="D438" s="1">
        <v>0</v>
      </c>
      <c r="E438" s="1">
        <v>0</v>
      </c>
      <c r="F438" s="1">
        <v>0</v>
      </c>
      <c r="G438" s="1">
        <v>0</v>
      </c>
      <c r="H438" s="1">
        <v>0</v>
      </c>
      <c r="I438" s="1">
        <v>0</v>
      </c>
      <c r="J438" s="1">
        <v>0</v>
      </c>
      <c r="K438" s="1">
        <v>0</v>
      </c>
    </row>
    <row r="439" spans="1:11">
      <c r="A439" s="1" t="s">
        <v>1677</v>
      </c>
      <c r="B439" s="1" t="s">
        <v>2358</v>
      </c>
      <c r="C439" s="1" t="s">
        <v>756</v>
      </c>
      <c r="D439" s="1">
        <v>3</v>
      </c>
      <c r="E439" s="1">
        <v>28</v>
      </c>
      <c r="F439" s="1">
        <v>3</v>
      </c>
      <c r="G439" s="1">
        <v>28</v>
      </c>
      <c r="H439" s="1">
        <v>3</v>
      </c>
      <c r="I439" s="1">
        <v>28</v>
      </c>
      <c r="J439" s="1">
        <v>3</v>
      </c>
      <c r="K439" s="1">
        <v>28</v>
      </c>
    </row>
    <row r="440" spans="1:11">
      <c r="A440" s="1" t="s">
        <v>1678</v>
      </c>
      <c r="B440" s="1" t="s">
        <v>2358</v>
      </c>
      <c r="C440" s="1" t="s">
        <v>1603</v>
      </c>
      <c r="D440" s="1">
        <v>0</v>
      </c>
      <c r="E440" s="1">
        <v>0</v>
      </c>
      <c r="F440" s="1">
        <v>0</v>
      </c>
      <c r="G440" s="1">
        <v>0</v>
      </c>
      <c r="H440" s="1">
        <v>0</v>
      </c>
      <c r="I440" s="1">
        <v>0</v>
      </c>
      <c r="J440" s="1">
        <v>0</v>
      </c>
      <c r="K440" s="1">
        <v>0</v>
      </c>
    </row>
    <row r="441" spans="1:11">
      <c r="A441" s="1" t="s">
        <v>1679</v>
      </c>
      <c r="B441" s="1" t="s">
        <v>2358</v>
      </c>
      <c r="C441" s="1" t="s">
        <v>758</v>
      </c>
      <c r="D441" s="1">
        <v>0</v>
      </c>
      <c r="E441" s="1" t="s">
        <v>1243</v>
      </c>
      <c r="F441" s="1">
        <v>0</v>
      </c>
      <c r="G441" s="1" t="s">
        <v>1243</v>
      </c>
      <c r="H441" s="1">
        <v>0</v>
      </c>
      <c r="I441" s="1" t="s">
        <v>1243</v>
      </c>
      <c r="J441" s="1">
        <v>1</v>
      </c>
      <c r="K441" s="1" t="s">
        <v>1243</v>
      </c>
    </row>
    <row r="442" spans="1:11">
      <c r="A442" s="1" t="s">
        <v>1680</v>
      </c>
      <c r="B442" s="1" t="s">
        <v>2358</v>
      </c>
      <c r="C442" s="1" t="s">
        <v>1605</v>
      </c>
      <c r="D442" s="1">
        <v>1</v>
      </c>
      <c r="E442" s="1" t="s">
        <v>1243</v>
      </c>
      <c r="F442" s="1">
        <v>1</v>
      </c>
      <c r="G442" s="1" t="s">
        <v>1243</v>
      </c>
      <c r="H442" s="1">
        <v>1</v>
      </c>
      <c r="I442" s="1" t="s">
        <v>1243</v>
      </c>
      <c r="J442" s="1">
        <v>1</v>
      </c>
      <c r="K442" s="1" t="s">
        <v>1243</v>
      </c>
    </row>
    <row r="443" spans="1:11">
      <c r="A443" s="1" t="s">
        <v>1681</v>
      </c>
      <c r="B443" s="1" t="s">
        <v>2358</v>
      </c>
      <c r="C443" s="1" t="s">
        <v>1606</v>
      </c>
      <c r="D443" s="1">
        <v>1</v>
      </c>
      <c r="E443" s="1" t="s">
        <v>1243</v>
      </c>
      <c r="F443" s="1">
        <v>1</v>
      </c>
      <c r="G443" s="1" t="s">
        <v>1243</v>
      </c>
      <c r="H443" s="1">
        <v>1</v>
      </c>
      <c r="I443" s="1" t="s">
        <v>1243</v>
      </c>
      <c r="J443" s="1">
        <v>1</v>
      </c>
      <c r="K443" s="1" t="s">
        <v>1243</v>
      </c>
    </row>
    <row r="444" spans="1:11">
      <c r="A444" s="1" t="s">
        <v>1682</v>
      </c>
      <c r="B444" s="1" t="s">
        <v>2358</v>
      </c>
      <c r="C444" s="1" t="s">
        <v>760</v>
      </c>
      <c r="D444" s="1">
        <v>2</v>
      </c>
      <c r="E444" s="1">
        <v>9</v>
      </c>
      <c r="F444" s="1">
        <v>2</v>
      </c>
      <c r="G444" s="1">
        <v>9</v>
      </c>
      <c r="H444" s="1">
        <v>2</v>
      </c>
      <c r="I444" s="1">
        <v>9</v>
      </c>
      <c r="J444" s="1">
        <v>2</v>
      </c>
      <c r="K444" s="1">
        <v>9</v>
      </c>
    </row>
    <row r="445" spans="1:11">
      <c r="A445" s="1" t="s">
        <v>1683</v>
      </c>
      <c r="B445" s="1" t="s">
        <v>2358</v>
      </c>
      <c r="C445" s="1" t="s">
        <v>1604</v>
      </c>
      <c r="D445" s="1">
        <v>2</v>
      </c>
      <c r="E445" s="1">
        <v>47</v>
      </c>
      <c r="F445" s="1">
        <v>2</v>
      </c>
      <c r="G445" s="1">
        <v>47</v>
      </c>
      <c r="H445" s="1">
        <v>2</v>
      </c>
      <c r="I445" s="1">
        <v>47</v>
      </c>
      <c r="J445" s="1">
        <v>2</v>
      </c>
      <c r="K445" s="1">
        <v>47</v>
      </c>
    </row>
    <row r="446" spans="1:11">
      <c r="A446" s="1" t="s">
        <v>1684</v>
      </c>
      <c r="B446" s="1" t="s">
        <v>2358</v>
      </c>
      <c r="C446" s="1" t="s">
        <v>757</v>
      </c>
      <c r="D446" s="1">
        <v>0</v>
      </c>
      <c r="E446" s="1" t="s">
        <v>1243</v>
      </c>
      <c r="F446" s="1">
        <v>0</v>
      </c>
      <c r="G446" s="1" t="s">
        <v>1243</v>
      </c>
      <c r="H446" s="1">
        <v>0</v>
      </c>
      <c r="I446" s="1" t="s">
        <v>1243</v>
      </c>
      <c r="J446" s="1">
        <v>0</v>
      </c>
      <c r="K446" s="1" t="s">
        <v>1243</v>
      </c>
    </row>
    <row r="447" spans="1:11">
      <c r="A447" s="1" t="s">
        <v>1685</v>
      </c>
      <c r="B447" s="1" t="s">
        <v>2358</v>
      </c>
      <c r="C447" s="1" t="s">
        <v>1431</v>
      </c>
      <c r="D447" s="1">
        <v>0</v>
      </c>
      <c r="E447" s="1">
        <v>0</v>
      </c>
      <c r="F447" s="1">
        <v>0</v>
      </c>
      <c r="G447" s="1">
        <v>0</v>
      </c>
      <c r="H447" s="1">
        <v>0</v>
      </c>
      <c r="I447" s="1">
        <v>0</v>
      </c>
      <c r="J447" s="1">
        <v>0</v>
      </c>
      <c r="K447" s="1">
        <v>0</v>
      </c>
    </row>
    <row r="448" spans="1:11">
      <c r="A448" s="1" t="s">
        <v>1686</v>
      </c>
      <c r="B448" s="1" t="s">
        <v>2362</v>
      </c>
      <c r="C448" s="1" t="s">
        <v>746</v>
      </c>
      <c r="D448" s="1">
        <v>3</v>
      </c>
      <c r="E448" s="1" t="s">
        <v>1243</v>
      </c>
      <c r="F448" s="1">
        <v>3</v>
      </c>
      <c r="G448" s="1" t="s">
        <v>1243</v>
      </c>
      <c r="H448" s="1">
        <v>3</v>
      </c>
      <c r="I448" s="1" t="s">
        <v>1243</v>
      </c>
      <c r="J448" s="1">
        <v>3</v>
      </c>
      <c r="K448" s="1" t="s">
        <v>1243</v>
      </c>
    </row>
    <row r="449" spans="1:11">
      <c r="A449" s="1" t="s">
        <v>1687</v>
      </c>
      <c r="B449" s="1" t="s">
        <v>2362</v>
      </c>
      <c r="C449" s="1" t="s">
        <v>759</v>
      </c>
      <c r="D449" s="1">
        <v>0</v>
      </c>
      <c r="E449" s="1" t="s">
        <v>1243</v>
      </c>
      <c r="F449" s="1">
        <v>0</v>
      </c>
      <c r="G449" s="1" t="s">
        <v>1243</v>
      </c>
      <c r="H449" s="1">
        <v>0</v>
      </c>
      <c r="I449" s="1" t="s">
        <v>1243</v>
      </c>
      <c r="J449" s="1">
        <v>0</v>
      </c>
      <c r="K449" s="1" t="s">
        <v>1243</v>
      </c>
    </row>
    <row r="450" spans="1:11">
      <c r="A450" s="1" t="s">
        <v>1688</v>
      </c>
      <c r="B450" s="1" t="s">
        <v>2362</v>
      </c>
      <c r="C450" s="1" t="s">
        <v>1602</v>
      </c>
      <c r="D450" s="1">
        <v>0</v>
      </c>
      <c r="E450" s="1">
        <v>0</v>
      </c>
      <c r="F450" s="1">
        <v>0</v>
      </c>
      <c r="G450" s="1">
        <v>0</v>
      </c>
      <c r="H450" s="1">
        <v>0</v>
      </c>
      <c r="I450" s="1">
        <v>0</v>
      </c>
      <c r="J450" s="1">
        <v>0</v>
      </c>
      <c r="K450" s="1">
        <v>0</v>
      </c>
    </row>
    <row r="451" spans="1:11">
      <c r="A451" s="1" t="s">
        <v>1689</v>
      </c>
      <c r="B451" s="1" t="s">
        <v>2362</v>
      </c>
      <c r="C451" s="1" t="s">
        <v>756</v>
      </c>
      <c r="D451" s="1">
        <v>0</v>
      </c>
      <c r="E451" s="1">
        <v>0</v>
      </c>
      <c r="F451" s="1">
        <v>0</v>
      </c>
      <c r="G451" s="1">
        <v>0</v>
      </c>
      <c r="H451" s="1">
        <v>0</v>
      </c>
      <c r="I451" s="1">
        <v>0</v>
      </c>
      <c r="J451" s="1">
        <v>0</v>
      </c>
      <c r="K451" s="1">
        <v>0</v>
      </c>
    </row>
    <row r="452" spans="1:11">
      <c r="A452" s="1" t="s">
        <v>1690</v>
      </c>
      <c r="B452" s="1" t="s">
        <v>2362</v>
      </c>
      <c r="C452" s="1" t="s">
        <v>1603</v>
      </c>
      <c r="D452" s="1">
        <v>1</v>
      </c>
      <c r="E452" s="1">
        <v>17</v>
      </c>
      <c r="F452" s="1">
        <v>1</v>
      </c>
      <c r="G452" s="1">
        <v>17</v>
      </c>
      <c r="H452" s="1">
        <v>1</v>
      </c>
      <c r="I452" s="1">
        <v>17</v>
      </c>
      <c r="J452" s="1">
        <v>1</v>
      </c>
      <c r="K452" s="1">
        <v>17</v>
      </c>
    </row>
    <row r="453" spans="1:11">
      <c r="A453" s="1" t="s">
        <v>1691</v>
      </c>
      <c r="B453" s="1" t="s">
        <v>2362</v>
      </c>
      <c r="C453" s="1" t="s">
        <v>758</v>
      </c>
      <c r="D453" s="1">
        <v>0</v>
      </c>
      <c r="E453" s="1" t="s">
        <v>1243</v>
      </c>
      <c r="F453" s="1">
        <v>0</v>
      </c>
      <c r="G453" s="1" t="s">
        <v>1243</v>
      </c>
      <c r="H453" s="1">
        <v>0</v>
      </c>
      <c r="I453" s="1" t="s">
        <v>1243</v>
      </c>
      <c r="J453" s="1">
        <v>0</v>
      </c>
      <c r="K453" s="1" t="s">
        <v>1243</v>
      </c>
    </row>
    <row r="454" spans="1:11">
      <c r="A454" s="1" t="s">
        <v>1692</v>
      </c>
      <c r="B454" s="1" t="s">
        <v>2362</v>
      </c>
      <c r="C454" s="1" t="s">
        <v>1605</v>
      </c>
      <c r="D454" s="1">
        <v>1</v>
      </c>
      <c r="E454" s="1" t="s">
        <v>1243</v>
      </c>
      <c r="F454" s="1">
        <v>1</v>
      </c>
      <c r="G454" s="1" t="s">
        <v>1243</v>
      </c>
      <c r="H454" s="1">
        <v>1</v>
      </c>
      <c r="I454" s="1" t="s">
        <v>1243</v>
      </c>
      <c r="J454" s="1">
        <v>1</v>
      </c>
      <c r="K454" s="1" t="s">
        <v>1243</v>
      </c>
    </row>
    <row r="455" spans="1:11">
      <c r="A455" s="1" t="s">
        <v>1693</v>
      </c>
      <c r="B455" s="1" t="s">
        <v>2362</v>
      </c>
      <c r="C455" s="1" t="s">
        <v>1606</v>
      </c>
      <c r="D455" s="1">
        <v>1</v>
      </c>
      <c r="E455" s="1" t="s">
        <v>1243</v>
      </c>
      <c r="F455" s="1">
        <v>1</v>
      </c>
      <c r="G455" s="1" t="s">
        <v>1243</v>
      </c>
      <c r="H455" s="1">
        <v>1</v>
      </c>
      <c r="I455" s="1" t="s">
        <v>1243</v>
      </c>
      <c r="J455" s="1">
        <v>1</v>
      </c>
      <c r="K455" s="1" t="s">
        <v>1243</v>
      </c>
    </row>
    <row r="456" spans="1:11">
      <c r="A456" s="1" t="s">
        <v>2128</v>
      </c>
      <c r="B456" s="1" t="s">
        <v>2362</v>
      </c>
      <c r="C456" s="1" t="s">
        <v>760</v>
      </c>
      <c r="D456" s="1">
        <v>0</v>
      </c>
      <c r="E456" s="1">
        <v>0</v>
      </c>
      <c r="F456" s="1">
        <v>0</v>
      </c>
      <c r="G456" s="1">
        <v>0</v>
      </c>
      <c r="H456" s="1">
        <v>0</v>
      </c>
      <c r="I456" s="1">
        <v>0</v>
      </c>
      <c r="J456" s="1">
        <v>0</v>
      </c>
      <c r="K456" s="1">
        <v>0</v>
      </c>
    </row>
    <row r="457" spans="1:11">
      <c r="A457" s="1" t="s">
        <v>2129</v>
      </c>
      <c r="B457" s="1" t="s">
        <v>2362</v>
      </c>
      <c r="C457" s="1" t="s">
        <v>1604</v>
      </c>
      <c r="D457" s="1">
        <v>0</v>
      </c>
      <c r="E457" s="1">
        <v>0</v>
      </c>
      <c r="F457" s="1">
        <v>0</v>
      </c>
      <c r="G457" s="1">
        <v>0</v>
      </c>
      <c r="H457" s="1">
        <v>0</v>
      </c>
      <c r="I457" s="1">
        <v>0</v>
      </c>
      <c r="J457" s="1">
        <v>0</v>
      </c>
      <c r="K457" s="1">
        <v>0</v>
      </c>
    </row>
    <row r="458" spans="1:11">
      <c r="A458" s="1" t="s">
        <v>2130</v>
      </c>
      <c r="B458" s="1" t="s">
        <v>2362</v>
      </c>
      <c r="C458" s="1" t="s">
        <v>757</v>
      </c>
      <c r="D458" s="1">
        <v>0</v>
      </c>
      <c r="E458" s="1" t="s">
        <v>1243</v>
      </c>
      <c r="F458" s="1">
        <v>0</v>
      </c>
      <c r="G458" s="1" t="s">
        <v>1243</v>
      </c>
      <c r="H458" s="1">
        <v>0</v>
      </c>
      <c r="I458" s="1" t="s">
        <v>1243</v>
      </c>
      <c r="J458" s="1">
        <v>0</v>
      </c>
      <c r="K458" s="1" t="s">
        <v>1243</v>
      </c>
    </row>
    <row r="459" spans="1:11">
      <c r="A459" s="1" t="s">
        <v>1157</v>
      </c>
      <c r="B459" s="1" t="s">
        <v>2362</v>
      </c>
      <c r="C459" s="1" t="s">
        <v>1431</v>
      </c>
      <c r="D459" s="1">
        <v>0</v>
      </c>
      <c r="E459" s="1">
        <v>0</v>
      </c>
      <c r="F459" s="1">
        <v>0</v>
      </c>
      <c r="G459" s="1">
        <v>0</v>
      </c>
      <c r="H459" s="1">
        <v>0</v>
      </c>
      <c r="I459" s="1">
        <v>0</v>
      </c>
      <c r="J459" s="1">
        <v>0</v>
      </c>
      <c r="K459" s="1">
        <v>0</v>
      </c>
    </row>
    <row r="460" spans="1:11">
      <c r="A460" s="1" t="s">
        <v>1158</v>
      </c>
      <c r="B460" s="1" t="s">
        <v>1627</v>
      </c>
      <c r="C460" s="1" t="s">
        <v>746</v>
      </c>
      <c r="D460" s="1">
        <v>17</v>
      </c>
      <c r="E460" s="1" t="s">
        <v>1243</v>
      </c>
      <c r="F460" s="1">
        <v>17</v>
      </c>
      <c r="G460" s="1" t="s">
        <v>1243</v>
      </c>
      <c r="H460" s="1">
        <v>17</v>
      </c>
      <c r="I460" s="1" t="s">
        <v>1243</v>
      </c>
      <c r="J460" s="1">
        <v>17</v>
      </c>
      <c r="K460" s="1" t="s">
        <v>1243</v>
      </c>
    </row>
    <row r="461" spans="1:11">
      <c r="A461" s="1" t="s">
        <v>1159</v>
      </c>
      <c r="B461" s="1" t="s">
        <v>1627</v>
      </c>
      <c r="C461" s="1" t="s">
        <v>759</v>
      </c>
      <c r="D461" s="1">
        <v>0</v>
      </c>
      <c r="E461" s="1" t="s">
        <v>1243</v>
      </c>
      <c r="F461" s="1">
        <v>0</v>
      </c>
      <c r="G461" s="1" t="s">
        <v>1243</v>
      </c>
      <c r="H461" s="1">
        <v>0</v>
      </c>
      <c r="I461" s="1" t="s">
        <v>1243</v>
      </c>
      <c r="J461" s="1">
        <v>0</v>
      </c>
      <c r="K461" s="1" t="s">
        <v>1243</v>
      </c>
    </row>
    <row r="462" spans="1:11">
      <c r="A462" s="1" t="s">
        <v>1160</v>
      </c>
      <c r="B462" s="1" t="s">
        <v>1627</v>
      </c>
      <c r="C462" s="1" t="s">
        <v>1602</v>
      </c>
      <c r="D462" s="1">
        <v>0</v>
      </c>
      <c r="E462" s="1">
        <v>0</v>
      </c>
      <c r="F462" s="1">
        <v>0</v>
      </c>
      <c r="G462" s="1">
        <v>0</v>
      </c>
      <c r="H462" s="1">
        <v>0</v>
      </c>
      <c r="I462" s="1">
        <v>0</v>
      </c>
      <c r="J462" s="1">
        <v>0</v>
      </c>
      <c r="K462" s="1">
        <v>0</v>
      </c>
    </row>
    <row r="463" spans="1:11">
      <c r="A463" s="1" t="s">
        <v>1161</v>
      </c>
      <c r="B463" s="1" t="s">
        <v>1627</v>
      </c>
      <c r="C463" s="1" t="s">
        <v>756</v>
      </c>
      <c r="D463" s="1">
        <v>13</v>
      </c>
      <c r="E463" s="1">
        <v>62</v>
      </c>
      <c r="F463" s="1">
        <v>13</v>
      </c>
      <c r="G463" s="1">
        <v>62</v>
      </c>
      <c r="H463" s="1">
        <v>13</v>
      </c>
      <c r="I463" s="1">
        <v>62</v>
      </c>
      <c r="J463" s="1">
        <v>13</v>
      </c>
      <c r="K463" s="1">
        <v>62</v>
      </c>
    </row>
    <row r="464" spans="1:11">
      <c r="A464" s="1" t="s">
        <v>1162</v>
      </c>
      <c r="B464" s="1" t="s">
        <v>1627</v>
      </c>
      <c r="C464" s="1" t="s">
        <v>1603</v>
      </c>
      <c r="D464" s="1">
        <v>0</v>
      </c>
      <c r="E464" s="1">
        <v>0</v>
      </c>
      <c r="F464" s="1">
        <v>0</v>
      </c>
      <c r="G464" s="1">
        <v>0</v>
      </c>
      <c r="H464" s="1">
        <v>0</v>
      </c>
      <c r="I464" s="1">
        <v>0</v>
      </c>
      <c r="J464" s="1">
        <v>0</v>
      </c>
      <c r="K464" s="1">
        <v>0</v>
      </c>
    </row>
    <row r="465" spans="1:11">
      <c r="A465" s="1" t="s">
        <v>1163</v>
      </c>
      <c r="B465" s="1" t="s">
        <v>1627</v>
      </c>
      <c r="C465" s="1" t="s">
        <v>758</v>
      </c>
      <c r="D465" s="1">
        <v>2</v>
      </c>
      <c r="E465" s="1" t="s">
        <v>1243</v>
      </c>
      <c r="F465" s="1">
        <v>2</v>
      </c>
      <c r="G465" s="1" t="s">
        <v>1243</v>
      </c>
      <c r="H465" s="1">
        <v>2</v>
      </c>
      <c r="I465" s="1" t="s">
        <v>1243</v>
      </c>
      <c r="J465" s="1">
        <v>2</v>
      </c>
      <c r="K465" s="1" t="s">
        <v>1243</v>
      </c>
    </row>
    <row r="466" spans="1:11">
      <c r="A466" s="1" t="s">
        <v>1164</v>
      </c>
      <c r="B466" s="1" t="s">
        <v>1627</v>
      </c>
      <c r="C466" s="1" t="s">
        <v>1605</v>
      </c>
      <c r="D466" s="1">
        <v>1</v>
      </c>
      <c r="E466" s="1" t="s">
        <v>1243</v>
      </c>
      <c r="F466" s="1">
        <v>1</v>
      </c>
      <c r="G466" s="1" t="s">
        <v>1243</v>
      </c>
      <c r="H466" s="1">
        <v>1</v>
      </c>
      <c r="I466" s="1" t="s">
        <v>1243</v>
      </c>
      <c r="J466" s="1">
        <v>1</v>
      </c>
      <c r="K466" s="1" t="s">
        <v>1243</v>
      </c>
    </row>
    <row r="467" spans="1:11">
      <c r="A467" s="1" t="s">
        <v>1165</v>
      </c>
      <c r="B467" s="1" t="s">
        <v>1627</v>
      </c>
      <c r="C467" s="1" t="s">
        <v>1606</v>
      </c>
      <c r="D467" s="1">
        <v>1</v>
      </c>
      <c r="E467" s="1" t="s">
        <v>1243</v>
      </c>
      <c r="F467" s="1">
        <v>1</v>
      </c>
      <c r="G467" s="1" t="s">
        <v>1243</v>
      </c>
      <c r="H467" s="1">
        <v>1</v>
      </c>
      <c r="I467" s="1" t="s">
        <v>1243</v>
      </c>
      <c r="J467" s="1">
        <v>1</v>
      </c>
      <c r="K467" s="1" t="s">
        <v>1243</v>
      </c>
    </row>
    <row r="468" spans="1:11">
      <c r="A468" s="1" t="s">
        <v>1166</v>
      </c>
      <c r="B468" s="1" t="s">
        <v>1627</v>
      </c>
      <c r="C468" s="1" t="s">
        <v>760</v>
      </c>
      <c r="D468" s="1">
        <v>0</v>
      </c>
      <c r="E468" s="1">
        <v>0</v>
      </c>
      <c r="F468" s="1">
        <v>0</v>
      </c>
      <c r="G468" s="1">
        <v>0</v>
      </c>
      <c r="H468" s="1">
        <v>0</v>
      </c>
      <c r="I468" s="1">
        <v>0</v>
      </c>
      <c r="J468" s="1">
        <v>0</v>
      </c>
      <c r="K468" s="1">
        <v>0</v>
      </c>
    </row>
    <row r="469" spans="1:11">
      <c r="A469" s="1" t="s">
        <v>1167</v>
      </c>
      <c r="B469" s="1" t="s">
        <v>1627</v>
      </c>
      <c r="C469" s="1" t="s">
        <v>1604</v>
      </c>
      <c r="D469" s="1">
        <v>0</v>
      </c>
      <c r="E469" s="1">
        <v>0</v>
      </c>
      <c r="F469" s="1">
        <v>0</v>
      </c>
      <c r="G469" s="1">
        <v>0</v>
      </c>
      <c r="H469" s="1">
        <v>0</v>
      </c>
      <c r="I469" s="1">
        <v>0</v>
      </c>
      <c r="J469" s="1">
        <v>0</v>
      </c>
      <c r="K469" s="1">
        <v>0</v>
      </c>
    </row>
    <row r="470" spans="1:11">
      <c r="A470" s="1" t="s">
        <v>1168</v>
      </c>
      <c r="B470" s="1" t="s">
        <v>1627</v>
      </c>
      <c r="C470" s="1" t="s">
        <v>757</v>
      </c>
      <c r="D470" s="1">
        <v>0</v>
      </c>
      <c r="E470" s="1" t="s">
        <v>1243</v>
      </c>
      <c r="F470" s="1">
        <v>0</v>
      </c>
      <c r="G470" s="1" t="s">
        <v>1243</v>
      </c>
      <c r="H470" s="1">
        <v>0</v>
      </c>
      <c r="I470" s="1" t="s">
        <v>1243</v>
      </c>
      <c r="J470" s="1">
        <v>0</v>
      </c>
      <c r="K470" s="1" t="s">
        <v>1243</v>
      </c>
    </row>
    <row r="471" spans="1:11">
      <c r="A471" s="1" t="s">
        <v>1169</v>
      </c>
      <c r="B471" s="1" t="s">
        <v>1627</v>
      </c>
      <c r="C471" s="1" t="s">
        <v>1431</v>
      </c>
      <c r="D471" s="1">
        <v>0</v>
      </c>
      <c r="E471" s="1">
        <v>0</v>
      </c>
      <c r="F471" s="1">
        <v>0</v>
      </c>
      <c r="G471" s="1">
        <v>0</v>
      </c>
      <c r="H471" s="1">
        <v>0</v>
      </c>
      <c r="I471" s="1">
        <v>0</v>
      </c>
      <c r="J471" s="1">
        <v>0</v>
      </c>
      <c r="K471" s="1">
        <v>0</v>
      </c>
    </row>
    <row r="472" spans="1:11">
      <c r="A472" s="1" t="s">
        <v>1170</v>
      </c>
      <c r="B472" s="1" t="s">
        <v>1633</v>
      </c>
      <c r="C472" s="1" t="s">
        <v>746</v>
      </c>
      <c r="D472" s="1">
        <v>42</v>
      </c>
      <c r="E472" s="1" t="s">
        <v>1243</v>
      </c>
      <c r="F472" s="1">
        <v>43</v>
      </c>
      <c r="G472" s="1" t="s">
        <v>1243</v>
      </c>
      <c r="H472" s="1">
        <v>43</v>
      </c>
      <c r="I472" s="1" t="s">
        <v>1243</v>
      </c>
      <c r="J472" s="1">
        <v>42</v>
      </c>
      <c r="K472" s="1" t="s">
        <v>1243</v>
      </c>
    </row>
    <row r="473" spans="1:11">
      <c r="A473" s="1" t="s">
        <v>1171</v>
      </c>
      <c r="B473" s="1" t="s">
        <v>1633</v>
      </c>
      <c r="C473" s="1" t="s">
        <v>759</v>
      </c>
      <c r="D473" s="1">
        <v>0</v>
      </c>
      <c r="E473" s="1" t="s">
        <v>1243</v>
      </c>
      <c r="F473" s="1">
        <v>0</v>
      </c>
      <c r="G473" s="1" t="s">
        <v>1243</v>
      </c>
      <c r="H473" s="1">
        <v>0</v>
      </c>
      <c r="I473" s="1" t="s">
        <v>1243</v>
      </c>
      <c r="J473" s="1">
        <v>0</v>
      </c>
      <c r="K473" s="1" t="s">
        <v>1243</v>
      </c>
    </row>
    <row r="474" spans="1:11">
      <c r="A474" s="1" t="s">
        <v>1172</v>
      </c>
      <c r="B474" s="1" t="s">
        <v>1633</v>
      </c>
      <c r="C474" s="1" t="s">
        <v>1602</v>
      </c>
      <c r="D474" s="1">
        <v>0</v>
      </c>
      <c r="E474" s="1">
        <v>0</v>
      </c>
      <c r="F474" s="1">
        <v>0</v>
      </c>
      <c r="G474" s="1">
        <v>0</v>
      </c>
      <c r="H474" s="1">
        <v>0</v>
      </c>
      <c r="I474" s="1">
        <v>0</v>
      </c>
      <c r="J474" s="1">
        <v>0</v>
      </c>
      <c r="K474" s="1">
        <v>0</v>
      </c>
    </row>
    <row r="475" spans="1:11">
      <c r="A475" s="1" t="s">
        <v>1173</v>
      </c>
      <c r="B475" s="1" t="s">
        <v>1633</v>
      </c>
      <c r="C475" s="1" t="s">
        <v>756</v>
      </c>
      <c r="D475" s="1">
        <v>26</v>
      </c>
      <c r="E475" s="1">
        <v>109</v>
      </c>
      <c r="F475" s="1">
        <v>26</v>
      </c>
      <c r="G475" s="1">
        <v>112</v>
      </c>
      <c r="H475" s="1">
        <v>26</v>
      </c>
      <c r="I475" s="1">
        <v>112</v>
      </c>
      <c r="J475" s="1">
        <v>26</v>
      </c>
      <c r="K475" s="1">
        <v>112</v>
      </c>
    </row>
    <row r="476" spans="1:11">
      <c r="A476" s="1" t="s">
        <v>1174</v>
      </c>
      <c r="B476" s="1" t="s">
        <v>1633</v>
      </c>
      <c r="C476" s="1" t="s">
        <v>1603</v>
      </c>
      <c r="D476" s="1">
        <v>0</v>
      </c>
      <c r="E476" s="1">
        <v>0</v>
      </c>
      <c r="F476" s="1">
        <v>0</v>
      </c>
      <c r="G476" s="1">
        <v>0</v>
      </c>
      <c r="H476" s="1">
        <v>0</v>
      </c>
      <c r="I476" s="1">
        <v>0</v>
      </c>
      <c r="J476" s="1">
        <v>0</v>
      </c>
      <c r="K476" s="1">
        <v>0</v>
      </c>
    </row>
    <row r="477" spans="1:11">
      <c r="A477" s="1" t="s">
        <v>1175</v>
      </c>
      <c r="B477" s="1" t="s">
        <v>1633</v>
      </c>
      <c r="C477" s="1" t="s">
        <v>758</v>
      </c>
      <c r="D477" s="1">
        <v>7</v>
      </c>
      <c r="E477" s="1" t="s">
        <v>1243</v>
      </c>
      <c r="F477" s="1">
        <v>8</v>
      </c>
      <c r="G477" s="1" t="s">
        <v>1243</v>
      </c>
      <c r="H477" s="1">
        <v>8</v>
      </c>
      <c r="I477" s="1" t="s">
        <v>1243</v>
      </c>
      <c r="J477" s="1">
        <v>7</v>
      </c>
      <c r="K477" s="1" t="s">
        <v>1243</v>
      </c>
    </row>
    <row r="478" spans="1:11">
      <c r="A478" s="1" t="s">
        <v>626</v>
      </c>
      <c r="B478" s="1" t="s">
        <v>1633</v>
      </c>
      <c r="C478" s="1" t="s">
        <v>1605</v>
      </c>
      <c r="D478" s="1">
        <v>1</v>
      </c>
      <c r="E478" s="1" t="s">
        <v>1243</v>
      </c>
      <c r="F478" s="1">
        <v>1</v>
      </c>
      <c r="G478" s="1" t="s">
        <v>1243</v>
      </c>
      <c r="H478" s="1">
        <v>1</v>
      </c>
      <c r="I478" s="1" t="s">
        <v>1243</v>
      </c>
      <c r="J478" s="1">
        <v>1</v>
      </c>
      <c r="K478" s="1" t="s">
        <v>1243</v>
      </c>
    </row>
    <row r="479" spans="1:11">
      <c r="A479" s="1" t="s">
        <v>2170</v>
      </c>
      <c r="B479" s="1" t="s">
        <v>1633</v>
      </c>
      <c r="C479" s="1" t="s">
        <v>1606</v>
      </c>
      <c r="D479" s="1">
        <v>1</v>
      </c>
      <c r="E479" s="1" t="s">
        <v>1243</v>
      </c>
      <c r="F479" s="1">
        <v>1</v>
      </c>
      <c r="G479" s="1" t="s">
        <v>1243</v>
      </c>
      <c r="H479" s="1">
        <v>1</v>
      </c>
      <c r="I479" s="1" t="s">
        <v>1243</v>
      </c>
      <c r="J479" s="1">
        <v>1</v>
      </c>
      <c r="K479" s="1" t="s">
        <v>1243</v>
      </c>
    </row>
    <row r="480" spans="1:11">
      <c r="A480" s="1" t="s">
        <v>2171</v>
      </c>
      <c r="B480" s="1" t="s">
        <v>1633</v>
      </c>
      <c r="C480" s="1" t="s">
        <v>760</v>
      </c>
      <c r="D480" s="1">
        <v>0</v>
      </c>
      <c r="E480" s="1">
        <v>0</v>
      </c>
      <c r="F480" s="1">
        <v>0</v>
      </c>
      <c r="G480" s="1">
        <v>0</v>
      </c>
      <c r="H480" s="1">
        <v>0</v>
      </c>
      <c r="I480" s="1">
        <v>0</v>
      </c>
      <c r="J480" s="1">
        <v>0</v>
      </c>
      <c r="K480" s="1">
        <v>0</v>
      </c>
    </row>
    <row r="481" spans="1:11">
      <c r="A481" s="1" t="s">
        <v>2172</v>
      </c>
      <c r="B481" s="1" t="s">
        <v>1633</v>
      </c>
      <c r="C481" s="1" t="s">
        <v>1604</v>
      </c>
      <c r="D481" s="1">
        <v>3</v>
      </c>
      <c r="E481" s="1">
        <v>67.980769000000009</v>
      </c>
      <c r="F481" s="1">
        <v>3</v>
      </c>
      <c r="G481" s="1">
        <v>67.980769000000009</v>
      </c>
      <c r="H481" s="1">
        <v>3</v>
      </c>
      <c r="I481" s="1">
        <v>67.980769000000009</v>
      </c>
      <c r="J481" s="1">
        <v>3</v>
      </c>
      <c r="K481" s="1">
        <v>67.980769000000009</v>
      </c>
    </row>
    <row r="482" spans="1:11">
      <c r="A482" s="1" t="s">
        <v>2173</v>
      </c>
      <c r="B482" s="1" t="s">
        <v>1633</v>
      </c>
      <c r="C482" s="1" t="s">
        <v>757</v>
      </c>
      <c r="D482" s="1">
        <v>2</v>
      </c>
      <c r="E482" s="1" t="s">
        <v>1243</v>
      </c>
      <c r="F482" s="1">
        <v>2</v>
      </c>
      <c r="G482" s="1" t="s">
        <v>1243</v>
      </c>
      <c r="H482" s="1">
        <v>2</v>
      </c>
      <c r="I482" s="1" t="s">
        <v>1243</v>
      </c>
      <c r="J482" s="1">
        <v>2</v>
      </c>
      <c r="K482" s="1" t="s">
        <v>1243</v>
      </c>
    </row>
    <row r="483" spans="1:11">
      <c r="A483" s="1" t="s">
        <v>2174</v>
      </c>
      <c r="B483" s="1" t="s">
        <v>1633</v>
      </c>
      <c r="C483" s="1" t="s">
        <v>1431</v>
      </c>
      <c r="D483" s="1">
        <v>1</v>
      </c>
      <c r="E483" s="1">
        <v>43</v>
      </c>
      <c r="F483" s="1">
        <v>1</v>
      </c>
      <c r="G483" s="1">
        <v>43</v>
      </c>
      <c r="H483" s="1">
        <v>1</v>
      </c>
      <c r="I483" s="1">
        <v>43</v>
      </c>
      <c r="J483" s="1">
        <v>1</v>
      </c>
      <c r="K483" s="1">
        <v>43</v>
      </c>
    </row>
    <row r="484" spans="1:11">
      <c r="A484" s="1" t="s">
        <v>2175</v>
      </c>
      <c r="B484" s="1" t="s">
        <v>2215</v>
      </c>
      <c r="C484" s="1" t="s">
        <v>746</v>
      </c>
      <c r="D484" s="1">
        <v>8</v>
      </c>
      <c r="E484" s="1" t="s">
        <v>1243</v>
      </c>
      <c r="F484" s="1">
        <v>8</v>
      </c>
      <c r="G484" s="1" t="s">
        <v>1243</v>
      </c>
      <c r="H484" s="1">
        <v>8</v>
      </c>
      <c r="I484" s="1" t="s">
        <v>1243</v>
      </c>
      <c r="J484" s="1">
        <v>8</v>
      </c>
      <c r="K484" s="1" t="s">
        <v>1243</v>
      </c>
    </row>
    <row r="485" spans="1:11">
      <c r="A485" s="1" t="s">
        <v>2176</v>
      </c>
      <c r="B485" s="1" t="s">
        <v>2215</v>
      </c>
      <c r="C485" s="1" t="s">
        <v>759</v>
      </c>
      <c r="D485" s="1">
        <v>0</v>
      </c>
      <c r="E485" s="1" t="s">
        <v>1243</v>
      </c>
      <c r="F485" s="1">
        <v>0</v>
      </c>
      <c r="G485" s="1" t="s">
        <v>1243</v>
      </c>
      <c r="H485" s="1">
        <v>0</v>
      </c>
      <c r="I485" s="1" t="s">
        <v>1243</v>
      </c>
      <c r="J485" s="1">
        <v>0</v>
      </c>
      <c r="K485" s="1" t="s">
        <v>1243</v>
      </c>
    </row>
    <row r="486" spans="1:11">
      <c r="A486" s="1" t="s">
        <v>2177</v>
      </c>
      <c r="B486" s="1" t="s">
        <v>2215</v>
      </c>
      <c r="C486" s="1" t="s">
        <v>1602</v>
      </c>
      <c r="D486" s="1">
        <v>0</v>
      </c>
      <c r="E486" s="1">
        <v>0</v>
      </c>
      <c r="F486" s="1">
        <v>0</v>
      </c>
      <c r="G486" s="1">
        <v>0</v>
      </c>
      <c r="H486" s="1">
        <v>0</v>
      </c>
      <c r="I486" s="1">
        <v>0</v>
      </c>
      <c r="J486" s="1">
        <v>0</v>
      </c>
      <c r="K486" s="1">
        <v>0</v>
      </c>
    </row>
    <row r="487" spans="1:11">
      <c r="A487" s="1" t="s">
        <v>2178</v>
      </c>
      <c r="B487" s="1" t="s">
        <v>2215</v>
      </c>
      <c r="C487" s="1" t="s">
        <v>756</v>
      </c>
      <c r="D487" s="1">
        <v>4</v>
      </c>
      <c r="E487" s="1">
        <v>18</v>
      </c>
      <c r="F487" s="1">
        <v>4</v>
      </c>
      <c r="G487" s="1">
        <v>18</v>
      </c>
      <c r="H487" s="1">
        <v>4</v>
      </c>
      <c r="I487" s="1">
        <v>18</v>
      </c>
      <c r="J487" s="1">
        <v>4</v>
      </c>
      <c r="K487" s="1">
        <v>18</v>
      </c>
    </row>
    <row r="488" spans="1:11">
      <c r="A488" s="1" t="s">
        <v>2179</v>
      </c>
      <c r="B488" s="1" t="s">
        <v>2215</v>
      </c>
      <c r="C488" s="1" t="s">
        <v>1603</v>
      </c>
      <c r="D488" s="1">
        <v>0</v>
      </c>
      <c r="E488" s="1">
        <v>0</v>
      </c>
      <c r="F488" s="1">
        <v>0</v>
      </c>
      <c r="G488" s="1">
        <v>0</v>
      </c>
      <c r="H488" s="1">
        <v>0</v>
      </c>
      <c r="I488" s="1">
        <v>0</v>
      </c>
      <c r="J488" s="1">
        <v>0</v>
      </c>
      <c r="K488" s="1">
        <v>0</v>
      </c>
    </row>
    <row r="489" spans="1:11">
      <c r="A489" s="1" t="s">
        <v>2180</v>
      </c>
      <c r="B489" s="1" t="s">
        <v>2215</v>
      </c>
      <c r="C489" s="1" t="s">
        <v>758</v>
      </c>
      <c r="D489" s="1">
        <v>0</v>
      </c>
      <c r="E489" s="1" t="s">
        <v>1243</v>
      </c>
      <c r="F489" s="1">
        <v>0</v>
      </c>
      <c r="G489" s="1" t="s">
        <v>1243</v>
      </c>
      <c r="H489" s="1">
        <v>0</v>
      </c>
      <c r="I489" s="1" t="s">
        <v>1243</v>
      </c>
      <c r="J489" s="1">
        <v>0</v>
      </c>
      <c r="K489" s="1" t="s">
        <v>1243</v>
      </c>
    </row>
    <row r="490" spans="1:11">
      <c r="A490" s="1" t="s">
        <v>2181</v>
      </c>
      <c r="B490" s="1" t="s">
        <v>2215</v>
      </c>
      <c r="C490" s="1" t="s">
        <v>1605</v>
      </c>
      <c r="D490" s="1">
        <v>1</v>
      </c>
      <c r="E490" s="1" t="s">
        <v>1243</v>
      </c>
      <c r="F490" s="1">
        <v>1</v>
      </c>
      <c r="G490" s="1" t="s">
        <v>1243</v>
      </c>
      <c r="H490" s="1">
        <v>1</v>
      </c>
      <c r="I490" s="1" t="s">
        <v>1243</v>
      </c>
      <c r="J490" s="1">
        <v>1</v>
      </c>
      <c r="K490" s="1" t="s">
        <v>1243</v>
      </c>
    </row>
    <row r="491" spans="1:11">
      <c r="A491" s="1" t="s">
        <v>2182</v>
      </c>
      <c r="B491" s="1" t="s">
        <v>2215</v>
      </c>
      <c r="C491" s="1" t="s">
        <v>1606</v>
      </c>
      <c r="D491" s="1">
        <v>1</v>
      </c>
      <c r="E491" s="1" t="s">
        <v>1243</v>
      </c>
      <c r="F491" s="1">
        <v>1</v>
      </c>
      <c r="G491" s="1" t="s">
        <v>1243</v>
      </c>
      <c r="H491" s="1">
        <v>1</v>
      </c>
      <c r="I491" s="1" t="s">
        <v>1243</v>
      </c>
      <c r="J491" s="1">
        <v>1</v>
      </c>
      <c r="K491" s="1" t="s">
        <v>1243</v>
      </c>
    </row>
    <row r="492" spans="1:11">
      <c r="A492" s="1" t="s">
        <v>2183</v>
      </c>
      <c r="B492" s="1" t="s">
        <v>2215</v>
      </c>
      <c r="C492" s="1" t="s">
        <v>760</v>
      </c>
      <c r="D492" s="1">
        <v>0</v>
      </c>
      <c r="E492" s="1">
        <v>0</v>
      </c>
      <c r="F492" s="1">
        <v>0</v>
      </c>
      <c r="G492" s="1">
        <v>0</v>
      </c>
      <c r="H492" s="1">
        <v>0</v>
      </c>
      <c r="I492" s="1">
        <v>0</v>
      </c>
      <c r="J492" s="1">
        <v>0</v>
      </c>
      <c r="K492" s="1">
        <v>0</v>
      </c>
    </row>
    <row r="493" spans="1:11">
      <c r="A493" s="1" t="s">
        <v>2184</v>
      </c>
      <c r="B493" s="1" t="s">
        <v>2215</v>
      </c>
      <c r="C493" s="1" t="s">
        <v>1604</v>
      </c>
      <c r="D493" s="1">
        <v>1</v>
      </c>
      <c r="E493" s="1">
        <v>14</v>
      </c>
      <c r="F493" s="1">
        <v>1</v>
      </c>
      <c r="G493" s="1">
        <v>14</v>
      </c>
      <c r="H493" s="1">
        <v>1</v>
      </c>
      <c r="I493" s="1">
        <v>14</v>
      </c>
      <c r="J493" s="1">
        <v>1</v>
      </c>
      <c r="K493" s="1">
        <v>14</v>
      </c>
    </row>
    <row r="494" spans="1:11">
      <c r="A494" s="1" t="s">
        <v>2185</v>
      </c>
      <c r="B494" s="1" t="s">
        <v>2215</v>
      </c>
      <c r="C494" s="1" t="s">
        <v>757</v>
      </c>
      <c r="D494" s="1">
        <v>1</v>
      </c>
      <c r="E494" s="1" t="s">
        <v>1243</v>
      </c>
      <c r="F494" s="1">
        <v>1</v>
      </c>
      <c r="G494" s="1" t="s">
        <v>1243</v>
      </c>
      <c r="H494" s="1">
        <v>1</v>
      </c>
      <c r="I494" s="1" t="s">
        <v>1243</v>
      </c>
      <c r="J494" s="1">
        <v>1</v>
      </c>
      <c r="K494" s="1" t="s">
        <v>1243</v>
      </c>
    </row>
    <row r="495" spans="1:11">
      <c r="A495" s="1" t="s">
        <v>2186</v>
      </c>
      <c r="B495" s="1" t="s">
        <v>2215</v>
      </c>
      <c r="C495" s="1" t="s">
        <v>1431</v>
      </c>
      <c r="D495" s="1">
        <v>0</v>
      </c>
      <c r="E495" s="1">
        <v>0</v>
      </c>
      <c r="F495" s="1">
        <v>0</v>
      </c>
      <c r="G495" s="1">
        <v>0</v>
      </c>
      <c r="H495" s="1">
        <v>0</v>
      </c>
      <c r="I495" s="1">
        <v>0</v>
      </c>
      <c r="J495" s="1">
        <v>0</v>
      </c>
      <c r="K495" s="1">
        <v>0</v>
      </c>
    </row>
    <row r="496" spans="1:11">
      <c r="A496" s="1" t="s">
        <v>2187</v>
      </c>
      <c r="B496" s="1" t="s">
        <v>2222</v>
      </c>
      <c r="C496" s="1" t="s">
        <v>746</v>
      </c>
      <c r="D496" s="1">
        <v>5</v>
      </c>
      <c r="E496" s="1" t="s">
        <v>1243</v>
      </c>
      <c r="F496" s="1">
        <v>5</v>
      </c>
      <c r="G496" s="1" t="s">
        <v>1243</v>
      </c>
      <c r="H496" s="1">
        <v>5</v>
      </c>
      <c r="I496" s="1" t="s">
        <v>1243</v>
      </c>
      <c r="J496" s="1">
        <v>5</v>
      </c>
      <c r="K496" s="1" t="s">
        <v>1243</v>
      </c>
    </row>
    <row r="497" spans="1:11">
      <c r="A497" s="1" t="s">
        <v>2188</v>
      </c>
      <c r="B497" s="1" t="s">
        <v>2222</v>
      </c>
      <c r="C497" s="1" t="s">
        <v>759</v>
      </c>
      <c r="D497" s="1">
        <v>0</v>
      </c>
      <c r="E497" s="1" t="s">
        <v>1243</v>
      </c>
      <c r="F497" s="1">
        <v>0</v>
      </c>
      <c r="G497" s="1" t="s">
        <v>1243</v>
      </c>
      <c r="H497" s="1">
        <v>0</v>
      </c>
      <c r="I497" s="1" t="s">
        <v>1243</v>
      </c>
      <c r="J497" s="1">
        <v>0</v>
      </c>
      <c r="K497" s="1" t="s">
        <v>1243</v>
      </c>
    </row>
    <row r="498" spans="1:11">
      <c r="A498" s="1" t="s">
        <v>2189</v>
      </c>
      <c r="B498" s="1" t="s">
        <v>2222</v>
      </c>
      <c r="C498" s="1" t="s">
        <v>1602</v>
      </c>
      <c r="D498" s="1">
        <v>0</v>
      </c>
      <c r="E498" s="1">
        <v>0</v>
      </c>
      <c r="F498" s="1">
        <v>0</v>
      </c>
      <c r="G498" s="1">
        <v>0</v>
      </c>
      <c r="H498" s="1">
        <v>0</v>
      </c>
      <c r="I498" s="1">
        <v>0</v>
      </c>
      <c r="J498" s="1">
        <v>0</v>
      </c>
      <c r="K498" s="1">
        <v>0</v>
      </c>
    </row>
    <row r="499" spans="1:11">
      <c r="A499" s="1" t="s">
        <v>2190</v>
      </c>
      <c r="B499" s="1" t="s">
        <v>2222</v>
      </c>
      <c r="C499" s="1" t="s">
        <v>756</v>
      </c>
      <c r="D499" s="1">
        <v>3</v>
      </c>
      <c r="E499" s="1">
        <v>23</v>
      </c>
      <c r="F499" s="1">
        <v>3</v>
      </c>
      <c r="G499" s="1">
        <v>23</v>
      </c>
      <c r="H499" s="1">
        <v>3</v>
      </c>
      <c r="I499" s="1">
        <v>23</v>
      </c>
      <c r="J499" s="1">
        <v>3</v>
      </c>
      <c r="K499" s="1">
        <v>23</v>
      </c>
    </row>
    <row r="500" spans="1:11">
      <c r="A500" s="1" t="s">
        <v>2191</v>
      </c>
      <c r="B500" s="1" t="s">
        <v>2222</v>
      </c>
      <c r="C500" s="1" t="s">
        <v>1603</v>
      </c>
      <c r="D500" s="1">
        <v>0</v>
      </c>
      <c r="E500" s="1">
        <v>0</v>
      </c>
      <c r="F500" s="1">
        <v>0</v>
      </c>
      <c r="G500" s="1">
        <v>0</v>
      </c>
      <c r="H500" s="1">
        <v>0</v>
      </c>
      <c r="I500" s="1">
        <v>0</v>
      </c>
      <c r="J500" s="1">
        <v>0</v>
      </c>
      <c r="K500" s="1">
        <v>0</v>
      </c>
    </row>
    <row r="501" spans="1:11">
      <c r="A501" s="1" t="s">
        <v>2192</v>
      </c>
      <c r="B501" s="1" t="s">
        <v>2222</v>
      </c>
      <c r="C501" s="1" t="s">
        <v>758</v>
      </c>
      <c r="D501" s="1">
        <v>0</v>
      </c>
      <c r="E501" s="1" t="s">
        <v>1243</v>
      </c>
      <c r="F501" s="1">
        <v>0</v>
      </c>
      <c r="G501" s="1" t="s">
        <v>1243</v>
      </c>
      <c r="H501" s="1">
        <v>0</v>
      </c>
      <c r="I501" s="1" t="s">
        <v>1243</v>
      </c>
      <c r="J501" s="1">
        <v>0</v>
      </c>
      <c r="K501" s="1" t="s">
        <v>1243</v>
      </c>
    </row>
    <row r="502" spans="1:11">
      <c r="A502" s="1" t="s">
        <v>2193</v>
      </c>
      <c r="B502" s="1" t="s">
        <v>2222</v>
      </c>
      <c r="C502" s="1" t="s">
        <v>1605</v>
      </c>
      <c r="D502" s="1">
        <v>1</v>
      </c>
      <c r="E502" s="1" t="s">
        <v>1243</v>
      </c>
      <c r="F502" s="1">
        <v>1</v>
      </c>
      <c r="G502" s="1" t="s">
        <v>1243</v>
      </c>
      <c r="H502" s="1">
        <v>1</v>
      </c>
      <c r="I502" s="1" t="s">
        <v>1243</v>
      </c>
      <c r="J502" s="1">
        <v>1</v>
      </c>
      <c r="K502" s="1" t="s">
        <v>1243</v>
      </c>
    </row>
    <row r="503" spans="1:11">
      <c r="A503" s="1" t="s">
        <v>2194</v>
      </c>
      <c r="B503" s="1" t="s">
        <v>2222</v>
      </c>
      <c r="C503" s="1" t="s">
        <v>1606</v>
      </c>
      <c r="D503" s="1">
        <v>1</v>
      </c>
      <c r="E503" s="1" t="s">
        <v>1243</v>
      </c>
      <c r="F503" s="1">
        <v>1</v>
      </c>
      <c r="G503" s="1" t="s">
        <v>1243</v>
      </c>
      <c r="H503" s="1">
        <v>1</v>
      </c>
      <c r="I503" s="1" t="s">
        <v>1243</v>
      </c>
      <c r="J503" s="1">
        <v>1</v>
      </c>
      <c r="K503" s="1" t="s">
        <v>1243</v>
      </c>
    </row>
    <row r="504" spans="1:11">
      <c r="A504" s="1" t="s">
        <v>2195</v>
      </c>
      <c r="B504" s="1" t="s">
        <v>2222</v>
      </c>
      <c r="C504" s="1" t="s">
        <v>760</v>
      </c>
      <c r="D504" s="1">
        <v>0</v>
      </c>
      <c r="E504" s="1">
        <v>0</v>
      </c>
      <c r="F504" s="1">
        <v>0</v>
      </c>
      <c r="G504" s="1">
        <v>0</v>
      </c>
      <c r="H504" s="1">
        <v>0</v>
      </c>
      <c r="I504" s="1">
        <v>0</v>
      </c>
      <c r="J504" s="1">
        <v>0</v>
      </c>
      <c r="K504" s="1">
        <v>0</v>
      </c>
    </row>
    <row r="505" spans="1:11">
      <c r="A505" s="1" t="s">
        <v>2257</v>
      </c>
      <c r="B505" s="1" t="s">
        <v>2222</v>
      </c>
      <c r="C505" s="1" t="s">
        <v>1604</v>
      </c>
      <c r="D505" s="1">
        <v>0</v>
      </c>
      <c r="E505" s="1">
        <v>0</v>
      </c>
      <c r="F505" s="1">
        <v>0</v>
      </c>
      <c r="G505" s="1">
        <v>0</v>
      </c>
      <c r="H505" s="1">
        <v>0</v>
      </c>
      <c r="I505" s="1">
        <v>0</v>
      </c>
      <c r="J505" s="1">
        <v>0</v>
      </c>
      <c r="K505" s="1">
        <v>0</v>
      </c>
    </row>
    <row r="506" spans="1:11">
      <c r="A506" s="1" t="s">
        <v>2258</v>
      </c>
      <c r="B506" s="1" t="s">
        <v>2222</v>
      </c>
      <c r="C506" s="1" t="s">
        <v>757</v>
      </c>
      <c r="D506" s="1">
        <v>0</v>
      </c>
      <c r="E506" s="1" t="s">
        <v>1243</v>
      </c>
      <c r="F506" s="1">
        <v>0</v>
      </c>
      <c r="G506" s="1" t="s">
        <v>1243</v>
      </c>
      <c r="H506" s="1">
        <v>0</v>
      </c>
      <c r="I506" s="1" t="s">
        <v>1243</v>
      </c>
      <c r="J506" s="1">
        <v>0</v>
      </c>
      <c r="K506" s="1" t="s">
        <v>1243</v>
      </c>
    </row>
    <row r="507" spans="1:11">
      <c r="A507" s="1" t="s">
        <v>2259</v>
      </c>
      <c r="B507" s="1" t="s">
        <v>2222</v>
      </c>
      <c r="C507" s="1" t="s">
        <v>1431</v>
      </c>
      <c r="D507" s="1">
        <v>0</v>
      </c>
      <c r="E507" s="1">
        <v>0</v>
      </c>
      <c r="F507" s="1">
        <v>0</v>
      </c>
      <c r="G507" s="1">
        <v>0</v>
      </c>
      <c r="H507" s="1">
        <v>0</v>
      </c>
      <c r="I507" s="1">
        <v>0</v>
      </c>
      <c r="J507" s="1">
        <v>0</v>
      </c>
      <c r="K507" s="1">
        <v>0</v>
      </c>
    </row>
    <row r="508" spans="1:11">
      <c r="A508" s="1" t="s">
        <v>2260</v>
      </c>
      <c r="B508" s="1" t="s">
        <v>2375</v>
      </c>
      <c r="C508" s="1" t="s">
        <v>746</v>
      </c>
      <c r="D508" s="1">
        <v>9</v>
      </c>
      <c r="E508" s="1" t="s">
        <v>1243</v>
      </c>
      <c r="F508" s="1">
        <v>9</v>
      </c>
      <c r="G508" s="1" t="s">
        <v>1243</v>
      </c>
      <c r="H508" s="1">
        <v>9</v>
      </c>
      <c r="I508" s="1" t="s">
        <v>1243</v>
      </c>
      <c r="J508" s="1">
        <v>9</v>
      </c>
      <c r="K508" s="1" t="s">
        <v>1243</v>
      </c>
    </row>
    <row r="509" spans="1:11">
      <c r="A509" s="1" t="s">
        <v>2261</v>
      </c>
      <c r="B509" s="1" t="s">
        <v>2375</v>
      </c>
      <c r="C509" s="1" t="s">
        <v>759</v>
      </c>
      <c r="D509" s="1">
        <v>0</v>
      </c>
      <c r="E509" s="1" t="s">
        <v>1243</v>
      </c>
      <c r="F509" s="1">
        <v>0</v>
      </c>
      <c r="G509" s="1" t="s">
        <v>1243</v>
      </c>
      <c r="H509" s="1">
        <v>0</v>
      </c>
      <c r="I509" s="1" t="s">
        <v>1243</v>
      </c>
      <c r="J509" s="1">
        <v>0</v>
      </c>
      <c r="K509" s="1" t="s">
        <v>1243</v>
      </c>
    </row>
    <row r="510" spans="1:11">
      <c r="A510" s="1" t="s">
        <v>1600</v>
      </c>
      <c r="B510" s="1" t="s">
        <v>2375</v>
      </c>
      <c r="C510" s="1" t="s">
        <v>1602</v>
      </c>
      <c r="D510" s="1">
        <v>0</v>
      </c>
      <c r="E510" s="1">
        <v>0</v>
      </c>
      <c r="F510" s="1">
        <v>0</v>
      </c>
      <c r="G510" s="1">
        <v>0</v>
      </c>
      <c r="H510" s="1">
        <v>0</v>
      </c>
      <c r="I510" s="1">
        <v>0</v>
      </c>
      <c r="J510" s="1">
        <v>0</v>
      </c>
      <c r="K510" s="1">
        <v>0</v>
      </c>
    </row>
    <row r="511" spans="1:11">
      <c r="A511" s="1" t="s">
        <v>1601</v>
      </c>
      <c r="B511" s="1" t="s">
        <v>2375</v>
      </c>
      <c r="C511" s="1" t="s">
        <v>756</v>
      </c>
      <c r="D511" s="1">
        <v>5</v>
      </c>
      <c r="E511" s="1">
        <v>24</v>
      </c>
      <c r="F511" s="1">
        <v>5</v>
      </c>
      <c r="G511" s="1">
        <v>24</v>
      </c>
      <c r="H511" s="1">
        <v>5</v>
      </c>
      <c r="I511" s="1">
        <v>24</v>
      </c>
      <c r="J511" s="1">
        <v>5</v>
      </c>
      <c r="K511" s="1">
        <v>24</v>
      </c>
    </row>
    <row r="512" spans="1:11">
      <c r="A512" s="1" t="s">
        <v>2386</v>
      </c>
      <c r="B512" s="1" t="s">
        <v>2375</v>
      </c>
      <c r="C512" s="1" t="s">
        <v>1603</v>
      </c>
      <c r="D512" s="1">
        <v>0</v>
      </c>
      <c r="E512" s="1">
        <v>0</v>
      </c>
      <c r="F512" s="1">
        <v>0</v>
      </c>
      <c r="G512" s="1">
        <v>0</v>
      </c>
      <c r="H512" s="1">
        <v>0</v>
      </c>
      <c r="I512" s="1">
        <v>0</v>
      </c>
      <c r="J512" s="1">
        <v>0</v>
      </c>
      <c r="K512" s="1">
        <v>0</v>
      </c>
    </row>
    <row r="513" spans="1:11">
      <c r="A513" s="1" t="s">
        <v>2387</v>
      </c>
      <c r="B513" s="1" t="s">
        <v>2375</v>
      </c>
      <c r="C513" s="1" t="s">
        <v>758</v>
      </c>
      <c r="D513" s="1">
        <v>2</v>
      </c>
      <c r="E513" s="1" t="s">
        <v>1243</v>
      </c>
      <c r="F513" s="1">
        <v>2</v>
      </c>
      <c r="G513" s="1" t="s">
        <v>1243</v>
      </c>
      <c r="H513" s="1">
        <v>2</v>
      </c>
      <c r="I513" s="1" t="s">
        <v>1243</v>
      </c>
      <c r="J513" s="1">
        <v>2</v>
      </c>
      <c r="K513" s="1" t="s">
        <v>1243</v>
      </c>
    </row>
    <row r="514" spans="1:11">
      <c r="A514" s="1" t="s">
        <v>2388</v>
      </c>
      <c r="B514" s="1" t="s">
        <v>2375</v>
      </c>
      <c r="C514" s="1" t="s">
        <v>1605</v>
      </c>
      <c r="D514" s="1">
        <v>1</v>
      </c>
      <c r="E514" s="1" t="s">
        <v>1243</v>
      </c>
      <c r="F514" s="1">
        <v>1</v>
      </c>
      <c r="G514" s="1" t="s">
        <v>1243</v>
      </c>
      <c r="H514" s="1">
        <v>1</v>
      </c>
      <c r="I514" s="1" t="s">
        <v>1243</v>
      </c>
      <c r="J514" s="1">
        <v>1</v>
      </c>
      <c r="K514" s="1" t="s">
        <v>1243</v>
      </c>
    </row>
    <row r="515" spans="1:11">
      <c r="A515" s="1" t="s">
        <v>2389</v>
      </c>
      <c r="B515" s="1" t="s">
        <v>2375</v>
      </c>
      <c r="C515" s="1" t="s">
        <v>1606</v>
      </c>
      <c r="D515" s="1">
        <v>1</v>
      </c>
      <c r="E515" s="1" t="s">
        <v>1243</v>
      </c>
      <c r="F515" s="1">
        <v>1</v>
      </c>
      <c r="G515" s="1" t="s">
        <v>1243</v>
      </c>
      <c r="H515" s="1">
        <v>1</v>
      </c>
      <c r="I515" s="1" t="s">
        <v>1243</v>
      </c>
      <c r="J515" s="1">
        <v>1</v>
      </c>
      <c r="K515" s="1" t="s">
        <v>1243</v>
      </c>
    </row>
    <row r="516" spans="1:11">
      <c r="A516" s="1" t="s">
        <v>2390</v>
      </c>
      <c r="B516" s="1" t="s">
        <v>2375</v>
      </c>
      <c r="C516" s="1" t="s">
        <v>760</v>
      </c>
      <c r="D516" s="1">
        <v>0</v>
      </c>
      <c r="E516" s="1">
        <v>0</v>
      </c>
      <c r="F516" s="1">
        <v>0</v>
      </c>
      <c r="G516" s="1">
        <v>0</v>
      </c>
      <c r="H516" s="1">
        <v>0</v>
      </c>
      <c r="I516" s="1">
        <v>0</v>
      </c>
      <c r="J516" s="1">
        <v>0</v>
      </c>
      <c r="K516" s="1">
        <v>0</v>
      </c>
    </row>
    <row r="517" spans="1:11">
      <c r="A517" s="1" t="s">
        <v>2268</v>
      </c>
      <c r="B517" s="1" t="s">
        <v>2375</v>
      </c>
      <c r="C517" s="1" t="s">
        <v>1604</v>
      </c>
      <c r="D517" s="1">
        <v>0</v>
      </c>
      <c r="E517" s="1">
        <v>0</v>
      </c>
      <c r="F517" s="1">
        <v>0</v>
      </c>
      <c r="G517" s="1">
        <v>0</v>
      </c>
      <c r="H517" s="1">
        <v>0</v>
      </c>
      <c r="I517" s="1">
        <v>0</v>
      </c>
      <c r="J517" s="1">
        <v>0</v>
      </c>
      <c r="K517" s="1">
        <v>0</v>
      </c>
    </row>
    <row r="518" spans="1:11">
      <c r="A518" s="1" t="s">
        <v>2269</v>
      </c>
      <c r="B518" s="1" t="s">
        <v>2375</v>
      </c>
      <c r="C518" s="1" t="s">
        <v>757</v>
      </c>
      <c r="D518" s="1">
        <v>0</v>
      </c>
      <c r="E518" s="1" t="s">
        <v>1243</v>
      </c>
      <c r="F518" s="1">
        <v>0</v>
      </c>
      <c r="G518" s="1" t="s">
        <v>1243</v>
      </c>
      <c r="H518" s="1">
        <v>0</v>
      </c>
      <c r="I518" s="1" t="s">
        <v>1243</v>
      </c>
      <c r="J518" s="1">
        <v>0</v>
      </c>
      <c r="K518" s="1" t="s">
        <v>1243</v>
      </c>
    </row>
    <row r="519" spans="1:11">
      <c r="A519" s="1" t="s">
        <v>2270</v>
      </c>
      <c r="B519" s="1" t="s">
        <v>2375</v>
      </c>
      <c r="C519" s="1" t="s">
        <v>1431</v>
      </c>
      <c r="D519" s="1">
        <v>0</v>
      </c>
      <c r="E519" s="1">
        <v>0</v>
      </c>
      <c r="F519" s="1">
        <v>0</v>
      </c>
      <c r="G519" s="1">
        <v>0</v>
      </c>
      <c r="H519" s="1">
        <v>0</v>
      </c>
      <c r="I519" s="1">
        <v>0</v>
      </c>
      <c r="J519" s="1">
        <v>0</v>
      </c>
      <c r="K519" s="1">
        <v>0</v>
      </c>
    </row>
    <row r="520" spans="1:11">
      <c r="A520" s="1" t="s">
        <v>1736</v>
      </c>
      <c r="B520" s="1" t="s">
        <v>2271</v>
      </c>
      <c r="C520" s="1" t="s">
        <v>746</v>
      </c>
      <c r="D520" s="1">
        <v>22</v>
      </c>
      <c r="E520" s="1" t="s">
        <v>1243</v>
      </c>
      <c r="F520" s="1">
        <v>21</v>
      </c>
      <c r="G520" s="1" t="s">
        <v>1243</v>
      </c>
      <c r="H520" s="1">
        <v>21</v>
      </c>
      <c r="I520" s="1" t="s">
        <v>1243</v>
      </c>
      <c r="J520" s="1">
        <v>21</v>
      </c>
      <c r="K520" s="1" t="s">
        <v>1243</v>
      </c>
    </row>
    <row r="521" spans="1:11">
      <c r="A521" s="1" t="s">
        <v>1737</v>
      </c>
      <c r="B521" s="1" t="s">
        <v>2271</v>
      </c>
      <c r="C521" s="1" t="s">
        <v>759</v>
      </c>
      <c r="D521" s="1">
        <v>1</v>
      </c>
      <c r="E521" s="1" t="s">
        <v>1243</v>
      </c>
      <c r="F521" s="1">
        <v>1</v>
      </c>
      <c r="G521" s="1" t="s">
        <v>1243</v>
      </c>
      <c r="H521" s="1">
        <v>1</v>
      </c>
      <c r="I521" s="1" t="s">
        <v>1243</v>
      </c>
      <c r="J521" s="1">
        <v>1</v>
      </c>
      <c r="K521" s="1" t="s">
        <v>1243</v>
      </c>
    </row>
    <row r="522" spans="1:11">
      <c r="A522" s="1" t="s">
        <v>1738</v>
      </c>
      <c r="B522" s="1" t="s">
        <v>2271</v>
      </c>
      <c r="C522" s="1" t="s">
        <v>1602</v>
      </c>
      <c r="D522" s="1">
        <v>0</v>
      </c>
      <c r="E522" s="1">
        <v>0</v>
      </c>
      <c r="F522" s="1">
        <v>0</v>
      </c>
      <c r="G522" s="1">
        <v>0</v>
      </c>
      <c r="H522" s="1">
        <v>0</v>
      </c>
      <c r="I522" s="1">
        <v>0</v>
      </c>
      <c r="J522" s="1">
        <v>0</v>
      </c>
      <c r="K522" s="1">
        <v>0</v>
      </c>
    </row>
    <row r="523" spans="1:11">
      <c r="A523" s="1" t="s">
        <v>1739</v>
      </c>
      <c r="B523" s="1" t="s">
        <v>2271</v>
      </c>
      <c r="C523" s="1" t="s">
        <v>756</v>
      </c>
      <c r="D523" s="1">
        <v>12</v>
      </c>
      <c r="E523" s="1">
        <v>80</v>
      </c>
      <c r="F523" s="1">
        <v>12</v>
      </c>
      <c r="G523" s="1">
        <v>80</v>
      </c>
      <c r="H523" s="1">
        <v>13</v>
      </c>
      <c r="I523" s="1">
        <v>87</v>
      </c>
      <c r="J523" s="1">
        <v>13</v>
      </c>
      <c r="K523" s="1">
        <v>87</v>
      </c>
    </row>
    <row r="524" spans="1:11">
      <c r="A524" s="1" t="s">
        <v>1740</v>
      </c>
      <c r="B524" s="1" t="s">
        <v>2271</v>
      </c>
      <c r="C524" s="1" t="s">
        <v>1603</v>
      </c>
      <c r="D524" s="1">
        <v>0</v>
      </c>
      <c r="E524" s="1">
        <v>0</v>
      </c>
      <c r="F524" s="1">
        <v>0</v>
      </c>
      <c r="G524" s="1">
        <v>0</v>
      </c>
      <c r="H524" s="1">
        <v>0</v>
      </c>
      <c r="I524" s="1">
        <v>0</v>
      </c>
      <c r="J524" s="1">
        <v>0</v>
      </c>
      <c r="K524" s="1">
        <v>0</v>
      </c>
    </row>
    <row r="525" spans="1:11">
      <c r="A525" s="1" t="s">
        <v>1741</v>
      </c>
      <c r="B525" s="1" t="s">
        <v>2271</v>
      </c>
      <c r="C525" s="1" t="s">
        <v>758</v>
      </c>
      <c r="D525" s="1">
        <v>3</v>
      </c>
      <c r="E525" s="1" t="s">
        <v>1243</v>
      </c>
      <c r="F525" s="1">
        <v>2</v>
      </c>
      <c r="G525" s="1" t="s">
        <v>1243</v>
      </c>
      <c r="H525" s="1">
        <v>2</v>
      </c>
      <c r="I525" s="1" t="s">
        <v>1243</v>
      </c>
      <c r="J525" s="1">
        <v>2</v>
      </c>
      <c r="K525" s="1" t="s">
        <v>1243</v>
      </c>
    </row>
    <row r="526" spans="1:11">
      <c r="A526" s="1" t="s">
        <v>1742</v>
      </c>
      <c r="B526" s="1" t="s">
        <v>2271</v>
      </c>
      <c r="C526" s="1" t="s">
        <v>1605</v>
      </c>
      <c r="D526" s="1">
        <v>1</v>
      </c>
      <c r="E526" s="1" t="s">
        <v>1243</v>
      </c>
      <c r="F526" s="1">
        <v>1</v>
      </c>
      <c r="G526" s="1" t="s">
        <v>1243</v>
      </c>
      <c r="H526" s="1">
        <v>1</v>
      </c>
      <c r="I526" s="1" t="s">
        <v>1243</v>
      </c>
      <c r="J526" s="1">
        <v>1</v>
      </c>
      <c r="K526" s="1" t="s">
        <v>1243</v>
      </c>
    </row>
    <row r="527" spans="1:11">
      <c r="A527" s="1" t="s">
        <v>1743</v>
      </c>
      <c r="B527" s="1" t="s">
        <v>2271</v>
      </c>
      <c r="C527" s="1" t="s">
        <v>1606</v>
      </c>
      <c r="D527" s="1">
        <v>1</v>
      </c>
      <c r="E527" s="1" t="s">
        <v>1243</v>
      </c>
      <c r="F527" s="1">
        <v>1</v>
      </c>
      <c r="G527" s="1" t="s">
        <v>1243</v>
      </c>
      <c r="H527" s="1">
        <v>1</v>
      </c>
      <c r="I527" s="1" t="s">
        <v>1243</v>
      </c>
      <c r="J527" s="1">
        <v>1</v>
      </c>
      <c r="K527" s="1" t="s">
        <v>1243</v>
      </c>
    </row>
    <row r="528" spans="1:11">
      <c r="A528" s="1" t="s">
        <v>1744</v>
      </c>
      <c r="B528" s="1" t="s">
        <v>2271</v>
      </c>
      <c r="C528" s="1" t="s">
        <v>760</v>
      </c>
      <c r="D528" s="1">
        <v>0</v>
      </c>
      <c r="E528" s="1">
        <v>0</v>
      </c>
      <c r="F528" s="1">
        <v>0</v>
      </c>
      <c r="G528" s="1">
        <v>0</v>
      </c>
      <c r="H528" s="1">
        <v>0</v>
      </c>
      <c r="I528" s="1">
        <v>0</v>
      </c>
      <c r="J528" s="1">
        <v>0</v>
      </c>
      <c r="K528" s="1">
        <v>0</v>
      </c>
    </row>
    <row r="529" spans="1:11">
      <c r="A529" s="1" t="s">
        <v>943</v>
      </c>
      <c r="B529" s="1" t="s">
        <v>2271</v>
      </c>
      <c r="C529" s="1" t="s">
        <v>1604</v>
      </c>
      <c r="D529" s="1">
        <v>3</v>
      </c>
      <c r="E529" s="1">
        <v>36</v>
      </c>
      <c r="F529" s="1">
        <v>3</v>
      </c>
      <c r="G529" s="1">
        <v>36</v>
      </c>
      <c r="H529" s="1">
        <v>2</v>
      </c>
      <c r="I529" s="1">
        <v>22</v>
      </c>
      <c r="J529" s="1">
        <v>2</v>
      </c>
      <c r="K529" s="1">
        <v>22</v>
      </c>
    </row>
    <row r="530" spans="1:11">
      <c r="A530" s="1" t="s">
        <v>944</v>
      </c>
      <c r="B530" s="1" t="s">
        <v>2271</v>
      </c>
      <c r="C530" s="1" t="s">
        <v>757</v>
      </c>
      <c r="D530" s="1">
        <v>1</v>
      </c>
      <c r="E530" s="1" t="s">
        <v>1243</v>
      </c>
      <c r="F530" s="1">
        <v>1</v>
      </c>
      <c r="G530" s="1" t="s">
        <v>1243</v>
      </c>
      <c r="H530" s="1">
        <v>1</v>
      </c>
      <c r="I530" s="1" t="s">
        <v>1243</v>
      </c>
      <c r="J530" s="1">
        <v>1</v>
      </c>
      <c r="K530" s="1" t="s">
        <v>1243</v>
      </c>
    </row>
    <row r="531" spans="1:11">
      <c r="A531" s="1" t="s">
        <v>945</v>
      </c>
      <c r="B531" s="1" t="s">
        <v>2271</v>
      </c>
      <c r="C531" s="1" t="s">
        <v>1431</v>
      </c>
      <c r="D531" s="1">
        <v>0</v>
      </c>
      <c r="E531" s="1">
        <v>0</v>
      </c>
      <c r="F531" s="1">
        <v>0</v>
      </c>
      <c r="G531" s="1">
        <v>0</v>
      </c>
      <c r="H531" s="1">
        <v>0</v>
      </c>
      <c r="I531" s="1">
        <v>0</v>
      </c>
      <c r="J531" s="1">
        <v>0</v>
      </c>
      <c r="K531" s="1">
        <v>0</v>
      </c>
    </row>
    <row r="532" spans="1:11">
      <c r="A532" s="1" t="s">
        <v>2272</v>
      </c>
      <c r="B532" s="1" t="s">
        <v>2273</v>
      </c>
      <c r="C532" s="1" t="s">
        <v>746</v>
      </c>
      <c r="D532" s="1">
        <v>170</v>
      </c>
      <c r="E532" s="1" t="s">
        <v>1243</v>
      </c>
      <c r="F532" s="1">
        <v>169</v>
      </c>
      <c r="G532" s="1" t="s">
        <v>1243</v>
      </c>
      <c r="H532" s="1">
        <v>169</v>
      </c>
      <c r="I532" s="1" t="s">
        <v>1243</v>
      </c>
      <c r="J532" s="1">
        <v>169</v>
      </c>
      <c r="K532" s="1" t="s">
        <v>1243</v>
      </c>
    </row>
    <row r="533" spans="1:11">
      <c r="A533" s="1" t="s">
        <v>2274</v>
      </c>
      <c r="B533" s="1" t="s">
        <v>2273</v>
      </c>
      <c r="C533" s="1" t="s">
        <v>759</v>
      </c>
      <c r="D533" s="1">
        <v>2</v>
      </c>
      <c r="E533" s="1" t="s">
        <v>1243</v>
      </c>
      <c r="F533" s="1">
        <v>2</v>
      </c>
      <c r="G533" s="1" t="s">
        <v>1243</v>
      </c>
      <c r="H533" s="1">
        <v>2</v>
      </c>
      <c r="I533" s="1" t="s">
        <v>1243</v>
      </c>
      <c r="J533" s="1">
        <v>2</v>
      </c>
      <c r="K533" s="1" t="s">
        <v>1243</v>
      </c>
    </row>
    <row r="534" spans="1:11">
      <c r="A534" s="1" t="s">
        <v>2275</v>
      </c>
      <c r="B534" s="1" t="s">
        <v>2273</v>
      </c>
      <c r="C534" s="1" t="s">
        <v>1602</v>
      </c>
      <c r="D534" s="1">
        <v>1</v>
      </c>
      <c r="E534" s="1">
        <v>45</v>
      </c>
      <c r="F534" s="1">
        <v>1</v>
      </c>
      <c r="G534" s="1">
        <v>45</v>
      </c>
      <c r="H534" s="1">
        <v>1</v>
      </c>
      <c r="I534" s="1">
        <v>45</v>
      </c>
      <c r="J534" s="1">
        <v>1</v>
      </c>
      <c r="K534" s="1">
        <v>45</v>
      </c>
    </row>
    <row r="535" spans="1:11">
      <c r="A535" s="1" t="s">
        <v>2276</v>
      </c>
      <c r="B535" s="1" t="s">
        <v>2273</v>
      </c>
      <c r="C535" s="1" t="s">
        <v>756</v>
      </c>
      <c r="D535" s="1">
        <v>106</v>
      </c>
      <c r="E535" s="1">
        <v>562</v>
      </c>
      <c r="F535" s="1">
        <v>105</v>
      </c>
      <c r="G535" s="1">
        <v>561</v>
      </c>
      <c r="H535" s="1">
        <v>106</v>
      </c>
      <c r="I535" s="1">
        <v>568</v>
      </c>
      <c r="J535" s="1">
        <v>107</v>
      </c>
      <c r="K535" s="1">
        <v>572</v>
      </c>
    </row>
    <row r="536" spans="1:11">
      <c r="A536" s="1" t="s">
        <v>2277</v>
      </c>
      <c r="B536" s="1" t="s">
        <v>2273</v>
      </c>
      <c r="C536" s="1" t="s">
        <v>1603</v>
      </c>
      <c r="D536" s="1">
        <v>2</v>
      </c>
      <c r="E536" s="1">
        <v>88</v>
      </c>
      <c r="F536" s="1">
        <v>2</v>
      </c>
      <c r="G536" s="1">
        <v>88</v>
      </c>
      <c r="H536" s="1">
        <v>2</v>
      </c>
      <c r="I536" s="1">
        <v>88</v>
      </c>
      <c r="J536" s="1">
        <v>2</v>
      </c>
      <c r="K536" s="1">
        <v>88</v>
      </c>
    </row>
    <row r="537" spans="1:11">
      <c r="A537" s="1" t="s">
        <v>2278</v>
      </c>
      <c r="B537" s="1" t="s">
        <v>2273</v>
      </c>
      <c r="C537" s="1" t="s">
        <v>758</v>
      </c>
      <c r="D537" s="1">
        <v>17</v>
      </c>
      <c r="E537" s="1" t="s">
        <v>1243</v>
      </c>
      <c r="F537" s="1">
        <v>17</v>
      </c>
      <c r="G537" s="1" t="s">
        <v>1243</v>
      </c>
      <c r="H537" s="1">
        <v>17</v>
      </c>
      <c r="I537" s="1" t="s">
        <v>1243</v>
      </c>
      <c r="J537" s="1">
        <v>16</v>
      </c>
      <c r="K537" s="1" t="s">
        <v>1243</v>
      </c>
    </row>
    <row r="538" spans="1:11">
      <c r="A538" s="1" t="s">
        <v>2279</v>
      </c>
      <c r="B538" s="1" t="s">
        <v>2273</v>
      </c>
      <c r="C538" s="1" t="s">
        <v>1605</v>
      </c>
      <c r="D538" s="1">
        <v>12</v>
      </c>
      <c r="E538" s="1" t="s">
        <v>1243</v>
      </c>
      <c r="F538" s="1">
        <v>12</v>
      </c>
      <c r="G538" s="1" t="s">
        <v>1243</v>
      </c>
      <c r="H538" s="1">
        <v>12</v>
      </c>
      <c r="I538" s="1" t="s">
        <v>1243</v>
      </c>
      <c r="J538" s="1">
        <v>12</v>
      </c>
      <c r="K538" s="1" t="s">
        <v>1243</v>
      </c>
    </row>
    <row r="539" spans="1:11">
      <c r="A539" s="1" t="s">
        <v>2280</v>
      </c>
      <c r="B539" s="1" t="s">
        <v>2273</v>
      </c>
      <c r="C539" s="1" t="s">
        <v>1606</v>
      </c>
      <c r="D539" s="1">
        <v>12</v>
      </c>
      <c r="E539" s="1" t="s">
        <v>1243</v>
      </c>
      <c r="F539" s="1">
        <v>12</v>
      </c>
      <c r="G539" s="1" t="s">
        <v>1243</v>
      </c>
      <c r="H539" s="1">
        <v>12</v>
      </c>
      <c r="I539" s="1" t="s">
        <v>1243</v>
      </c>
      <c r="J539" s="1">
        <v>12</v>
      </c>
      <c r="K539" s="1" t="s">
        <v>1243</v>
      </c>
    </row>
    <row r="540" spans="1:11">
      <c r="A540" s="1" t="s">
        <v>2281</v>
      </c>
      <c r="B540" s="1" t="s">
        <v>2273</v>
      </c>
      <c r="C540" s="1" t="s">
        <v>760</v>
      </c>
      <c r="D540" s="1">
        <v>0</v>
      </c>
      <c r="E540" s="1">
        <v>0</v>
      </c>
      <c r="F540" s="1">
        <v>0</v>
      </c>
      <c r="G540" s="1">
        <v>0</v>
      </c>
      <c r="H540" s="1">
        <v>0</v>
      </c>
      <c r="I540" s="1">
        <v>0</v>
      </c>
      <c r="J540" s="1">
        <v>0</v>
      </c>
      <c r="K540" s="1">
        <v>0</v>
      </c>
    </row>
    <row r="541" spans="1:11">
      <c r="A541" s="1" t="s">
        <v>2282</v>
      </c>
      <c r="B541" s="1" t="s">
        <v>2273</v>
      </c>
      <c r="C541" s="1" t="s">
        <v>1604</v>
      </c>
      <c r="D541" s="1">
        <v>11</v>
      </c>
      <c r="E541" s="1">
        <v>194.98076900000001</v>
      </c>
      <c r="F541" s="1">
        <v>11</v>
      </c>
      <c r="G541" s="1">
        <v>194.98076900000001</v>
      </c>
      <c r="H541" s="1">
        <v>10</v>
      </c>
      <c r="I541" s="1">
        <v>180.98076900000001</v>
      </c>
      <c r="J541" s="1">
        <v>10</v>
      </c>
      <c r="K541" s="1">
        <v>180.98076900000001</v>
      </c>
    </row>
    <row r="542" spans="1:11">
      <c r="A542" s="1" t="s">
        <v>2283</v>
      </c>
      <c r="B542" s="1" t="s">
        <v>2273</v>
      </c>
      <c r="C542" s="1" t="s">
        <v>757</v>
      </c>
      <c r="D542" s="1">
        <v>4</v>
      </c>
      <c r="E542" s="1" t="s">
        <v>1243</v>
      </c>
      <c r="F542" s="1">
        <v>4</v>
      </c>
      <c r="G542" s="1" t="s">
        <v>1243</v>
      </c>
      <c r="H542" s="1">
        <v>4</v>
      </c>
      <c r="I542" s="1" t="s">
        <v>1243</v>
      </c>
      <c r="J542" s="1">
        <v>4</v>
      </c>
      <c r="K542" s="1" t="s">
        <v>1243</v>
      </c>
    </row>
    <row r="543" spans="1:11">
      <c r="A543" s="1" t="s">
        <v>2284</v>
      </c>
      <c r="B543" s="1" t="s">
        <v>2273</v>
      </c>
      <c r="C543" s="1" t="s">
        <v>1431</v>
      </c>
      <c r="D543" s="1">
        <v>2</v>
      </c>
      <c r="E543" s="1">
        <v>55</v>
      </c>
      <c r="F543" s="1">
        <v>2</v>
      </c>
      <c r="G543" s="1">
        <v>55</v>
      </c>
      <c r="H543" s="1">
        <v>2</v>
      </c>
      <c r="I543" s="1">
        <v>55</v>
      </c>
      <c r="J543" s="1">
        <v>2</v>
      </c>
      <c r="K543" s="1">
        <v>55</v>
      </c>
    </row>
    <row r="544" spans="1:11">
      <c r="A544" s="1" t="s">
        <v>2285</v>
      </c>
      <c r="B544" s="1" t="s">
        <v>682</v>
      </c>
      <c r="C544" s="1" t="s">
        <v>746</v>
      </c>
      <c r="D544" s="1">
        <v>11</v>
      </c>
      <c r="E544" s="1" t="s">
        <v>1243</v>
      </c>
      <c r="F544" s="1">
        <v>10</v>
      </c>
      <c r="G544" s="1" t="s">
        <v>1243</v>
      </c>
      <c r="H544" s="1">
        <v>10</v>
      </c>
      <c r="I544" s="1" t="s">
        <v>1243</v>
      </c>
      <c r="J544" s="1">
        <v>10</v>
      </c>
      <c r="K544" s="1" t="s">
        <v>1243</v>
      </c>
    </row>
    <row r="545" spans="1:11">
      <c r="A545" s="1" t="s">
        <v>2286</v>
      </c>
      <c r="B545" s="1" t="s">
        <v>682</v>
      </c>
      <c r="C545" s="1" t="s">
        <v>759</v>
      </c>
      <c r="D545" s="1">
        <v>0</v>
      </c>
      <c r="E545" s="1" t="s">
        <v>1243</v>
      </c>
      <c r="F545" s="1">
        <v>0</v>
      </c>
      <c r="G545" s="1" t="s">
        <v>1243</v>
      </c>
      <c r="H545" s="1">
        <v>0</v>
      </c>
      <c r="I545" s="1" t="s">
        <v>1243</v>
      </c>
      <c r="J545" s="1">
        <v>0</v>
      </c>
      <c r="K545" s="1" t="s">
        <v>1243</v>
      </c>
    </row>
    <row r="546" spans="1:11">
      <c r="A546" s="1" t="s">
        <v>2287</v>
      </c>
      <c r="B546" s="1" t="s">
        <v>682</v>
      </c>
      <c r="C546" s="1" t="s">
        <v>1602</v>
      </c>
      <c r="D546" s="1">
        <v>0</v>
      </c>
      <c r="E546" s="1">
        <v>0</v>
      </c>
      <c r="F546" s="1">
        <v>0</v>
      </c>
      <c r="G546" s="1">
        <v>0</v>
      </c>
      <c r="H546" s="1">
        <v>0</v>
      </c>
      <c r="I546" s="1">
        <v>0</v>
      </c>
      <c r="J546" s="1">
        <v>0</v>
      </c>
      <c r="K546" s="1">
        <v>0</v>
      </c>
    </row>
    <row r="547" spans="1:11">
      <c r="A547" s="1" t="s">
        <v>2288</v>
      </c>
      <c r="B547" s="1" t="s">
        <v>682</v>
      </c>
      <c r="C547" s="1" t="s">
        <v>756</v>
      </c>
      <c r="D547" s="1">
        <v>7</v>
      </c>
      <c r="E547" s="1">
        <v>31</v>
      </c>
      <c r="F547" s="1">
        <v>6</v>
      </c>
      <c r="G547" s="1">
        <v>27</v>
      </c>
      <c r="H547" s="1">
        <v>6</v>
      </c>
      <c r="I547" s="1">
        <v>27</v>
      </c>
      <c r="J547" s="1">
        <v>6</v>
      </c>
      <c r="K547" s="1">
        <v>27</v>
      </c>
    </row>
    <row r="548" spans="1:11">
      <c r="A548" s="1" t="s">
        <v>2289</v>
      </c>
      <c r="B548" s="1" t="s">
        <v>682</v>
      </c>
      <c r="C548" s="1" t="s">
        <v>1603</v>
      </c>
      <c r="D548" s="1">
        <v>0</v>
      </c>
      <c r="E548" s="1">
        <v>0</v>
      </c>
      <c r="F548" s="1">
        <v>0</v>
      </c>
      <c r="G548" s="1">
        <v>0</v>
      </c>
      <c r="H548" s="1">
        <v>0</v>
      </c>
      <c r="I548" s="1">
        <v>0</v>
      </c>
      <c r="J548" s="1">
        <v>0</v>
      </c>
      <c r="K548" s="1">
        <v>0</v>
      </c>
    </row>
    <row r="549" spans="1:11">
      <c r="A549" s="1" t="s">
        <v>2290</v>
      </c>
      <c r="B549" s="1" t="s">
        <v>682</v>
      </c>
      <c r="C549" s="1" t="s">
        <v>758</v>
      </c>
      <c r="D549" s="1">
        <v>1</v>
      </c>
      <c r="E549" s="1" t="s">
        <v>1243</v>
      </c>
      <c r="F549" s="1">
        <v>1</v>
      </c>
      <c r="G549" s="1" t="s">
        <v>1243</v>
      </c>
      <c r="H549" s="1">
        <v>1</v>
      </c>
      <c r="I549" s="1" t="s">
        <v>1243</v>
      </c>
      <c r="J549" s="1">
        <v>1</v>
      </c>
      <c r="K549" s="1" t="s">
        <v>1243</v>
      </c>
    </row>
    <row r="550" spans="1:11">
      <c r="A550" s="1" t="s">
        <v>2291</v>
      </c>
      <c r="B550" s="1" t="s">
        <v>682</v>
      </c>
      <c r="C550" s="1" t="s">
        <v>1605</v>
      </c>
      <c r="D550" s="1">
        <v>1</v>
      </c>
      <c r="E550" s="1" t="s">
        <v>1243</v>
      </c>
      <c r="F550" s="1">
        <v>1</v>
      </c>
      <c r="G550" s="1" t="s">
        <v>1243</v>
      </c>
      <c r="H550" s="1">
        <v>1</v>
      </c>
      <c r="I550" s="1" t="s">
        <v>1243</v>
      </c>
      <c r="J550" s="1">
        <v>1</v>
      </c>
      <c r="K550" s="1" t="s">
        <v>1243</v>
      </c>
    </row>
    <row r="551" spans="1:11">
      <c r="A551" s="1" t="s">
        <v>2292</v>
      </c>
      <c r="B551" s="1" t="s">
        <v>682</v>
      </c>
      <c r="C551" s="1" t="s">
        <v>1606</v>
      </c>
      <c r="D551" s="1">
        <v>1</v>
      </c>
      <c r="E551" s="1" t="s">
        <v>1243</v>
      </c>
      <c r="F551" s="1">
        <v>1</v>
      </c>
      <c r="G551" s="1" t="s">
        <v>1243</v>
      </c>
      <c r="H551" s="1">
        <v>1</v>
      </c>
      <c r="I551" s="1" t="s">
        <v>1243</v>
      </c>
      <c r="J551" s="1">
        <v>1</v>
      </c>
      <c r="K551" s="1" t="s">
        <v>1243</v>
      </c>
    </row>
    <row r="552" spans="1:11">
      <c r="A552" s="1" t="s">
        <v>2293</v>
      </c>
      <c r="B552" s="1" t="s">
        <v>682</v>
      </c>
      <c r="C552" s="1" t="s">
        <v>760</v>
      </c>
      <c r="D552" s="1">
        <v>0</v>
      </c>
      <c r="E552" s="1">
        <v>0</v>
      </c>
      <c r="F552" s="1">
        <v>0</v>
      </c>
      <c r="G552" s="1">
        <v>0</v>
      </c>
      <c r="H552" s="1">
        <v>0</v>
      </c>
      <c r="I552" s="1">
        <v>0</v>
      </c>
      <c r="J552" s="1">
        <v>0</v>
      </c>
      <c r="K552" s="1">
        <v>0</v>
      </c>
    </row>
    <row r="553" spans="1:11">
      <c r="A553" s="1" t="s">
        <v>2294</v>
      </c>
      <c r="B553" s="1" t="s">
        <v>682</v>
      </c>
      <c r="C553" s="1" t="s">
        <v>1604</v>
      </c>
      <c r="D553" s="1">
        <v>1</v>
      </c>
      <c r="E553" s="1">
        <v>17</v>
      </c>
      <c r="F553" s="1">
        <v>1</v>
      </c>
      <c r="G553" s="1">
        <v>17</v>
      </c>
      <c r="H553" s="1">
        <v>1</v>
      </c>
      <c r="I553" s="1">
        <v>17</v>
      </c>
      <c r="J553" s="1">
        <v>1</v>
      </c>
      <c r="K553" s="1">
        <v>17</v>
      </c>
    </row>
    <row r="554" spans="1:11">
      <c r="A554" s="1" t="s">
        <v>2295</v>
      </c>
      <c r="B554" s="1" t="s">
        <v>682</v>
      </c>
      <c r="C554" s="1" t="s">
        <v>757</v>
      </c>
      <c r="D554" s="1">
        <v>0</v>
      </c>
      <c r="E554" s="1" t="s">
        <v>1243</v>
      </c>
      <c r="F554" s="1">
        <v>0</v>
      </c>
      <c r="G554" s="1" t="s">
        <v>1243</v>
      </c>
      <c r="H554" s="1">
        <v>0</v>
      </c>
      <c r="I554" s="1" t="s">
        <v>1243</v>
      </c>
      <c r="J554" s="1">
        <v>0</v>
      </c>
      <c r="K554" s="1" t="s">
        <v>1243</v>
      </c>
    </row>
    <row r="555" spans="1:11">
      <c r="A555" s="1" t="s">
        <v>2296</v>
      </c>
      <c r="B555" s="1" t="s">
        <v>682</v>
      </c>
      <c r="C555" s="1" t="s">
        <v>1431</v>
      </c>
      <c r="D555" s="1">
        <v>0</v>
      </c>
      <c r="E555" s="1">
        <v>0</v>
      </c>
      <c r="F555" s="1">
        <v>0</v>
      </c>
      <c r="G555" s="1">
        <v>0</v>
      </c>
      <c r="H555" s="1">
        <v>0</v>
      </c>
      <c r="I555" s="1">
        <v>0</v>
      </c>
      <c r="J555" s="1">
        <v>0</v>
      </c>
      <c r="K555" s="1">
        <v>0</v>
      </c>
    </row>
    <row r="556" spans="1:11">
      <c r="A556" s="1" t="s">
        <v>2297</v>
      </c>
      <c r="B556" s="1" t="s">
        <v>2376</v>
      </c>
      <c r="C556" s="1" t="s">
        <v>746</v>
      </c>
      <c r="D556" s="1">
        <v>19</v>
      </c>
      <c r="E556" s="1" t="s">
        <v>1243</v>
      </c>
      <c r="F556" s="1">
        <v>19</v>
      </c>
      <c r="G556" s="1" t="s">
        <v>1243</v>
      </c>
      <c r="H556" s="1">
        <v>19</v>
      </c>
      <c r="I556" s="1" t="s">
        <v>1243</v>
      </c>
      <c r="J556" s="1">
        <v>19</v>
      </c>
      <c r="K556" s="1" t="s">
        <v>1243</v>
      </c>
    </row>
    <row r="557" spans="1:11">
      <c r="A557" s="1" t="s">
        <v>2298</v>
      </c>
      <c r="B557" s="1" t="s">
        <v>2376</v>
      </c>
      <c r="C557" s="1" t="s">
        <v>759</v>
      </c>
      <c r="D557" s="1">
        <v>0</v>
      </c>
      <c r="E557" s="1" t="s">
        <v>1243</v>
      </c>
      <c r="F557" s="1">
        <v>0</v>
      </c>
      <c r="G557" s="1" t="s">
        <v>1243</v>
      </c>
      <c r="H557" s="1">
        <v>0</v>
      </c>
      <c r="I557" s="1" t="s">
        <v>1243</v>
      </c>
      <c r="J557" s="1">
        <v>0</v>
      </c>
      <c r="K557" s="1" t="s">
        <v>1243</v>
      </c>
    </row>
    <row r="558" spans="1:11">
      <c r="A558" s="1" t="s">
        <v>2299</v>
      </c>
      <c r="B558" s="1" t="s">
        <v>2376</v>
      </c>
      <c r="C558" s="1" t="s">
        <v>1602</v>
      </c>
      <c r="D558" s="1">
        <v>1</v>
      </c>
      <c r="E558" s="1">
        <v>45</v>
      </c>
      <c r="F558" s="1">
        <v>1</v>
      </c>
      <c r="G558" s="1">
        <v>45</v>
      </c>
      <c r="H558" s="1">
        <v>1</v>
      </c>
      <c r="I558" s="1">
        <v>45</v>
      </c>
      <c r="J558" s="1">
        <v>1</v>
      </c>
      <c r="K558" s="1">
        <v>45</v>
      </c>
    </row>
    <row r="559" spans="1:11">
      <c r="A559" s="1" t="s">
        <v>2300</v>
      </c>
      <c r="B559" s="1" t="s">
        <v>2376</v>
      </c>
      <c r="C559" s="1" t="s">
        <v>756</v>
      </c>
      <c r="D559" s="1">
        <v>12</v>
      </c>
      <c r="E559" s="1">
        <v>68</v>
      </c>
      <c r="F559" s="1">
        <v>12</v>
      </c>
      <c r="G559" s="1">
        <v>68</v>
      </c>
      <c r="H559" s="1">
        <v>12</v>
      </c>
      <c r="I559" s="1">
        <v>68</v>
      </c>
      <c r="J559" s="1">
        <v>12</v>
      </c>
      <c r="K559" s="1">
        <v>68</v>
      </c>
    </row>
    <row r="560" spans="1:11">
      <c r="A560" s="1" t="s">
        <v>2301</v>
      </c>
      <c r="B560" s="1" t="s">
        <v>2376</v>
      </c>
      <c r="C560" s="1" t="s">
        <v>1603</v>
      </c>
      <c r="D560" s="1">
        <v>1</v>
      </c>
      <c r="E560" s="1">
        <v>48</v>
      </c>
      <c r="F560" s="1">
        <v>1</v>
      </c>
      <c r="G560" s="1">
        <v>48</v>
      </c>
      <c r="H560" s="1">
        <v>1</v>
      </c>
      <c r="I560" s="1">
        <v>48</v>
      </c>
      <c r="J560" s="1">
        <v>1</v>
      </c>
      <c r="K560" s="1">
        <v>48</v>
      </c>
    </row>
    <row r="561" spans="1:11">
      <c r="A561" s="1" t="s">
        <v>2302</v>
      </c>
      <c r="B561" s="1" t="s">
        <v>2376</v>
      </c>
      <c r="C561" s="1" t="s">
        <v>758</v>
      </c>
      <c r="D561" s="1">
        <v>0</v>
      </c>
      <c r="E561" s="1" t="s">
        <v>1243</v>
      </c>
      <c r="F561" s="1">
        <v>0</v>
      </c>
      <c r="G561" s="1" t="s">
        <v>1243</v>
      </c>
      <c r="H561" s="1">
        <v>0</v>
      </c>
      <c r="I561" s="1" t="s">
        <v>1243</v>
      </c>
      <c r="J561" s="1">
        <v>0</v>
      </c>
      <c r="K561" s="1" t="s">
        <v>1243</v>
      </c>
    </row>
    <row r="562" spans="1:11">
      <c r="A562" s="1" t="s">
        <v>2303</v>
      </c>
      <c r="B562" s="1" t="s">
        <v>2376</v>
      </c>
      <c r="C562" s="1" t="s">
        <v>1605</v>
      </c>
      <c r="D562" s="1">
        <v>1</v>
      </c>
      <c r="E562" s="1" t="s">
        <v>1243</v>
      </c>
      <c r="F562" s="1">
        <v>1</v>
      </c>
      <c r="G562" s="1" t="s">
        <v>1243</v>
      </c>
      <c r="H562" s="1">
        <v>1</v>
      </c>
      <c r="I562" s="1" t="s">
        <v>1243</v>
      </c>
      <c r="J562" s="1">
        <v>1</v>
      </c>
      <c r="K562" s="1" t="s">
        <v>1243</v>
      </c>
    </row>
    <row r="563" spans="1:11">
      <c r="A563" s="1" t="s">
        <v>2304</v>
      </c>
      <c r="B563" s="1" t="s">
        <v>2376</v>
      </c>
      <c r="C563" s="1" t="s">
        <v>1606</v>
      </c>
      <c r="D563" s="1">
        <v>1</v>
      </c>
      <c r="E563" s="1" t="s">
        <v>1243</v>
      </c>
      <c r="F563" s="1">
        <v>1</v>
      </c>
      <c r="G563" s="1" t="s">
        <v>1243</v>
      </c>
      <c r="H563" s="1">
        <v>1</v>
      </c>
      <c r="I563" s="1" t="s">
        <v>1243</v>
      </c>
      <c r="J563" s="1">
        <v>1</v>
      </c>
      <c r="K563" s="1" t="s">
        <v>1243</v>
      </c>
    </row>
    <row r="564" spans="1:11">
      <c r="A564" s="1" t="s">
        <v>2305</v>
      </c>
      <c r="B564" s="1" t="s">
        <v>2376</v>
      </c>
      <c r="C564" s="1" t="s">
        <v>760</v>
      </c>
      <c r="D564" s="1">
        <v>0</v>
      </c>
      <c r="E564" s="1">
        <v>0</v>
      </c>
      <c r="F564" s="1">
        <v>0</v>
      </c>
      <c r="G564" s="1">
        <v>0</v>
      </c>
      <c r="H564" s="1">
        <v>0</v>
      </c>
      <c r="I564" s="1">
        <v>0</v>
      </c>
      <c r="J564" s="1">
        <v>0</v>
      </c>
      <c r="K564" s="1">
        <v>0</v>
      </c>
    </row>
    <row r="565" spans="1:11">
      <c r="A565" s="1" t="s">
        <v>114</v>
      </c>
      <c r="B565" s="1" t="s">
        <v>2376</v>
      </c>
      <c r="C565" s="1" t="s">
        <v>1604</v>
      </c>
      <c r="D565" s="1">
        <v>2</v>
      </c>
      <c r="E565" s="1">
        <v>45</v>
      </c>
      <c r="F565" s="1">
        <v>2</v>
      </c>
      <c r="G565" s="1">
        <v>45</v>
      </c>
      <c r="H565" s="1">
        <v>2</v>
      </c>
      <c r="I565" s="1">
        <v>45</v>
      </c>
      <c r="J565" s="1">
        <v>2</v>
      </c>
      <c r="K565" s="1">
        <v>45</v>
      </c>
    </row>
    <row r="566" spans="1:11">
      <c r="A566" s="1" t="s">
        <v>115</v>
      </c>
      <c r="B566" s="1" t="s">
        <v>2376</v>
      </c>
      <c r="C566" s="1" t="s">
        <v>757</v>
      </c>
      <c r="D566" s="1">
        <v>0</v>
      </c>
      <c r="E566" s="1" t="s">
        <v>1243</v>
      </c>
      <c r="F566" s="1">
        <v>0</v>
      </c>
      <c r="G566" s="1" t="s">
        <v>1243</v>
      </c>
      <c r="H566" s="1">
        <v>0</v>
      </c>
      <c r="I566" s="1" t="s">
        <v>1243</v>
      </c>
      <c r="J566" s="1">
        <v>0</v>
      </c>
      <c r="K566" s="1" t="s">
        <v>1243</v>
      </c>
    </row>
    <row r="567" spans="1:11">
      <c r="A567" s="1" t="s">
        <v>116</v>
      </c>
      <c r="B567" s="1" t="s">
        <v>2376</v>
      </c>
      <c r="C567" s="1" t="s">
        <v>1431</v>
      </c>
      <c r="D567" s="1">
        <v>1</v>
      </c>
      <c r="E567" s="1">
        <v>12</v>
      </c>
      <c r="F567" s="1">
        <v>1</v>
      </c>
      <c r="G567" s="1">
        <v>12</v>
      </c>
      <c r="H567" s="1">
        <v>1</v>
      </c>
      <c r="I567" s="1">
        <v>12</v>
      </c>
      <c r="J567" s="1">
        <v>1</v>
      </c>
      <c r="K567" s="1">
        <v>12</v>
      </c>
    </row>
    <row r="568" spans="1:11">
      <c r="A568" s="1" t="s">
        <v>2065</v>
      </c>
      <c r="B568" s="1" t="s">
        <v>117</v>
      </c>
      <c r="C568" s="1" t="s">
        <v>746</v>
      </c>
      <c r="D568" s="1">
        <v>4</v>
      </c>
      <c r="E568" s="1" t="s">
        <v>1243</v>
      </c>
      <c r="F568" s="1">
        <v>4</v>
      </c>
      <c r="G568" s="1" t="s">
        <v>1243</v>
      </c>
      <c r="H568" s="1">
        <v>4</v>
      </c>
      <c r="I568" s="1" t="s">
        <v>1243</v>
      </c>
      <c r="J568" s="1">
        <v>4</v>
      </c>
      <c r="K568" s="1" t="s">
        <v>1243</v>
      </c>
    </row>
    <row r="569" spans="1:11">
      <c r="A569" s="1" t="s">
        <v>2066</v>
      </c>
      <c r="B569" s="1" t="s">
        <v>117</v>
      </c>
      <c r="C569" s="1" t="s">
        <v>759</v>
      </c>
      <c r="D569" s="1">
        <v>0</v>
      </c>
      <c r="E569" s="1" t="s">
        <v>1243</v>
      </c>
      <c r="F569" s="1">
        <v>0</v>
      </c>
      <c r="G569" s="1" t="s">
        <v>1243</v>
      </c>
      <c r="H569" s="1">
        <v>0</v>
      </c>
      <c r="I569" s="1" t="s">
        <v>1243</v>
      </c>
      <c r="J569" s="1">
        <v>0</v>
      </c>
      <c r="K569" s="1" t="s">
        <v>1243</v>
      </c>
    </row>
    <row r="570" spans="1:11">
      <c r="A570" s="1" t="s">
        <v>2067</v>
      </c>
      <c r="B570" s="1" t="s">
        <v>117</v>
      </c>
      <c r="C570" s="1" t="s">
        <v>1602</v>
      </c>
      <c r="D570" s="1">
        <v>0</v>
      </c>
      <c r="E570" s="1">
        <v>0</v>
      </c>
      <c r="F570" s="1">
        <v>0</v>
      </c>
      <c r="G570" s="1">
        <v>0</v>
      </c>
      <c r="H570" s="1">
        <v>0</v>
      </c>
      <c r="I570" s="1">
        <v>0</v>
      </c>
      <c r="J570" s="1">
        <v>0</v>
      </c>
      <c r="K570" s="1">
        <v>0</v>
      </c>
    </row>
    <row r="571" spans="1:11">
      <c r="A571" s="1" t="s">
        <v>2068</v>
      </c>
      <c r="B571" s="1" t="s">
        <v>117</v>
      </c>
      <c r="C571" s="1" t="s">
        <v>756</v>
      </c>
      <c r="D571" s="1">
        <v>2</v>
      </c>
      <c r="E571" s="1">
        <v>10</v>
      </c>
      <c r="F571" s="1">
        <v>2</v>
      </c>
      <c r="G571" s="1">
        <v>10</v>
      </c>
      <c r="H571" s="1">
        <v>2</v>
      </c>
      <c r="I571" s="1">
        <v>10</v>
      </c>
      <c r="J571" s="1">
        <v>2</v>
      </c>
      <c r="K571" s="1">
        <v>10</v>
      </c>
    </row>
    <row r="572" spans="1:11">
      <c r="A572" s="1" t="s">
        <v>2069</v>
      </c>
      <c r="B572" s="1" t="s">
        <v>117</v>
      </c>
      <c r="C572" s="1" t="s">
        <v>1603</v>
      </c>
      <c r="D572" s="1">
        <v>0</v>
      </c>
      <c r="E572" s="1">
        <v>0</v>
      </c>
      <c r="F572" s="1">
        <v>0</v>
      </c>
      <c r="G572" s="1">
        <v>0</v>
      </c>
      <c r="H572" s="1">
        <v>0</v>
      </c>
      <c r="I572" s="1">
        <v>0</v>
      </c>
      <c r="J572" s="1">
        <v>0</v>
      </c>
      <c r="K572" s="1">
        <v>0</v>
      </c>
    </row>
    <row r="573" spans="1:11">
      <c r="A573" s="1" t="s">
        <v>2070</v>
      </c>
      <c r="B573" s="1" t="s">
        <v>117</v>
      </c>
      <c r="C573" s="1" t="s">
        <v>758</v>
      </c>
      <c r="D573" s="1">
        <v>0</v>
      </c>
      <c r="E573" s="1" t="s">
        <v>1243</v>
      </c>
      <c r="F573" s="1">
        <v>0</v>
      </c>
      <c r="G573" s="1" t="s">
        <v>1243</v>
      </c>
      <c r="H573" s="1">
        <v>0</v>
      </c>
      <c r="I573" s="1" t="s">
        <v>1243</v>
      </c>
      <c r="J573" s="1">
        <v>0</v>
      </c>
      <c r="K573" s="1" t="s">
        <v>1243</v>
      </c>
    </row>
    <row r="574" spans="1:11">
      <c r="A574" s="1" t="s">
        <v>2071</v>
      </c>
      <c r="B574" s="1" t="s">
        <v>117</v>
      </c>
      <c r="C574" s="1" t="s">
        <v>1605</v>
      </c>
      <c r="D574" s="1">
        <v>1</v>
      </c>
      <c r="E574" s="1" t="s">
        <v>1243</v>
      </c>
      <c r="F574" s="1">
        <v>1</v>
      </c>
      <c r="G574" s="1" t="s">
        <v>1243</v>
      </c>
      <c r="H574" s="1">
        <v>1</v>
      </c>
      <c r="I574" s="1" t="s">
        <v>1243</v>
      </c>
      <c r="J574" s="1">
        <v>1</v>
      </c>
      <c r="K574" s="1" t="s">
        <v>1243</v>
      </c>
    </row>
    <row r="575" spans="1:11">
      <c r="A575" s="1" t="s">
        <v>2072</v>
      </c>
      <c r="B575" s="1" t="s">
        <v>117</v>
      </c>
      <c r="C575" s="1" t="s">
        <v>1606</v>
      </c>
      <c r="D575" s="1">
        <v>1</v>
      </c>
      <c r="E575" s="1" t="s">
        <v>1243</v>
      </c>
      <c r="F575" s="1">
        <v>1</v>
      </c>
      <c r="G575" s="1" t="s">
        <v>1243</v>
      </c>
      <c r="H575" s="1">
        <v>1</v>
      </c>
      <c r="I575" s="1" t="s">
        <v>1243</v>
      </c>
      <c r="J575" s="1">
        <v>1</v>
      </c>
      <c r="K575" s="1" t="s">
        <v>1243</v>
      </c>
    </row>
    <row r="576" spans="1:11">
      <c r="A576" s="1" t="s">
        <v>2073</v>
      </c>
      <c r="B576" s="1" t="s">
        <v>117</v>
      </c>
      <c r="C576" s="1" t="s">
        <v>760</v>
      </c>
      <c r="D576" s="1">
        <v>0</v>
      </c>
      <c r="E576" s="1">
        <v>0</v>
      </c>
      <c r="F576" s="1">
        <v>0</v>
      </c>
      <c r="G576" s="1">
        <v>0</v>
      </c>
      <c r="H576" s="1">
        <v>0</v>
      </c>
      <c r="I576" s="1">
        <v>0</v>
      </c>
      <c r="J576" s="1">
        <v>0</v>
      </c>
      <c r="K576" s="1">
        <v>0</v>
      </c>
    </row>
    <row r="577" spans="1:11">
      <c r="A577" s="1" t="s">
        <v>2074</v>
      </c>
      <c r="B577" s="1" t="s">
        <v>117</v>
      </c>
      <c r="C577" s="1" t="s">
        <v>1604</v>
      </c>
      <c r="D577" s="1">
        <v>0</v>
      </c>
      <c r="E577" s="1">
        <v>0</v>
      </c>
      <c r="F577" s="1">
        <v>0</v>
      </c>
      <c r="G577" s="1">
        <v>0</v>
      </c>
      <c r="H577" s="1">
        <v>0</v>
      </c>
      <c r="I577" s="1">
        <v>0</v>
      </c>
      <c r="J577" s="1">
        <v>0</v>
      </c>
      <c r="K577" s="1">
        <v>0</v>
      </c>
    </row>
    <row r="578" spans="1:11">
      <c r="A578" s="1" t="s">
        <v>2075</v>
      </c>
      <c r="B578" s="1" t="s">
        <v>117</v>
      </c>
      <c r="C578" s="1" t="s">
        <v>757</v>
      </c>
      <c r="D578" s="1">
        <v>0</v>
      </c>
      <c r="E578" s="1" t="s">
        <v>1243</v>
      </c>
      <c r="F578" s="1">
        <v>0</v>
      </c>
      <c r="G578" s="1" t="s">
        <v>1243</v>
      </c>
      <c r="H578" s="1">
        <v>0</v>
      </c>
      <c r="I578" s="1" t="s">
        <v>1243</v>
      </c>
      <c r="J578" s="1">
        <v>0</v>
      </c>
      <c r="K578" s="1" t="s">
        <v>1243</v>
      </c>
    </row>
    <row r="579" spans="1:11">
      <c r="A579" s="1" t="s">
        <v>2076</v>
      </c>
      <c r="B579" s="1" t="s">
        <v>117</v>
      </c>
      <c r="C579" s="1" t="s">
        <v>1431</v>
      </c>
      <c r="D579" s="1">
        <v>0</v>
      </c>
      <c r="E579" s="1">
        <v>0</v>
      </c>
      <c r="F579" s="1">
        <v>0</v>
      </c>
      <c r="G579" s="1">
        <v>0</v>
      </c>
      <c r="H579" s="1">
        <v>0</v>
      </c>
      <c r="I579" s="1">
        <v>0</v>
      </c>
      <c r="J579" s="1">
        <v>0</v>
      </c>
      <c r="K579" s="1">
        <v>0</v>
      </c>
    </row>
    <row r="580" spans="1:11">
      <c r="A580" s="1" t="s">
        <v>118</v>
      </c>
      <c r="B580" s="1" t="s">
        <v>703</v>
      </c>
      <c r="C580" s="1" t="s">
        <v>746</v>
      </c>
      <c r="D580" s="1">
        <v>7</v>
      </c>
      <c r="E580" s="1" t="s">
        <v>1243</v>
      </c>
      <c r="F580" s="1">
        <v>7</v>
      </c>
      <c r="G580" s="1" t="s">
        <v>1243</v>
      </c>
      <c r="H580" s="1">
        <v>7</v>
      </c>
      <c r="I580" s="1" t="s">
        <v>1243</v>
      </c>
      <c r="J580" s="1">
        <v>7</v>
      </c>
      <c r="K580" s="1" t="s">
        <v>1243</v>
      </c>
    </row>
    <row r="581" spans="1:11">
      <c r="A581" s="1" t="s">
        <v>119</v>
      </c>
      <c r="B581" s="1" t="s">
        <v>703</v>
      </c>
      <c r="C581" s="1" t="s">
        <v>759</v>
      </c>
      <c r="D581" s="1">
        <v>0</v>
      </c>
      <c r="E581" s="1" t="s">
        <v>1243</v>
      </c>
      <c r="F581" s="1">
        <v>0</v>
      </c>
      <c r="G581" s="1" t="s">
        <v>1243</v>
      </c>
      <c r="H581" s="1">
        <v>0</v>
      </c>
      <c r="I581" s="1" t="s">
        <v>1243</v>
      </c>
      <c r="J581" s="1">
        <v>0</v>
      </c>
      <c r="K581" s="1" t="s">
        <v>1243</v>
      </c>
    </row>
    <row r="582" spans="1:11">
      <c r="A582" s="1" t="s">
        <v>120</v>
      </c>
      <c r="B582" s="1" t="s">
        <v>703</v>
      </c>
      <c r="C582" s="1" t="s">
        <v>1602</v>
      </c>
      <c r="D582" s="1">
        <v>0</v>
      </c>
      <c r="E582" s="1">
        <v>0</v>
      </c>
      <c r="F582" s="1">
        <v>0</v>
      </c>
      <c r="G582" s="1">
        <v>0</v>
      </c>
      <c r="H582" s="1">
        <v>0</v>
      </c>
      <c r="I582" s="1">
        <v>0</v>
      </c>
      <c r="J582" s="1">
        <v>0</v>
      </c>
      <c r="K582" s="1">
        <v>0</v>
      </c>
    </row>
    <row r="583" spans="1:11">
      <c r="A583" s="1" t="s">
        <v>121</v>
      </c>
      <c r="B583" s="1" t="s">
        <v>703</v>
      </c>
      <c r="C583" s="1" t="s">
        <v>756</v>
      </c>
      <c r="D583" s="1">
        <v>3</v>
      </c>
      <c r="E583" s="1">
        <v>19</v>
      </c>
      <c r="F583" s="1">
        <v>3</v>
      </c>
      <c r="G583" s="1">
        <v>19</v>
      </c>
      <c r="H583" s="1">
        <v>3</v>
      </c>
      <c r="I583" s="1">
        <v>19</v>
      </c>
      <c r="J583" s="1">
        <v>3</v>
      </c>
      <c r="K583" s="1">
        <v>19</v>
      </c>
    </row>
    <row r="584" spans="1:11">
      <c r="A584" s="1" t="s">
        <v>122</v>
      </c>
      <c r="B584" s="1" t="s">
        <v>703</v>
      </c>
      <c r="C584" s="1" t="s">
        <v>1603</v>
      </c>
      <c r="D584" s="1">
        <v>1</v>
      </c>
      <c r="E584" s="1">
        <v>40</v>
      </c>
      <c r="F584" s="1">
        <v>1</v>
      </c>
      <c r="G584" s="1">
        <v>40</v>
      </c>
      <c r="H584" s="1">
        <v>1</v>
      </c>
      <c r="I584" s="1">
        <v>40</v>
      </c>
      <c r="J584" s="1">
        <v>1</v>
      </c>
      <c r="K584" s="1">
        <v>40</v>
      </c>
    </row>
    <row r="585" spans="1:11">
      <c r="A585" s="1" t="s">
        <v>123</v>
      </c>
      <c r="B585" s="1" t="s">
        <v>703</v>
      </c>
      <c r="C585" s="1" t="s">
        <v>758</v>
      </c>
      <c r="D585" s="1">
        <v>1</v>
      </c>
      <c r="E585" s="1" t="s">
        <v>1243</v>
      </c>
      <c r="F585" s="1">
        <v>1</v>
      </c>
      <c r="G585" s="1" t="s">
        <v>1243</v>
      </c>
      <c r="H585" s="1">
        <v>1</v>
      </c>
      <c r="I585" s="1" t="s">
        <v>1243</v>
      </c>
      <c r="J585" s="1">
        <v>1</v>
      </c>
      <c r="K585" s="1" t="s">
        <v>1243</v>
      </c>
    </row>
    <row r="586" spans="1:11">
      <c r="A586" s="1" t="s">
        <v>124</v>
      </c>
      <c r="B586" s="1" t="s">
        <v>703</v>
      </c>
      <c r="C586" s="1" t="s">
        <v>1605</v>
      </c>
      <c r="D586" s="1">
        <v>1</v>
      </c>
      <c r="E586" s="1" t="s">
        <v>1243</v>
      </c>
      <c r="F586" s="1">
        <v>1</v>
      </c>
      <c r="G586" s="1" t="s">
        <v>1243</v>
      </c>
      <c r="H586" s="1">
        <v>1</v>
      </c>
      <c r="I586" s="1" t="s">
        <v>1243</v>
      </c>
      <c r="J586" s="1">
        <v>1</v>
      </c>
      <c r="K586" s="1" t="s">
        <v>1243</v>
      </c>
    </row>
    <row r="587" spans="1:11">
      <c r="A587" s="1" t="s">
        <v>125</v>
      </c>
      <c r="B587" s="1" t="s">
        <v>703</v>
      </c>
      <c r="C587" s="1" t="s">
        <v>1606</v>
      </c>
      <c r="D587" s="1">
        <v>1</v>
      </c>
      <c r="E587" s="1" t="s">
        <v>1243</v>
      </c>
      <c r="F587" s="1">
        <v>1</v>
      </c>
      <c r="G587" s="1" t="s">
        <v>1243</v>
      </c>
      <c r="H587" s="1">
        <v>1</v>
      </c>
      <c r="I587" s="1" t="s">
        <v>1243</v>
      </c>
      <c r="J587" s="1">
        <v>1</v>
      </c>
      <c r="K587" s="1" t="s">
        <v>1243</v>
      </c>
    </row>
    <row r="588" spans="1:11">
      <c r="A588" s="1" t="s">
        <v>126</v>
      </c>
      <c r="B588" s="1" t="s">
        <v>703</v>
      </c>
      <c r="C588" s="1" t="s">
        <v>760</v>
      </c>
      <c r="D588" s="1">
        <v>0</v>
      </c>
      <c r="E588" s="1">
        <v>0</v>
      </c>
      <c r="F588" s="1">
        <v>0</v>
      </c>
      <c r="G588" s="1">
        <v>0</v>
      </c>
      <c r="H588" s="1">
        <v>0</v>
      </c>
      <c r="I588" s="1">
        <v>0</v>
      </c>
      <c r="J588" s="1">
        <v>0</v>
      </c>
      <c r="K588" s="1">
        <v>0</v>
      </c>
    </row>
    <row r="589" spans="1:11">
      <c r="A589" s="1" t="s">
        <v>127</v>
      </c>
      <c r="B589" s="1" t="s">
        <v>703</v>
      </c>
      <c r="C589" s="1" t="s">
        <v>1604</v>
      </c>
      <c r="D589" s="1">
        <v>0</v>
      </c>
      <c r="E589" s="1">
        <v>0</v>
      </c>
      <c r="F589" s="1">
        <v>0</v>
      </c>
      <c r="G589" s="1">
        <v>0</v>
      </c>
      <c r="H589" s="1">
        <v>0</v>
      </c>
      <c r="I589" s="1">
        <v>0</v>
      </c>
      <c r="J589" s="1">
        <v>0</v>
      </c>
      <c r="K589" s="1">
        <v>0</v>
      </c>
    </row>
    <row r="590" spans="1:11">
      <c r="A590" s="1" t="s">
        <v>128</v>
      </c>
      <c r="B590" s="1" t="s">
        <v>703</v>
      </c>
      <c r="C590" s="1" t="s">
        <v>757</v>
      </c>
      <c r="D590" s="1">
        <v>0</v>
      </c>
      <c r="E590" s="1" t="s">
        <v>1243</v>
      </c>
      <c r="F590" s="1">
        <v>0</v>
      </c>
      <c r="G590" s="1" t="s">
        <v>1243</v>
      </c>
      <c r="H590" s="1">
        <v>0</v>
      </c>
      <c r="I590" s="1" t="s">
        <v>1243</v>
      </c>
      <c r="J590" s="1">
        <v>0</v>
      </c>
      <c r="K590" s="1" t="s">
        <v>1243</v>
      </c>
    </row>
    <row r="591" spans="1:11">
      <c r="A591" s="1" t="s">
        <v>129</v>
      </c>
      <c r="B591" s="1" t="s">
        <v>703</v>
      </c>
      <c r="C591" s="1" t="s">
        <v>1431</v>
      </c>
      <c r="D591" s="1">
        <v>0</v>
      </c>
      <c r="E591" s="1">
        <v>0</v>
      </c>
      <c r="F591" s="1">
        <v>0</v>
      </c>
      <c r="G591" s="1">
        <v>0</v>
      </c>
      <c r="H591" s="1">
        <v>0</v>
      </c>
      <c r="I591" s="1">
        <v>0</v>
      </c>
      <c r="J591" s="1">
        <v>0</v>
      </c>
      <c r="K591" s="1">
        <v>0</v>
      </c>
    </row>
    <row r="592" spans="1:11">
      <c r="A592" s="1" t="s">
        <v>1208</v>
      </c>
      <c r="B592" s="1" t="s">
        <v>130</v>
      </c>
      <c r="C592" s="1" t="s">
        <v>746</v>
      </c>
      <c r="D592" s="1">
        <v>10</v>
      </c>
      <c r="E592" s="1" t="s">
        <v>1243</v>
      </c>
      <c r="F592" s="1">
        <v>10</v>
      </c>
      <c r="G592" s="1" t="s">
        <v>1243</v>
      </c>
      <c r="H592" s="1">
        <v>10</v>
      </c>
      <c r="I592" s="1" t="s">
        <v>1243</v>
      </c>
      <c r="J592" s="1">
        <v>11</v>
      </c>
      <c r="K592" s="1" t="s">
        <v>1243</v>
      </c>
    </row>
    <row r="593" spans="1:11">
      <c r="A593" s="1" t="s">
        <v>1209</v>
      </c>
      <c r="B593" s="1" t="s">
        <v>130</v>
      </c>
      <c r="C593" s="1" t="s">
        <v>759</v>
      </c>
      <c r="D593" s="1">
        <v>1</v>
      </c>
      <c r="E593" s="1" t="s">
        <v>1243</v>
      </c>
      <c r="F593" s="1">
        <v>1</v>
      </c>
      <c r="G593" s="1" t="s">
        <v>1243</v>
      </c>
      <c r="H593" s="1">
        <v>1</v>
      </c>
      <c r="I593" s="1" t="s">
        <v>1243</v>
      </c>
      <c r="J593" s="1">
        <v>1</v>
      </c>
      <c r="K593" s="1" t="s">
        <v>1243</v>
      </c>
    </row>
    <row r="594" spans="1:11">
      <c r="A594" s="1" t="s">
        <v>351</v>
      </c>
      <c r="B594" s="1" t="s">
        <v>130</v>
      </c>
      <c r="C594" s="1" t="s">
        <v>1602</v>
      </c>
      <c r="D594" s="1">
        <v>0</v>
      </c>
      <c r="E594" s="1">
        <v>0</v>
      </c>
      <c r="F594" s="1">
        <v>0</v>
      </c>
      <c r="G594" s="1">
        <v>0</v>
      </c>
      <c r="H594" s="1">
        <v>0</v>
      </c>
      <c r="I594" s="1">
        <v>0</v>
      </c>
      <c r="J594" s="1">
        <v>0</v>
      </c>
      <c r="K594" s="1">
        <v>0</v>
      </c>
    </row>
    <row r="595" spans="1:11">
      <c r="A595" s="1" t="s">
        <v>352</v>
      </c>
      <c r="B595" s="1" t="s">
        <v>130</v>
      </c>
      <c r="C595" s="1" t="s">
        <v>756</v>
      </c>
      <c r="D595" s="1">
        <v>5</v>
      </c>
      <c r="E595" s="1">
        <v>33</v>
      </c>
      <c r="F595" s="1">
        <v>5</v>
      </c>
      <c r="G595" s="1">
        <v>33</v>
      </c>
      <c r="H595" s="1">
        <v>5</v>
      </c>
      <c r="I595" s="1">
        <v>33</v>
      </c>
      <c r="J595" s="1">
        <v>6</v>
      </c>
      <c r="K595" s="1">
        <v>37</v>
      </c>
    </row>
    <row r="596" spans="1:11">
      <c r="A596" s="1" t="s">
        <v>353</v>
      </c>
      <c r="B596" s="1" t="s">
        <v>130</v>
      </c>
      <c r="C596" s="1" t="s">
        <v>1603</v>
      </c>
      <c r="D596" s="1">
        <v>0</v>
      </c>
      <c r="E596" s="1">
        <v>0</v>
      </c>
      <c r="F596" s="1">
        <v>0</v>
      </c>
      <c r="G596" s="1">
        <v>0</v>
      </c>
      <c r="H596" s="1">
        <v>0</v>
      </c>
      <c r="I596" s="1">
        <v>0</v>
      </c>
      <c r="J596" s="1">
        <v>0</v>
      </c>
      <c r="K596" s="1">
        <v>0</v>
      </c>
    </row>
    <row r="597" spans="1:11">
      <c r="A597" s="1" t="s">
        <v>354</v>
      </c>
      <c r="B597" s="1" t="s">
        <v>130</v>
      </c>
      <c r="C597" s="1" t="s">
        <v>758</v>
      </c>
      <c r="D597" s="1">
        <v>1</v>
      </c>
      <c r="E597" s="1" t="s">
        <v>1243</v>
      </c>
      <c r="F597" s="1">
        <v>1</v>
      </c>
      <c r="G597" s="1" t="s">
        <v>1243</v>
      </c>
      <c r="H597" s="1">
        <v>1</v>
      </c>
      <c r="I597" s="1" t="s">
        <v>1243</v>
      </c>
      <c r="J597" s="1">
        <v>1</v>
      </c>
      <c r="K597" s="1" t="s">
        <v>1243</v>
      </c>
    </row>
    <row r="598" spans="1:11">
      <c r="A598" s="1" t="s">
        <v>355</v>
      </c>
      <c r="B598" s="1" t="s">
        <v>130</v>
      </c>
      <c r="C598" s="1" t="s">
        <v>1605</v>
      </c>
      <c r="D598" s="1">
        <v>1</v>
      </c>
      <c r="E598" s="1" t="s">
        <v>1243</v>
      </c>
      <c r="F598" s="1">
        <v>1</v>
      </c>
      <c r="G598" s="1" t="s">
        <v>1243</v>
      </c>
      <c r="H598" s="1">
        <v>1</v>
      </c>
      <c r="I598" s="1" t="s">
        <v>1243</v>
      </c>
      <c r="J598" s="1">
        <v>1</v>
      </c>
      <c r="K598" s="1" t="s">
        <v>1243</v>
      </c>
    </row>
    <row r="599" spans="1:11">
      <c r="A599" s="1" t="s">
        <v>356</v>
      </c>
      <c r="B599" s="1" t="s">
        <v>130</v>
      </c>
      <c r="C599" s="1" t="s">
        <v>1606</v>
      </c>
      <c r="D599" s="1">
        <v>1</v>
      </c>
      <c r="E599" s="1" t="s">
        <v>1243</v>
      </c>
      <c r="F599" s="1">
        <v>1</v>
      </c>
      <c r="G599" s="1" t="s">
        <v>1243</v>
      </c>
      <c r="H599" s="1">
        <v>1</v>
      </c>
      <c r="I599" s="1" t="s">
        <v>1243</v>
      </c>
      <c r="J599" s="1">
        <v>1</v>
      </c>
      <c r="K599" s="1" t="s">
        <v>1243</v>
      </c>
    </row>
    <row r="600" spans="1:11">
      <c r="A600" s="1" t="s">
        <v>357</v>
      </c>
      <c r="B600" s="1" t="s">
        <v>130</v>
      </c>
      <c r="C600" s="1" t="s">
        <v>760</v>
      </c>
      <c r="D600" s="1">
        <v>0</v>
      </c>
      <c r="E600" s="1">
        <v>0</v>
      </c>
      <c r="F600" s="1">
        <v>0</v>
      </c>
      <c r="G600" s="1">
        <v>0</v>
      </c>
      <c r="H600" s="1">
        <v>0</v>
      </c>
      <c r="I600" s="1">
        <v>0</v>
      </c>
      <c r="J600" s="1">
        <v>0</v>
      </c>
      <c r="K600" s="1">
        <v>0</v>
      </c>
    </row>
    <row r="601" spans="1:11">
      <c r="A601" s="1" t="s">
        <v>358</v>
      </c>
      <c r="B601" s="1" t="s">
        <v>130</v>
      </c>
      <c r="C601" s="1" t="s">
        <v>1604</v>
      </c>
      <c r="D601" s="1">
        <v>1</v>
      </c>
      <c r="E601" s="1">
        <v>15</v>
      </c>
      <c r="F601" s="1">
        <v>1</v>
      </c>
      <c r="G601" s="1">
        <v>15</v>
      </c>
      <c r="H601" s="1">
        <v>1</v>
      </c>
      <c r="I601" s="1">
        <v>15</v>
      </c>
      <c r="J601" s="1">
        <v>1</v>
      </c>
      <c r="K601" s="1">
        <v>15</v>
      </c>
    </row>
    <row r="602" spans="1:11">
      <c r="A602" s="1" t="s">
        <v>359</v>
      </c>
      <c r="B602" s="1" t="s">
        <v>130</v>
      </c>
      <c r="C602" s="1" t="s">
        <v>757</v>
      </c>
      <c r="D602" s="1">
        <v>0</v>
      </c>
      <c r="E602" s="1" t="s">
        <v>1243</v>
      </c>
      <c r="F602" s="1">
        <v>0</v>
      </c>
      <c r="G602" s="1" t="s">
        <v>1243</v>
      </c>
      <c r="H602" s="1">
        <v>0</v>
      </c>
      <c r="I602" s="1" t="s">
        <v>1243</v>
      </c>
      <c r="J602" s="1">
        <v>0</v>
      </c>
      <c r="K602" s="1" t="s">
        <v>1243</v>
      </c>
    </row>
    <row r="603" spans="1:11">
      <c r="A603" s="1" t="s">
        <v>360</v>
      </c>
      <c r="B603" s="1" t="s">
        <v>130</v>
      </c>
      <c r="C603" s="1" t="s">
        <v>1431</v>
      </c>
      <c r="D603" s="1">
        <v>0</v>
      </c>
      <c r="E603" s="1">
        <v>0</v>
      </c>
      <c r="F603" s="1">
        <v>0</v>
      </c>
      <c r="G603" s="1">
        <v>0</v>
      </c>
      <c r="H603" s="1">
        <v>0</v>
      </c>
      <c r="I603" s="1">
        <v>0</v>
      </c>
      <c r="J603" s="1">
        <v>0</v>
      </c>
      <c r="K603" s="1">
        <v>0</v>
      </c>
    </row>
    <row r="604" spans="1:11">
      <c r="A604" s="1" t="s">
        <v>131</v>
      </c>
      <c r="B604" s="1" t="s">
        <v>708</v>
      </c>
      <c r="C604" s="1" t="s">
        <v>746</v>
      </c>
      <c r="D604" s="1">
        <v>16</v>
      </c>
      <c r="E604" s="1" t="s">
        <v>1243</v>
      </c>
      <c r="F604" s="1">
        <v>16</v>
      </c>
      <c r="G604" s="1" t="s">
        <v>1243</v>
      </c>
      <c r="H604" s="1">
        <v>16</v>
      </c>
      <c r="I604" s="1" t="s">
        <v>1243</v>
      </c>
      <c r="J604" s="1">
        <v>16</v>
      </c>
      <c r="K604" s="1" t="s">
        <v>1243</v>
      </c>
    </row>
    <row r="605" spans="1:11">
      <c r="A605" s="1" t="s">
        <v>132</v>
      </c>
      <c r="B605" s="1" t="s">
        <v>708</v>
      </c>
      <c r="C605" s="1" t="s">
        <v>759</v>
      </c>
      <c r="D605" s="1">
        <v>0</v>
      </c>
      <c r="E605" s="1" t="s">
        <v>1243</v>
      </c>
      <c r="F605" s="1">
        <v>0</v>
      </c>
      <c r="G605" s="1" t="s">
        <v>1243</v>
      </c>
      <c r="H605" s="1">
        <v>0</v>
      </c>
      <c r="I605" s="1" t="s">
        <v>1243</v>
      </c>
      <c r="J605" s="1">
        <v>0</v>
      </c>
      <c r="K605" s="1" t="s">
        <v>1243</v>
      </c>
    </row>
    <row r="606" spans="1:11">
      <c r="A606" s="1" t="s">
        <v>133</v>
      </c>
      <c r="B606" s="1" t="s">
        <v>708</v>
      </c>
      <c r="C606" s="1" t="s">
        <v>1602</v>
      </c>
      <c r="D606" s="1">
        <v>0</v>
      </c>
      <c r="E606" s="1">
        <v>0</v>
      </c>
      <c r="F606" s="1">
        <v>0</v>
      </c>
      <c r="G606" s="1">
        <v>0</v>
      </c>
      <c r="H606" s="1">
        <v>0</v>
      </c>
      <c r="I606" s="1">
        <v>0</v>
      </c>
      <c r="J606" s="1">
        <v>0</v>
      </c>
      <c r="K606" s="1">
        <v>0</v>
      </c>
    </row>
    <row r="607" spans="1:11">
      <c r="A607" s="1" t="s">
        <v>134</v>
      </c>
      <c r="B607" s="1" t="s">
        <v>708</v>
      </c>
      <c r="C607" s="1" t="s">
        <v>756</v>
      </c>
      <c r="D607" s="1">
        <v>14</v>
      </c>
      <c r="E607" s="1">
        <v>85</v>
      </c>
      <c r="F607" s="1">
        <v>14</v>
      </c>
      <c r="G607" s="1">
        <v>85</v>
      </c>
      <c r="H607" s="1">
        <v>14</v>
      </c>
      <c r="I607" s="1">
        <v>85</v>
      </c>
      <c r="J607" s="1">
        <v>14</v>
      </c>
      <c r="K607" s="1">
        <v>85</v>
      </c>
    </row>
    <row r="608" spans="1:11">
      <c r="A608" s="1" t="s">
        <v>135</v>
      </c>
      <c r="B608" s="1" t="s">
        <v>708</v>
      </c>
      <c r="C608" s="1" t="s">
        <v>1603</v>
      </c>
      <c r="D608" s="1">
        <v>0</v>
      </c>
      <c r="E608" s="1">
        <v>0</v>
      </c>
      <c r="F608" s="1">
        <v>0</v>
      </c>
      <c r="G608" s="1">
        <v>0</v>
      </c>
      <c r="H608" s="1">
        <v>0</v>
      </c>
      <c r="I608" s="1">
        <v>0</v>
      </c>
      <c r="J608" s="1">
        <v>0</v>
      </c>
      <c r="K608" s="1">
        <v>0</v>
      </c>
    </row>
    <row r="609" spans="1:11">
      <c r="A609" s="1" t="s">
        <v>136</v>
      </c>
      <c r="B609" s="1" t="s">
        <v>708</v>
      </c>
      <c r="C609" s="1" t="s">
        <v>758</v>
      </c>
      <c r="D609" s="1">
        <v>0</v>
      </c>
      <c r="E609" s="1" t="s">
        <v>1243</v>
      </c>
      <c r="F609" s="1">
        <v>0</v>
      </c>
      <c r="G609" s="1" t="s">
        <v>1243</v>
      </c>
      <c r="H609" s="1">
        <v>0</v>
      </c>
      <c r="I609" s="1" t="s">
        <v>1243</v>
      </c>
      <c r="J609" s="1">
        <v>0</v>
      </c>
      <c r="K609" s="1" t="s">
        <v>1243</v>
      </c>
    </row>
    <row r="610" spans="1:11">
      <c r="A610" s="1" t="s">
        <v>137</v>
      </c>
      <c r="B610" s="1" t="s">
        <v>708</v>
      </c>
      <c r="C610" s="1" t="s">
        <v>1605</v>
      </c>
      <c r="D610" s="1">
        <v>1</v>
      </c>
      <c r="E610" s="1" t="s">
        <v>1243</v>
      </c>
      <c r="F610" s="1">
        <v>1</v>
      </c>
      <c r="G610" s="1" t="s">
        <v>1243</v>
      </c>
      <c r="H610" s="1">
        <v>1</v>
      </c>
      <c r="I610" s="1" t="s">
        <v>1243</v>
      </c>
      <c r="J610" s="1">
        <v>1</v>
      </c>
      <c r="K610" s="1" t="s">
        <v>1243</v>
      </c>
    </row>
    <row r="611" spans="1:11">
      <c r="A611" s="1" t="s">
        <v>138</v>
      </c>
      <c r="B611" s="1" t="s">
        <v>708</v>
      </c>
      <c r="C611" s="1" t="s">
        <v>1606</v>
      </c>
      <c r="D611" s="1">
        <v>1</v>
      </c>
      <c r="E611" s="1" t="s">
        <v>1243</v>
      </c>
      <c r="F611" s="1">
        <v>1</v>
      </c>
      <c r="G611" s="1" t="s">
        <v>1243</v>
      </c>
      <c r="H611" s="1">
        <v>1</v>
      </c>
      <c r="I611" s="1" t="s">
        <v>1243</v>
      </c>
      <c r="J611" s="1">
        <v>1</v>
      </c>
      <c r="K611" s="1" t="s">
        <v>1243</v>
      </c>
    </row>
    <row r="612" spans="1:11">
      <c r="A612" s="1" t="s">
        <v>139</v>
      </c>
      <c r="B612" s="1" t="s">
        <v>708</v>
      </c>
      <c r="C612" s="1" t="s">
        <v>760</v>
      </c>
      <c r="D612" s="1">
        <v>0</v>
      </c>
      <c r="E612" s="1">
        <v>0</v>
      </c>
      <c r="F612" s="1">
        <v>0</v>
      </c>
      <c r="G612" s="1">
        <v>0</v>
      </c>
      <c r="H612" s="1">
        <v>0</v>
      </c>
      <c r="I612" s="1">
        <v>0</v>
      </c>
      <c r="J612" s="1">
        <v>0</v>
      </c>
      <c r="K612" s="1">
        <v>0</v>
      </c>
    </row>
    <row r="613" spans="1:11">
      <c r="A613" s="1" t="s">
        <v>140</v>
      </c>
      <c r="B613" s="1" t="s">
        <v>708</v>
      </c>
      <c r="C613" s="1" t="s">
        <v>1604</v>
      </c>
      <c r="D613" s="1">
        <v>0</v>
      </c>
      <c r="E613" s="1">
        <v>0</v>
      </c>
      <c r="F613" s="1">
        <v>0</v>
      </c>
      <c r="G613" s="1">
        <v>0</v>
      </c>
      <c r="H613" s="1">
        <v>0</v>
      </c>
      <c r="I613" s="1">
        <v>0</v>
      </c>
      <c r="J613" s="1">
        <v>0</v>
      </c>
      <c r="K613" s="1">
        <v>0</v>
      </c>
    </row>
    <row r="614" spans="1:11">
      <c r="A614" s="1" t="s">
        <v>141</v>
      </c>
      <c r="B614" s="1" t="s">
        <v>708</v>
      </c>
      <c r="C614" s="1" t="s">
        <v>757</v>
      </c>
      <c r="D614" s="1">
        <v>0</v>
      </c>
      <c r="E614" s="1" t="s">
        <v>1243</v>
      </c>
      <c r="F614" s="1">
        <v>0</v>
      </c>
      <c r="G614" s="1" t="s">
        <v>1243</v>
      </c>
      <c r="H614" s="1">
        <v>0</v>
      </c>
      <c r="I614" s="1" t="s">
        <v>1243</v>
      </c>
      <c r="J614" s="1">
        <v>0</v>
      </c>
      <c r="K614" s="1" t="s">
        <v>1243</v>
      </c>
    </row>
    <row r="615" spans="1:11">
      <c r="A615" s="1" t="s">
        <v>840</v>
      </c>
      <c r="B615" s="1" t="s">
        <v>708</v>
      </c>
      <c r="C615" s="1" t="s">
        <v>1431</v>
      </c>
      <c r="D615" s="1">
        <v>0</v>
      </c>
      <c r="E615" s="1">
        <v>0</v>
      </c>
      <c r="F615" s="1">
        <v>0</v>
      </c>
      <c r="G615" s="1">
        <v>0</v>
      </c>
      <c r="H615" s="1">
        <v>0</v>
      </c>
      <c r="I615" s="1">
        <v>0</v>
      </c>
      <c r="J615" s="1">
        <v>0</v>
      </c>
      <c r="K615" s="1">
        <v>0</v>
      </c>
    </row>
    <row r="616" spans="1:11">
      <c r="A616" s="1" t="s">
        <v>361</v>
      </c>
      <c r="B616" s="1" t="s">
        <v>841</v>
      </c>
      <c r="C616" s="1" t="s">
        <v>746</v>
      </c>
      <c r="D616" s="1">
        <v>14</v>
      </c>
      <c r="E616" s="1" t="s">
        <v>1243</v>
      </c>
      <c r="F616" s="1">
        <v>14</v>
      </c>
      <c r="G616" s="1" t="s">
        <v>1243</v>
      </c>
      <c r="H616" s="1">
        <v>14</v>
      </c>
      <c r="I616" s="1" t="s">
        <v>1243</v>
      </c>
      <c r="J616" s="1">
        <v>13</v>
      </c>
      <c r="K616" s="1" t="s">
        <v>1243</v>
      </c>
    </row>
    <row r="617" spans="1:11">
      <c r="A617" s="1" t="s">
        <v>362</v>
      </c>
      <c r="B617" s="1" t="s">
        <v>841</v>
      </c>
      <c r="C617" s="1" t="s">
        <v>759</v>
      </c>
      <c r="D617" s="1">
        <v>0</v>
      </c>
      <c r="E617" s="1" t="s">
        <v>1243</v>
      </c>
      <c r="F617" s="1">
        <v>0</v>
      </c>
      <c r="G617" s="1" t="s">
        <v>1243</v>
      </c>
      <c r="H617" s="1">
        <v>0</v>
      </c>
      <c r="I617" s="1" t="s">
        <v>1243</v>
      </c>
      <c r="J617" s="1">
        <v>0</v>
      </c>
      <c r="K617" s="1" t="s">
        <v>1243</v>
      </c>
    </row>
    <row r="618" spans="1:11">
      <c r="A618" s="1" t="s">
        <v>363</v>
      </c>
      <c r="B618" s="1" t="s">
        <v>841</v>
      </c>
      <c r="C618" s="1" t="s">
        <v>1602</v>
      </c>
      <c r="D618" s="1">
        <v>2</v>
      </c>
      <c r="E618" s="1">
        <v>159</v>
      </c>
      <c r="F618" s="1">
        <v>2</v>
      </c>
      <c r="G618" s="1">
        <v>159</v>
      </c>
      <c r="H618" s="1">
        <v>2</v>
      </c>
      <c r="I618" s="1">
        <v>159</v>
      </c>
      <c r="J618" s="1">
        <v>2</v>
      </c>
      <c r="K618" s="1">
        <v>159</v>
      </c>
    </row>
    <row r="619" spans="1:11">
      <c r="A619" s="1" t="s">
        <v>364</v>
      </c>
      <c r="B619" s="1" t="s">
        <v>841</v>
      </c>
      <c r="C619" s="1" t="s">
        <v>756</v>
      </c>
      <c r="D619" s="1">
        <v>9</v>
      </c>
      <c r="E619" s="1">
        <v>36</v>
      </c>
      <c r="F619" s="1">
        <v>9</v>
      </c>
      <c r="G619" s="1">
        <v>36</v>
      </c>
      <c r="H619" s="1">
        <v>9</v>
      </c>
      <c r="I619" s="1">
        <v>36</v>
      </c>
      <c r="J619" s="1">
        <v>8</v>
      </c>
      <c r="K619" s="1">
        <v>30</v>
      </c>
    </row>
    <row r="620" spans="1:11">
      <c r="A620" s="1" t="s">
        <v>365</v>
      </c>
      <c r="B620" s="1" t="s">
        <v>841</v>
      </c>
      <c r="C620" s="1" t="s">
        <v>1603</v>
      </c>
      <c r="D620" s="1">
        <v>0</v>
      </c>
      <c r="E620" s="1">
        <v>0</v>
      </c>
      <c r="F620" s="1">
        <v>0</v>
      </c>
      <c r="G620" s="1">
        <v>0</v>
      </c>
      <c r="H620" s="1">
        <v>0</v>
      </c>
      <c r="I620" s="1">
        <v>0</v>
      </c>
      <c r="J620" s="1">
        <v>0</v>
      </c>
      <c r="K620" s="1">
        <v>0</v>
      </c>
    </row>
    <row r="621" spans="1:11">
      <c r="A621" s="1" t="s">
        <v>366</v>
      </c>
      <c r="B621" s="1" t="s">
        <v>841</v>
      </c>
      <c r="C621" s="1" t="s">
        <v>758</v>
      </c>
      <c r="D621" s="1">
        <v>0</v>
      </c>
      <c r="E621" s="1" t="s">
        <v>1243</v>
      </c>
      <c r="F621" s="1">
        <v>0</v>
      </c>
      <c r="G621" s="1" t="s">
        <v>1243</v>
      </c>
      <c r="H621" s="1">
        <v>0</v>
      </c>
      <c r="I621" s="1" t="s">
        <v>1243</v>
      </c>
      <c r="J621" s="1">
        <v>0</v>
      </c>
      <c r="K621" s="1" t="s">
        <v>1243</v>
      </c>
    </row>
    <row r="622" spans="1:11">
      <c r="A622" s="1" t="s">
        <v>1151</v>
      </c>
      <c r="B622" s="1" t="s">
        <v>841</v>
      </c>
      <c r="C622" s="1" t="s">
        <v>1605</v>
      </c>
      <c r="D622" s="1">
        <v>1</v>
      </c>
      <c r="E622" s="1" t="s">
        <v>1243</v>
      </c>
      <c r="F622" s="1">
        <v>1</v>
      </c>
      <c r="G622" s="1" t="s">
        <v>1243</v>
      </c>
      <c r="H622" s="1">
        <v>1</v>
      </c>
      <c r="I622" s="1" t="s">
        <v>1243</v>
      </c>
      <c r="J622" s="1">
        <v>1</v>
      </c>
      <c r="K622" s="1" t="s">
        <v>1243</v>
      </c>
    </row>
    <row r="623" spans="1:11">
      <c r="A623" s="1" t="s">
        <v>1152</v>
      </c>
      <c r="B623" s="1" t="s">
        <v>841</v>
      </c>
      <c r="C623" s="1" t="s">
        <v>1606</v>
      </c>
      <c r="D623" s="1">
        <v>1</v>
      </c>
      <c r="E623" s="1" t="s">
        <v>1243</v>
      </c>
      <c r="F623" s="1">
        <v>1</v>
      </c>
      <c r="G623" s="1" t="s">
        <v>1243</v>
      </c>
      <c r="H623" s="1">
        <v>1</v>
      </c>
      <c r="I623" s="1" t="s">
        <v>1243</v>
      </c>
      <c r="J623" s="1">
        <v>1</v>
      </c>
      <c r="K623" s="1" t="s">
        <v>1243</v>
      </c>
    </row>
    <row r="624" spans="1:11">
      <c r="A624" s="1" t="s">
        <v>1153</v>
      </c>
      <c r="B624" s="1" t="s">
        <v>841</v>
      </c>
      <c r="C624" s="1" t="s">
        <v>760</v>
      </c>
      <c r="D624" s="1">
        <v>0</v>
      </c>
      <c r="E624" s="1">
        <v>0</v>
      </c>
      <c r="F624" s="1">
        <v>0</v>
      </c>
      <c r="G624" s="1">
        <v>0</v>
      </c>
      <c r="H624" s="1">
        <v>0</v>
      </c>
      <c r="I624" s="1">
        <v>0</v>
      </c>
      <c r="J624" s="1">
        <v>0</v>
      </c>
      <c r="K624" s="1">
        <v>0</v>
      </c>
    </row>
    <row r="625" spans="1:11">
      <c r="A625" s="1" t="s">
        <v>1154</v>
      </c>
      <c r="B625" s="1" t="s">
        <v>841</v>
      </c>
      <c r="C625" s="1" t="s">
        <v>1604</v>
      </c>
      <c r="D625" s="1">
        <v>0</v>
      </c>
      <c r="E625" s="1">
        <v>0</v>
      </c>
      <c r="F625" s="1">
        <v>0</v>
      </c>
      <c r="G625" s="1">
        <v>0</v>
      </c>
      <c r="H625" s="1">
        <v>0</v>
      </c>
      <c r="I625" s="1">
        <v>0</v>
      </c>
      <c r="J625" s="1">
        <v>0</v>
      </c>
      <c r="K625" s="1">
        <v>0</v>
      </c>
    </row>
    <row r="626" spans="1:11">
      <c r="A626" s="1" t="s">
        <v>1155</v>
      </c>
      <c r="B626" s="1" t="s">
        <v>841</v>
      </c>
      <c r="C626" s="1" t="s">
        <v>757</v>
      </c>
      <c r="D626" s="1">
        <v>1</v>
      </c>
      <c r="E626" s="1" t="s">
        <v>1243</v>
      </c>
      <c r="F626" s="1">
        <v>1</v>
      </c>
      <c r="G626" s="1" t="s">
        <v>1243</v>
      </c>
      <c r="H626" s="1">
        <v>1</v>
      </c>
      <c r="I626" s="1" t="s">
        <v>1243</v>
      </c>
      <c r="J626" s="1">
        <v>1</v>
      </c>
      <c r="K626" s="1" t="s">
        <v>1243</v>
      </c>
    </row>
    <row r="627" spans="1:11">
      <c r="A627" s="1" t="s">
        <v>1156</v>
      </c>
      <c r="B627" s="1" t="s">
        <v>841</v>
      </c>
      <c r="C627" s="1" t="s">
        <v>1431</v>
      </c>
      <c r="D627" s="1">
        <v>0</v>
      </c>
      <c r="E627" s="1">
        <v>0</v>
      </c>
      <c r="F627" s="1">
        <v>0</v>
      </c>
      <c r="G627" s="1">
        <v>0</v>
      </c>
      <c r="H627" s="1">
        <v>0</v>
      </c>
      <c r="I627" s="1">
        <v>0</v>
      </c>
      <c r="J627" s="1">
        <v>0</v>
      </c>
      <c r="K627" s="1">
        <v>0</v>
      </c>
    </row>
    <row r="628" spans="1:11">
      <c r="A628" s="1" t="s">
        <v>842</v>
      </c>
      <c r="B628" s="1" t="s">
        <v>1613</v>
      </c>
      <c r="C628" s="1" t="s">
        <v>746</v>
      </c>
      <c r="D628" s="1">
        <v>17</v>
      </c>
      <c r="E628" s="1" t="s">
        <v>1243</v>
      </c>
      <c r="F628" s="1">
        <v>17</v>
      </c>
      <c r="G628" s="1" t="s">
        <v>1243</v>
      </c>
      <c r="H628" s="1">
        <v>17</v>
      </c>
      <c r="I628" s="1" t="s">
        <v>1243</v>
      </c>
      <c r="J628" s="1">
        <v>17</v>
      </c>
      <c r="K628" s="1" t="s">
        <v>1243</v>
      </c>
    </row>
    <row r="629" spans="1:11">
      <c r="A629" s="1" t="s">
        <v>843</v>
      </c>
      <c r="B629" s="1" t="s">
        <v>1613</v>
      </c>
      <c r="C629" s="1" t="s">
        <v>759</v>
      </c>
      <c r="D629" s="1">
        <v>0</v>
      </c>
      <c r="E629" s="1" t="s">
        <v>1243</v>
      </c>
      <c r="F629" s="1">
        <v>0</v>
      </c>
      <c r="G629" s="1" t="s">
        <v>1243</v>
      </c>
      <c r="H629" s="1">
        <v>0</v>
      </c>
      <c r="I629" s="1" t="s">
        <v>1243</v>
      </c>
      <c r="J629" s="1">
        <v>0</v>
      </c>
      <c r="K629" s="1" t="s">
        <v>1243</v>
      </c>
    </row>
    <row r="630" spans="1:11">
      <c r="A630" s="1" t="s">
        <v>844</v>
      </c>
      <c r="B630" s="1" t="s">
        <v>1613</v>
      </c>
      <c r="C630" s="1" t="s">
        <v>1602</v>
      </c>
      <c r="D630" s="1">
        <v>0</v>
      </c>
      <c r="E630" s="1">
        <v>0</v>
      </c>
      <c r="F630" s="1">
        <v>0</v>
      </c>
      <c r="G630" s="1">
        <v>0</v>
      </c>
      <c r="H630" s="1">
        <v>0</v>
      </c>
      <c r="I630" s="1">
        <v>0</v>
      </c>
      <c r="J630" s="1">
        <v>0</v>
      </c>
      <c r="K630" s="1">
        <v>0</v>
      </c>
    </row>
    <row r="631" spans="1:11">
      <c r="A631" s="1" t="s">
        <v>845</v>
      </c>
      <c r="B631" s="1" t="s">
        <v>1613</v>
      </c>
      <c r="C631" s="1" t="s">
        <v>756</v>
      </c>
      <c r="D631" s="1">
        <v>15</v>
      </c>
      <c r="E631" s="1">
        <v>68</v>
      </c>
      <c r="F631" s="1">
        <v>15</v>
      </c>
      <c r="G631" s="1">
        <v>68</v>
      </c>
      <c r="H631" s="1">
        <v>15</v>
      </c>
      <c r="I631" s="1">
        <v>68</v>
      </c>
      <c r="J631" s="1">
        <v>15</v>
      </c>
      <c r="K631" s="1">
        <v>68</v>
      </c>
    </row>
    <row r="632" spans="1:11">
      <c r="A632" s="1" t="s">
        <v>846</v>
      </c>
      <c r="B632" s="1" t="s">
        <v>1613</v>
      </c>
      <c r="C632" s="1" t="s">
        <v>1603</v>
      </c>
      <c r="D632" s="1">
        <v>0</v>
      </c>
      <c r="E632" s="1">
        <v>0</v>
      </c>
      <c r="F632" s="1">
        <v>0</v>
      </c>
      <c r="G632" s="1">
        <v>0</v>
      </c>
      <c r="H632" s="1">
        <v>0</v>
      </c>
      <c r="I632" s="1">
        <v>0</v>
      </c>
      <c r="J632" s="1">
        <v>0</v>
      </c>
      <c r="K632" s="1">
        <v>0</v>
      </c>
    </row>
    <row r="633" spans="1:11">
      <c r="A633" s="1" t="s">
        <v>847</v>
      </c>
      <c r="B633" s="1" t="s">
        <v>1613</v>
      </c>
      <c r="C633" s="1" t="s">
        <v>758</v>
      </c>
      <c r="D633" s="1">
        <v>0</v>
      </c>
      <c r="E633" s="1" t="s">
        <v>1243</v>
      </c>
      <c r="F633" s="1">
        <v>0</v>
      </c>
      <c r="G633" s="1" t="s">
        <v>1243</v>
      </c>
      <c r="H633" s="1">
        <v>0</v>
      </c>
      <c r="I633" s="1" t="s">
        <v>1243</v>
      </c>
      <c r="J633" s="1">
        <v>0</v>
      </c>
      <c r="K633" s="1" t="s">
        <v>1243</v>
      </c>
    </row>
    <row r="634" spans="1:11">
      <c r="A634" s="1" t="s">
        <v>848</v>
      </c>
      <c r="B634" s="1" t="s">
        <v>1613</v>
      </c>
      <c r="C634" s="1" t="s">
        <v>1605</v>
      </c>
      <c r="D634" s="1">
        <v>1</v>
      </c>
      <c r="E634" s="1" t="s">
        <v>1243</v>
      </c>
      <c r="F634" s="1">
        <v>1</v>
      </c>
      <c r="G634" s="1" t="s">
        <v>1243</v>
      </c>
      <c r="H634" s="1">
        <v>1</v>
      </c>
      <c r="I634" s="1" t="s">
        <v>1243</v>
      </c>
      <c r="J634" s="1">
        <v>1</v>
      </c>
      <c r="K634" s="1" t="s">
        <v>1243</v>
      </c>
    </row>
    <row r="635" spans="1:11">
      <c r="A635" s="1" t="s">
        <v>849</v>
      </c>
      <c r="B635" s="1" t="s">
        <v>1613</v>
      </c>
      <c r="C635" s="1" t="s">
        <v>1606</v>
      </c>
      <c r="D635" s="1">
        <v>1</v>
      </c>
      <c r="E635" s="1" t="s">
        <v>1243</v>
      </c>
      <c r="F635" s="1">
        <v>1</v>
      </c>
      <c r="G635" s="1" t="s">
        <v>1243</v>
      </c>
      <c r="H635" s="1">
        <v>1</v>
      </c>
      <c r="I635" s="1" t="s">
        <v>1243</v>
      </c>
      <c r="J635" s="1">
        <v>1</v>
      </c>
      <c r="K635" s="1" t="s">
        <v>1243</v>
      </c>
    </row>
    <row r="636" spans="1:11">
      <c r="A636" s="1" t="s">
        <v>850</v>
      </c>
      <c r="B636" s="1" t="s">
        <v>1613</v>
      </c>
      <c r="C636" s="1" t="s">
        <v>760</v>
      </c>
      <c r="D636" s="1">
        <v>0</v>
      </c>
      <c r="E636" s="1">
        <v>0</v>
      </c>
      <c r="F636" s="1">
        <v>0</v>
      </c>
      <c r="G636" s="1">
        <v>0</v>
      </c>
      <c r="H636" s="1">
        <v>0</v>
      </c>
      <c r="I636" s="1">
        <v>0</v>
      </c>
      <c r="J636" s="1">
        <v>0</v>
      </c>
      <c r="K636" s="1">
        <v>0</v>
      </c>
    </row>
    <row r="637" spans="1:11">
      <c r="A637" s="1" t="s">
        <v>851</v>
      </c>
      <c r="B637" s="1" t="s">
        <v>1613</v>
      </c>
      <c r="C637" s="1" t="s">
        <v>1604</v>
      </c>
      <c r="D637" s="1">
        <v>0</v>
      </c>
      <c r="E637" s="1">
        <v>0</v>
      </c>
      <c r="F637" s="1">
        <v>0</v>
      </c>
      <c r="G637" s="1">
        <v>0</v>
      </c>
      <c r="H637" s="1">
        <v>0</v>
      </c>
      <c r="I637" s="1">
        <v>0</v>
      </c>
      <c r="J637" s="1">
        <v>0</v>
      </c>
      <c r="K637" s="1">
        <v>0</v>
      </c>
    </row>
    <row r="638" spans="1:11">
      <c r="A638" s="1" t="s">
        <v>852</v>
      </c>
      <c r="B638" s="1" t="s">
        <v>1613</v>
      </c>
      <c r="C638" s="1" t="s">
        <v>757</v>
      </c>
      <c r="D638" s="1">
        <v>0</v>
      </c>
      <c r="E638" s="1" t="s">
        <v>1243</v>
      </c>
      <c r="F638" s="1">
        <v>0</v>
      </c>
      <c r="G638" s="1" t="s">
        <v>1243</v>
      </c>
      <c r="H638" s="1">
        <v>0</v>
      </c>
      <c r="I638" s="1" t="s">
        <v>1243</v>
      </c>
      <c r="J638" s="1">
        <v>0</v>
      </c>
      <c r="K638" s="1" t="s">
        <v>1243</v>
      </c>
    </row>
    <row r="639" spans="1:11">
      <c r="A639" s="1" t="s">
        <v>853</v>
      </c>
      <c r="B639" s="1" t="s">
        <v>1613</v>
      </c>
      <c r="C639" s="1" t="s">
        <v>1431</v>
      </c>
      <c r="D639" s="1">
        <v>0</v>
      </c>
      <c r="E639" s="1">
        <v>0</v>
      </c>
      <c r="F639" s="1">
        <v>0</v>
      </c>
      <c r="G639" s="1">
        <v>0</v>
      </c>
      <c r="H639" s="1">
        <v>0</v>
      </c>
      <c r="I639" s="1">
        <v>0</v>
      </c>
      <c r="J639" s="1">
        <v>0</v>
      </c>
      <c r="K639" s="1">
        <v>0</v>
      </c>
    </row>
    <row r="640" spans="1:11">
      <c r="A640" s="1" t="s">
        <v>854</v>
      </c>
      <c r="B640" s="1" t="s">
        <v>1614</v>
      </c>
      <c r="C640" s="1" t="s">
        <v>746</v>
      </c>
      <c r="D640" s="1">
        <v>21</v>
      </c>
      <c r="E640" s="1" t="s">
        <v>1243</v>
      </c>
      <c r="F640" s="1">
        <v>21</v>
      </c>
      <c r="G640" s="1" t="s">
        <v>1243</v>
      </c>
      <c r="H640" s="1">
        <v>21</v>
      </c>
      <c r="I640" s="1" t="s">
        <v>1243</v>
      </c>
      <c r="J640" s="1">
        <v>21</v>
      </c>
      <c r="K640" s="1" t="s">
        <v>1243</v>
      </c>
    </row>
    <row r="641" spans="1:11">
      <c r="A641" s="1" t="s">
        <v>855</v>
      </c>
      <c r="B641" s="1" t="s">
        <v>1614</v>
      </c>
      <c r="C641" s="1" t="s">
        <v>759</v>
      </c>
      <c r="D641" s="1">
        <v>0</v>
      </c>
      <c r="E641" s="1" t="s">
        <v>1243</v>
      </c>
      <c r="F641" s="1">
        <v>0</v>
      </c>
      <c r="G641" s="1" t="s">
        <v>1243</v>
      </c>
      <c r="H641" s="1">
        <v>0</v>
      </c>
      <c r="I641" s="1" t="s">
        <v>1243</v>
      </c>
      <c r="J641" s="1">
        <v>0</v>
      </c>
      <c r="K641" s="1" t="s">
        <v>1243</v>
      </c>
    </row>
    <row r="642" spans="1:11">
      <c r="A642" s="1" t="s">
        <v>856</v>
      </c>
      <c r="B642" s="1" t="s">
        <v>1614</v>
      </c>
      <c r="C642" s="1" t="s">
        <v>1602</v>
      </c>
      <c r="D642" s="1">
        <v>1</v>
      </c>
      <c r="E642" s="1">
        <v>61</v>
      </c>
      <c r="F642" s="1">
        <v>1</v>
      </c>
      <c r="G642" s="1">
        <v>61</v>
      </c>
      <c r="H642" s="1">
        <v>1</v>
      </c>
      <c r="I642" s="1">
        <v>61</v>
      </c>
      <c r="J642" s="1">
        <v>1</v>
      </c>
      <c r="K642" s="1">
        <v>61</v>
      </c>
    </row>
    <row r="643" spans="1:11">
      <c r="A643" s="1" t="s">
        <v>857</v>
      </c>
      <c r="B643" s="1" t="s">
        <v>1614</v>
      </c>
      <c r="C643" s="1" t="s">
        <v>756</v>
      </c>
      <c r="D643" s="1">
        <v>14</v>
      </c>
      <c r="E643" s="1">
        <v>63</v>
      </c>
      <c r="F643" s="1">
        <v>14</v>
      </c>
      <c r="G643" s="1">
        <v>63</v>
      </c>
      <c r="H643" s="1">
        <v>14</v>
      </c>
      <c r="I643" s="1">
        <v>63</v>
      </c>
      <c r="J643" s="1">
        <v>14</v>
      </c>
      <c r="K643" s="1">
        <v>63</v>
      </c>
    </row>
    <row r="644" spans="1:11">
      <c r="A644" s="1" t="s">
        <v>858</v>
      </c>
      <c r="B644" s="1" t="s">
        <v>1614</v>
      </c>
      <c r="C644" s="1" t="s">
        <v>1603</v>
      </c>
      <c r="D644" s="1">
        <v>0</v>
      </c>
      <c r="E644" s="1">
        <v>0</v>
      </c>
      <c r="F644" s="1">
        <v>0</v>
      </c>
      <c r="G644" s="1">
        <v>0</v>
      </c>
      <c r="H644" s="1">
        <v>0</v>
      </c>
      <c r="I644" s="1">
        <v>0</v>
      </c>
      <c r="J644" s="1">
        <v>0</v>
      </c>
      <c r="K644" s="1">
        <v>0</v>
      </c>
    </row>
    <row r="645" spans="1:11">
      <c r="A645" s="1" t="s">
        <v>859</v>
      </c>
      <c r="B645" s="1" t="s">
        <v>1614</v>
      </c>
      <c r="C645" s="1" t="s">
        <v>758</v>
      </c>
      <c r="D645" s="1">
        <v>3</v>
      </c>
      <c r="E645" s="1" t="s">
        <v>1243</v>
      </c>
      <c r="F645" s="1">
        <v>3</v>
      </c>
      <c r="G645" s="1" t="s">
        <v>1243</v>
      </c>
      <c r="H645" s="1">
        <v>3</v>
      </c>
      <c r="I645" s="1" t="s">
        <v>1243</v>
      </c>
      <c r="J645" s="1">
        <v>3</v>
      </c>
      <c r="K645" s="1" t="s">
        <v>1243</v>
      </c>
    </row>
    <row r="646" spans="1:11">
      <c r="A646" s="1" t="s">
        <v>860</v>
      </c>
      <c r="B646" s="1" t="s">
        <v>1614</v>
      </c>
      <c r="C646" s="1" t="s">
        <v>1605</v>
      </c>
      <c r="D646" s="1">
        <v>1</v>
      </c>
      <c r="E646" s="1" t="s">
        <v>1243</v>
      </c>
      <c r="F646" s="1">
        <v>1</v>
      </c>
      <c r="G646" s="1" t="s">
        <v>1243</v>
      </c>
      <c r="H646" s="1">
        <v>1</v>
      </c>
      <c r="I646" s="1" t="s">
        <v>1243</v>
      </c>
      <c r="J646" s="1">
        <v>1</v>
      </c>
      <c r="K646" s="1" t="s">
        <v>1243</v>
      </c>
    </row>
    <row r="647" spans="1:11">
      <c r="A647" s="1" t="s">
        <v>861</v>
      </c>
      <c r="B647" s="1" t="s">
        <v>1614</v>
      </c>
      <c r="C647" s="1" t="s">
        <v>1606</v>
      </c>
      <c r="D647" s="1">
        <v>1</v>
      </c>
      <c r="E647" s="1" t="s">
        <v>1243</v>
      </c>
      <c r="F647" s="1">
        <v>1</v>
      </c>
      <c r="G647" s="1" t="s">
        <v>1243</v>
      </c>
      <c r="H647" s="1">
        <v>1</v>
      </c>
      <c r="I647" s="1" t="s">
        <v>1243</v>
      </c>
      <c r="J647" s="1">
        <v>1</v>
      </c>
      <c r="K647" s="1" t="s">
        <v>1243</v>
      </c>
    </row>
    <row r="648" spans="1:11">
      <c r="A648" s="1" t="s">
        <v>862</v>
      </c>
      <c r="B648" s="1" t="s">
        <v>1614</v>
      </c>
      <c r="C648" s="1" t="s">
        <v>760</v>
      </c>
      <c r="D648" s="1">
        <v>0</v>
      </c>
      <c r="E648" s="1">
        <v>0</v>
      </c>
      <c r="F648" s="1">
        <v>0</v>
      </c>
      <c r="G648" s="1">
        <v>0</v>
      </c>
      <c r="H648" s="1">
        <v>0</v>
      </c>
      <c r="I648" s="1">
        <v>0</v>
      </c>
      <c r="J648" s="1">
        <v>0</v>
      </c>
      <c r="K648" s="1">
        <v>0</v>
      </c>
    </row>
    <row r="649" spans="1:11">
      <c r="A649" s="1" t="s">
        <v>863</v>
      </c>
      <c r="B649" s="1" t="s">
        <v>1614</v>
      </c>
      <c r="C649" s="1" t="s">
        <v>1604</v>
      </c>
      <c r="D649" s="1">
        <v>0</v>
      </c>
      <c r="E649" s="1">
        <v>0</v>
      </c>
      <c r="F649" s="1">
        <v>0</v>
      </c>
      <c r="G649" s="1">
        <v>0</v>
      </c>
      <c r="H649" s="1">
        <v>0</v>
      </c>
      <c r="I649" s="1">
        <v>0</v>
      </c>
      <c r="J649" s="1">
        <v>0</v>
      </c>
      <c r="K649" s="1">
        <v>0</v>
      </c>
    </row>
    <row r="650" spans="1:11">
      <c r="A650" s="1" t="s">
        <v>864</v>
      </c>
      <c r="B650" s="1" t="s">
        <v>1614</v>
      </c>
      <c r="C650" s="1" t="s">
        <v>757</v>
      </c>
      <c r="D650" s="1">
        <v>1</v>
      </c>
      <c r="E650" s="1" t="s">
        <v>1243</v>
      </c>
      <c r="F650" s="1">
        <v>1</v>
      </c>
      <c r="G650" s="1" t="s">
        <v>1243</v>
      </c>
      <c r="H650" s="1">
        <v>1</v>
      </c>
      <c r="I650" s="1" t="s">
        <v>1243</v>
      </c>
      <c r="J650" s="1">
        <v>1</v>
      </c>
      <c r="K650" s="1" t="s">
        <v>1243</v>
      </c>
    </row>
    <row r="651" spans="1:11">
      <c r="A651" s="1" t="s">
        <v>865</v>
      </c>
      <c r="B651" s="1" t="s">
        <v>1614</v>
      </c>
      <c r="C651" s="1" t="s">
        <v>1431</v>
      </c>
      <c r="D651" s="1">
        <v>0</v>
      </c>
      <c r="E651" s="1">
        <v>0</v>
      </c>
      <c r="F651" s="1">
        <v>0</v>
      </c>
      <c r="G651" s="1">
        <v>0</v>
      </c>
      <c r="H651" s="1">
        <v>0</v>
      </c>
      <c r="I651" s="1">
        <v>0</v>
      </c>
      <c r="J651" s="1">
        <v>0</v>
      </c>
      <c r="K651" s="1">
        <v>0</v>
      </c>
    </row>
    <row r="652" spans="1:11">
      <c r="A652" s="1" t="s">
        <v>866</v>
      </c>
      <c r="B652" s="1" t="s">
        <v>1620</v>
      </c>
      <c r="C652" s="1" t="s">
        <v>746</v>
      </c>
      <c r="D652" s="1">
        <v>11</v>
      </c>
      <c r="E652" s="1" t="s">
        <v>1243</v>
      </c>
      <c r="F652" s="1">
        <v>11</v>
      </c>
      <c r="G652" s="1" t="s">
        <v>1243</v>
      </c>
      <c r="H652" s="1">
        <v>11</v>
      </c>
      <c r="I652" s="1" t="s">
        <v>1243</v>
      </c>
      <c r="J652" s="1">
        <v>11</v>
      </c>
      <c r="K652" s="1" t="s">
        <v>1243</v>
      </c>
    </row>
    <row r="653" spans="1:11">
      <c r="A653" s="1" t="s">
        <v>2343</v>
      </c>
      <c r="B653" s="1" t="s">
        <v>1620</v>
      </c>
      <c r="C653" s="1" t="s">
        <v>759</v>
      </c>
      <c r="D653" s="1">
        <v>0</v>
      </c>
      <c r="E653" s="1" t="s">
        <v>1243</v>
      </c>
      <c r="F653" s="1">
        <v>0</v>
      </c>
      <c r="G653" s="1" t="s">
        <v>1243</v>
      </c>
      <c r="H653" s="1">
        <v>0</v>
      </c>
      <c r="I653" s="1" t="s">
        <v>1243</v>
      </c>
      <c r="J653" s="1">
        <v>0</v>
      </c>
      <c r="K653" s="1" t="s">
        <v>1243</v>
      </c>
    </row>
    <row r="654" spans="1:11">
      <c r="A654" s="1" t="s">
        <v>2344</v>
      </c>
      <c r="B654" s="1" t="s">
        <v>1620</v>
      </c>
      <c r="C654" s="1" t="s">
        <v>1602</v>
      </c>
      <c r="D654" s="1">
        <v>1</v>
      </c>
      <c r="E654" s="1">
        <v>72</v>
      </c>
      <c r="F654" s="1">
        <v>1</v>
      </c>
      <c r="G654" s="1">
        <v>72</v>
      </c>
      <c r="H654" s="1">
        <v>1</v>
      </c>
      <c r="I654" s="1">
        <v>72</v>
      </c>
      <c r="J654" s="1">
        <v>1</v>
      </c>
      <c r="K654" s="1">
        <v>72</v>
      </c>
    </row>
    <row r="655" spans="1:11">
      <c r="A655" s="1" t="s">
        <v>2345</v>
      </c>
      <c r="B655" s="1" t="s">
        <v>1620</v>
      </c>
      <c r="C655" s="1" t="s">
        <v>756</v>
      </c>
      <c r="D655" s="1">
        <v>7</v>
      </c>
      <c r="E655" s="1">
        <v>25</v>
      </c>
      <c r="F655" s="1">
        <v>7</v>
      </c>
      <c r="G655" s="1">
        <v>25</v>
      </c>
      <c r="H655" s="1">
        <v>7</v>
      </c>
      <c r="I655" s="1">
        <v>25</v>
      </c>
      <c r="J655" s="1">
        <v>7</v>
      </c>
      <c r="K655" s="1">
        <v>25</v>
      </c>
    </row>
    <row r="656" spans="1:11">
      <c r="A656" s="1" t="s">
        <v>2346</v>
      </c>
      <c r="B656" s="1" t="s">
        <v>1620</v>
      </c>
      <c r="C656" s="1" t="s">
        <v>1603</v>
      </c>
      <c r="D656" s="1">
        <v>0</v>
      </c>
      <c r="E656" s="1">
        <v>0</v>
      </c>
      <c r="F656" s="1">
        <v>0</v>
      </c>
      <c r="G656" s="1">
        <v>0</v>
      </c>
      <c r="H656" s="1">
        <v>0</v>
      </c>
      <c r="I656" s="1">
        <v>0</v>
      </c>
      <c r="J656" s="1">
        <v>0</v>
      </c>
      <c r="K656" s="1">
        <v>0</v>
      </c>
    </row>
    <row r="657" spans="1:11">
      <c r="A657" s="1" t="s">
        <v>2347</v>
      </c>
      <c r="B657" s="1" t="s">
        <v>1620</v>
      </c>
      <c r="C657" s="1" t="s">
        <v>758</v>
      </c>
      <c r="D657" s="1">
        <v>1</v>
      </c>
      <c r="E657" s="1" t="s">
        <v>1243</v>
      </c>
      <c r="F657" s="1">
        <v>1</v>
      </c>
      <c r="G657" s="1" t="s">
        <v>1243</v>
      </c>
      <c r="H657" s="1">
        <v>1</v>
      </c>
      <c r="I657" s="1" t="s">
        <v>1243</v>
      </c>
      <c r="J657" s="1">
        <v>1</v>
      </c>
      <c r="K657" s="1" t="s">
        <v>1243</v>
      </c>
    </row>
    <row r="658" spans="1:11">
      <c r="A658" s="1" t="s">
        <v>1053</v>
      </c>
      <c r="B658" s="1" t="s">
        <v>1620</v>
      </c>
      <c r="C658" s="1" t="s">
        <v>1605</v>
      </c>
      <c r="D658" s="1">
        <v>1</v>
      </c>
      <c r="E658" s="1" t="s">
        <v>1243</v>
      </c>
      <c r="F658" s="1">
        <v>1</v>
      </c>
      <c r="G658" s="1" t="s">
        <v>1243</v>
      </c>
      <c r="H658" s="1">
        <v>1</v>
      </c>
      <c r="I658" s="1" t="s">
        <v>1243</v>
      </c>
      <c r="J658" s="1">
        <v>1</v>
      </c>
      <c r="K658" s="1" t="s">
        <v>1243</v>
      </c>
    </row>
    <row r="659" spans="1:11">
      <c r="A659" s="1" t="s">
        <v>1054</v>
      </c>
      <c r="B659" s="1" t="s">
        <v>1620</v>
      </c>
      <c r="C659" s="1" t="s">
        <v>1606</v>
      </c>
      <c r="D659" s="1">
        <v>1</v>
      </c>
      <c r="E659" s="1" t="s">
        <v>1243</v>
      </c>
      <c r="F659" s="1">
        <v>1</v>
      </c>
      <c r="G659" s="1" t="s">
        <v>1243</v>
      </c>
      <c r="H659" s="1">
        <v>1</v>
      </c>
      <c r="I659" s="1" t="s">
        <v>1243</v>
      </c>
      <c r="J659" s="1">
        <v>1</v>
      </c>
      <c r="K659" s="1" t="s">
        <v>1243</v>
      </c>
    </row>
    <row r="660" spans="1:11">
      <c r="A660" s="1" t="s">
        <v>1055</v>
      </c>
      <c r="B660" s="1" t="s">
        <v>1620</v>
      </c>
      <c r="C660" s="1" t="s">
        <v>760</v>
      </c>
      <c r="D660" s="1">
        <v>0</v>
      </c>
      <c r="E660" s="1">
        <v>0</v>
      </c>
      <c r="F660" s="1">
        <v>0</v>
      </c>
      <c r="G660" s="1">
        <v>0</v>
      </c>
      <c r="H660" s="1">
        <v>0</v>
      </c>
      <c r="I660" s="1">
        <v>0</v>
      </c>
      <c r="J660" s="1">
        <v>0</v>
      </c>
      <c r="K660" s="1">
        <v>0</v>
      </c>
    </row>
    <row r="661" spans="1:11">
      <c r="A661" s="1" t="s">
        <v>1056</v>
      </c>
      <c r="B661" s="1" t="s">
        <v>1620</v>
      </c>
      <c r="C661" s="1" t="s">
        <v>1604</v>
      </c>
      <c r="D661" s="1">
        <v>0</v>
      </c>
      <c r="E661" s="1">
        <v>0</v>
      </c>
      <c r="F661" s="1">
        <v>0</v>
      </c>
      <c r="G661" s="1">
        <v>0</v>
      </c>
      <c r="H661" s="1">
        <v>0</v>
      </c>
      <c r="I661" s="1">
        <v>0</v>
      </c>
      <c r="J661" s="1">
        <v>0</v>
      </c>
      <c r="K661" s="1">
        <v>0</v>
      </c>
    </row>
    <row r="662" spans="1:11">
      <c r="A662" s="1" t="s">
        <v>1057</v>
      </c>
      <c r="B662" s="1" t="s">
        <v>1620</v>
      </c>
      <c r="C662" s="1" t="s">
        <v>757</v>
      </c>
      <c r="D662" s="1">
        <v>0</v>
      </c>
      <c r="E662" s="1" t="s">
        <v>1243</v>
      </c>
      <c r="F662" s="1">
        <v>0</v>
      </c>
      <c r="G662" s="1" t="s">
        <v>1243</v>
      </c>
      <c r="H662" s="1">
        <v>0</v>
      </c>
      <c r="I662" s="1" t="s">
        <v>1243</v>
      </c>
      <c r="J662" s="1">
        <v>0</v>
      </c>
      <c r="K662" s="1" t="s">
        <v>1243</v>
      </c>
    </row>
    <row r="663" spans="1:11">
      <c r="A663" s="1" t="s">
        <v>1058</v>
      </c>
      <c r="B663" s="1" t="s">
        <v>1620</v>
      </c>
      <c r="C663" s="1" t="s">
        <v>1431</v>
      </c>
      <c r="D663" s="1">
        <v>0</v>
      </c>
      <c r="E663" s="1">
        <v>0</v>
      </c>
      <c r="F663" s="1">
        <v>0</v>
      </c>
      <c r="G663" s="1">
        <v>0</v>
      </c>
      <c r="H663" s="1">
        <v>0</v>
      </c>
      <c r="I663" s="1">
        <v>0</v>
      </c>
      <c r="J663" s="1">
        <v>0</v>
      </c>
      <c r="K663" s="1">
        <v>0</v>
      </c>
    </row>
    <row r="664" spans="1:11">
      <c r="A664" s="1" t="s">
        <v>1059</v>
      </c>
      <c r="B664" s="1" t="s">
        <v>1427</v>
      </c>
      <c r="C664" s="1" t="s">
        <v>746</v>
      </c>
      <c r="D664" s="1">
        <v>14</v>
      </c>
      <c r="E664" s="1" t="s">
        <v>1243</v>
      </c>
      <c r="F664" s="1">
        <v>14</v>
      </c>
      <c r="G664" s="1" t="s">
        <v>1243</v>
      </c>
      <c r="H664" s="1">
        <v>14</v>
      </c>
      <c r="I664" s="1" t="s">
        <v>1243</v>
      </c>
      <c r="J664" s="1">
        <v>14</v>
      </c>
      <c r="K664" s="1" t="s">
        <v>1243</v>
      </c>
    </row>
    <row r="665" spans="1:11">
      <c r="A665" s="1" t="s">
        <v>1060</v>
      </c>
      <c r="B665" s="1" t="s">
        <v>1427</v>
      </c>
      <c r="C665" s="1" t="s">
        <v>759</v>
      </c>
      <c r="D665" s="1">
        <v>0</v>
      </c>
      <c r="E665" s="1" t="s">
        <v>1243</v>
      </c>
      <c r="F665" s="1">
        <v>0</v>
      </c>
      <c r="G665" s="1" t="s">
        <v>1243</v>
      </c>
      <c r="H665" s="1">
        <v>0</v>
      </c>
      <c r="I665" s="1" t="s">
        <v>1243</v>
      </c>
      <c r="J665" s="1">
        <v>0</v>
      </c>
      <c r="K665" s="1" t="s">
        <v>1243</v>
      </c>
    </row>
    <row r="666" spans="1:11">
      <c r="A666" s="1" t="s">
        <v>1061</v>
      </c>
      <c r="B666" s="1" t="s">
        <v>1427</v>
      </c>
      <c r="C666" s="1" t="s">
        <v>1602</v>
      </c>
      <c r="D666" s="1">
        <v>0</v>
      </c>
      <c r="E666" s="1">
        <v>0</v>
      </c>
      <c r="F666" s="1">
        <v>0</v>
      </c>
      <c r="G666" s="1">
        <v>0</v>
      </c>
      <c r="H666" s="1">
        <v>0</v>
      </c>
      <c r="I666" s="1">
        <v>0</v>
      </c>
      <c r="J666" s="1">
        <v>0</v>
      </c>
      <c r="K666" s="1">
        <v>0</v>
      </c>
    </row>
    <row r="667" spans="1:11">
      <c r="A667" s="1" t="s">
        <v>1062</v>
      </c>
      <c r="B667" s="1" t="s">
        <v>1427</v>
      </c>
      <c r="C667" s="1" t="s">
        <v>756</v>
      </c>
      <c r="D667" s="1">
        <v>8</v>
      </c>
      <c r="E667" s="1">
        <v>43</v>
      </c>
      <c r="F667" s="1">
        <v>8</v>
      </c>
      <c r="G667" s="1">
        <v>43</v>
      </c>
      <c r="H667" s="1">
        <v>8</v>
      </c>
      <c r="I667" s="1">
        <v>43</v>
      </c>
      <c r="J667" s="1">
        <v>8</v>
      </c>
      <c r="K667" s="1">
        <v>43</v>
      </c>
    </row>
    <row r="668" spans="1:11">
      <c r="A668" s="1" t="s">
        <v>1063</v>
      </c>
      <c r="B668" s="1" t="s">
        <v>1427</v>
      </c>
      <c r="C668" s="1" t="s">
        <v>1603</v>
      </c>
      <c r="D668" s="1">
        <v>1</v>
      </c>
      <c r="E668" s="1">
        <v>166</v>
      </c>
      <c r="F668" s="1">
        <v>1</v>
      </c>
      <c r="G668" s="1">
        <v>166</v>
      </c>
      <c r="H668" s="1">
        <v>1</v>
      </c>
      <c r="I668" s="1">
        <v>166</v>
      </c>
      <c r="J668" s="1">
        <v>1</v>
      </c>
      <c r="K668" s="1">
        <v>166</v>
      </c>
    </row>
    <row r="669" spans="1:11">
      <c r="A669" s="1" t="s">
        <v>1064</v>
      </c>
      <c r="B669" s="1" t="s">
        <v>1427</v>
      </c>
      <c r="C669" s="1" t="s">
        <v>758</v>
      </c>
      <c r="D669" s="1">
        <v>2</v>
      </c>
      <c r="E669" s="1" t="s">
        <v>1243</v>
      </c>
      <c r="F669" s="1">
        <v>2</v>
      </c>
      <c r="G669" s="1" t="s">
        <v>1243</v>
      </c>
      <c r="H669" s="1">
        <v>2</v>
      </c>
      <c r="I669" s="1" t="s">
        <v>1243</v>
      </c>
      <c r="J669" s="1">
        <v>2</v>
      </c>
      <c r="K669" s="1" t="s">
        <v>1243</v>
      </c>
    </row>
    <row r="670" spans="1:11">
      <c r="A670" s="1" t="s">
        <v>1204</v>
      </c>
      <c r="B670" s="1" t="s">
        <v>1427</v>
      </c>
      <c r="C670" s="1" t="s">
        <v>1605</v>
      </c>
      <c r="D670" s="1">
        <v>1</v>
      </c>
      <c r="E670" s="1" t="s">
        <v>1243</v>
      </c>
      <c r="F670" s="1">
        <v>1</v>
      </c>
      <c r="G670" s="1" t="s">
        <v>1243</v>
      </c>
      <c r="H670" s="1">
        <v>1</v>
      </c>
      <c r="I670" s="1" t="s">
        <v>1243</v>
      </c>
      <c r="J670" s="1">
        <v>1</v>
      </c>
      <c r="K670" s="1" t="s">
        <v>1243</v>
      </c>
    </row>
    <row r="671" spans="1:11">
      <c r="A671" s="1" t="s">
        <v>1205</v>
      </c>
      <c r="B671" s="1" t="s">
        <v>1427</v>
      </c>
      <c r="C671" s="1" t="s">
        <v>1606</v>
      </c>
      <c r="D671" s="1">
        <v>1</v>
      </c>
      <c r="E671" s="1" t="s">
        <v>1243</v>
      </c>
      <c r="F671" s="1">
        <v>1</v>
      </c>
      <c r="G671" s="1" t="s">
        <v>1243</v>
      </c>
      <c r="H671" s="1">
        <v>1</v>
      </c>
      <c r="I671" s="1" t="s">
        <v>1243</v>
      </c>
      <c r="J671" s="1">
        <v>1</v>
      </c>
      <c r="K671" s="1" t="s">
        <v>1243</v>
      </c>
    </row>
    <row r="672" spans="1:11">
      <c r="A672" s="1" t="s">
        <v>1206</v>
      </c>
      <c r="B672" s="1" t="s">
        <v>1427</v>
      </c>
      <c r="C672" s="1" t="s">
        <v>760</v>
      </c>
      <c r="D672" s="1">
        <v>0</v>
      </c>
      <c r="E672" s="1">
        <v>0</v>
      </c>
      <c r="F672" s="1">
        <v>0</v>
      </c>
      <c r="G672" s="1">
        <v>0</v>
      </c>
      <c r="H672" s="1">
        <v>0</v>
      </c>
      <c r="I672" s="1">
        <v>0</v>
      </c>
      <c r="J672" s="1">
        <v>0</v>
      </c>
      <c r="K672" s="1">
        <v>0</v>
      </c>
    </row>
    <row r="673" spans="1:11">
      <c r="A673" s="1" t="s">
        <v>1207</v>
      </c>
      <c r="B673" s="1" t="s">
        <v>1427</v>
      </c>
      <c r="C673" s="1" t="s">
        <v>1604</v>
      </c>
      <c r="D673" s="1">
        <v>1</v>
      </c>
      <c r="E673" s="1">
        <v>32</v>
      </c>
      <c r="F673" s="1">
        <v>1</v>
      </c>
      <c r="G673" s="1">
        <v>32</v>
      </c>
      <c r="H673" s="1">
        <v>1</v>
      </c>
      <c r="I673" s="1">
        <v>32</v>
      </c>
      <c r="J673" s="1">
        <v>1</v>
      </c>
      <c r="K673" s="1">
        <v>32</v>
      </c>
    </row>
    <row r="674" spans="1:11">
      <c r="A674" s="1" t="s">
        <v>867</v>
      </c>
      <c r="B674" s="1" t="s">
        <v>1427</v>
      </c>
      <c r="C674" s="1" t="s">
        <v>757</v>
      </c>
      <c r="D674" s="1">
        <v>0</v>
      </c>
      <c r="E674" s="1" t="s">
        <v>1243</v>
      </c>
      <c r="F674" s="1">
        <v>0</v>
      </c>
      <c r="G674" s="1" t="s">
        <v>1243</v>
      </c>
      <c r="H674" s="1">
        <v>0</v>
      </c>
      <c r="I674" s="1" t="s">
        <v>1243</v>
      </c>
      <c r="J674" s="1">
        <v>0</v>
      </c>
      <c r="K674" s="1" t="s">
        <v>1243</v>
      </c>
    </row>
    <row r="675" spans="1:11">
      <c r="A675" s="1" t="s">
        <v>868</v>
      </c>
      <c r="B675" s="1" t="s">
        <v>1427</v>
      </c>
      <c r="C675" s="1" t="s">
        <v>1431</v>
      </c>
      <c r="D675" s="1">
        <v>0</v>
      </c>
      <c r="E675" s="1">
        <v>0</v>
      </c>
      <c r="F675" s="1">
        <v>0</v>
      </c>
      <c r="G675" s="1">
        <v>0</v>
      </c>
      <c r="H675" s="1">
        <v>0</v>
      </c>
      <c r="I675" s="1">
        <v>0</v>
      </c>
      <c r="J675" s="1">
        <v>0</v>
      </c>
      <c r="K675" s="1">
        <v>0</v>
      </c>
    </row>
    <row r="676" spans="1:11">
      <c r="A676" s="1" t="s">
        <v>869</v>
      </c>
      <c r="B676" s="1" t="s">
        <v>1428</v>
      </c>
      <c r="C676" s="1" t="s">
        <v>746</v>
      </c>
      <c r="D676" s="1">
        <v>18</v>
      </c>
      <c r="E676" s="1" t="s">
        <v>1243</v>
      </c>
      <c r="F676" s="1">
        <v>18</v>
      </c>
      <c r="G676" s="1" t="s">
        <v>1243</v>
      </c>
      <c r="H676" s="1">
        <v>17</v>
      </c>
      <c r="I676" s="1" t="s">
        <v>1243</v>
      </c>
      <c r="J676" s="1">
        <v>17</v>
      </c>
      <c r="K676" s="1" t="s">
        <v>1243</v>
      </c>
    </row>
    <row r="677" spans="1:11">
      <c r="A677" s="1" t="s">
        <v>503</v>
      </c>
      <c r="B677" s="1" t="s">
        <v>1428</v>
      </c>
      <c r="C677" s="1" t="s">
        <v>759</v>
      </c>
      <c r="D677" s="1">
        <v>0</v>
      </c>
      <c r="E677" s="1" t="s">
        <v>1243</v>
      </c>
      <c r="F677" s="1">
        <v>0</v>
      </c>
      <c r="G677" s="1" t="s">
        <v>1243</v>
      </c>
      <c r="H677" s="1">
        <v>0</v>
      </c>
      <c r="I677" s="1" t="s">
        <v>1243</v>
      </c>
      <c r="J677" s="1">
        <v>0</v>
      </c>
      <c r="K677" s="1" t="s">
        <v>1243</v>
      </c>
    </row>
    <row r="678" spans="1:11">
      <c r="A678" s="1" t="s">
        <v>504</v>
      </c>
      <c r="B678" s="1" t="s">
        <v>1428</v>
      </c>
      <c r="C678" s="1" t="s">
        <v>1602</v>
      </c>
      <c r="D678" s="1">
        <v>0</v>
      </c>
      <c r="E678" s="1">
        <v>0</v>
      </c>
      <c r="F678" s="1">
        <v>0</v>
      </c>
      <c r="G678" s="1">
        <v>0</v>
      </c>
      <c r="H678" s="1">
        <v>0</v>
      </c>
      <c r="I678" s="1">
        <v>0</v>
      </c>
      <c r="J678" s="1">
        <v>0</v>
      </c>
      <c r="K678" s="1">
        <v>0</v>
      </c>
    </row>
    <row r="679" spans="1:11">
      <c r="A679" s="1" t="s">
        <v>505</v>
      </c>
      <c r="B679" s="1" t="s">
        <v>1428</v>
      </c>
      <c r="C679" s="1" t="s">
        <v>756</v>
      </c>
      <c r="D679" s="1">
        <v>10</v>
      </c>
      <c r="E679" s="1">
        <v>54</v>
      </c>
      <c r="F679" s="1">
        <v>10</v>
      </c>
      <c r="G679" s="1">
        <v>54</v>
      </c>
      <c r="H679" s="1">
        <v>9</v>
      </c>
      <c r="I679" s="1">
        <v>50</v>
      </c>
      <c r="J679" s="1">
        <v>9</v>
      </c>
      <c r="K679" s="1">
        <v>50</v>
      </c>
    </row>
    <row r="680" spans="1:11">
      <c r="A680" s="1" t="s">
        <v>506</v>
      </c>
      <c r="B680" s="1" t="s">
        <v>1428</v>
      </c>
      <c r="C680" s="1" t="s">
        <v>1603</v>
      </c>
      <c r="D680" s="1">
        <v>0</v>
      </c>
      <c r="E680" s="1">
        <v>0</v>
      </c>
      <c r="F680" s="1">
        <v>0</v>
      </c>
      <c r="G680" s="1">
        <v>0</v>
      </c>
      <c r="H680" s="1">
        <v>0</v>
      </c>
      <c r="I680" s="1">
        <v>0</v>
      </c>
      <c r="J680" s="1">
        <v>0</v>
      </c>
      <c r="K680" s="1">
        <v>0</v>
      </c>
    </row>
    <row r="681" spans="1:11">
      <c r="A681" s="1" t="s">
        <v>507</v>
      </c>
      <c r="B681" s="1" t="s">
        <v>1428</v>
      </c>
      <c r="C681" s="1" t="s">
        <v>758</v>
      </c>
      <c r="D681" s="1">
        <v>1</v>
      </c>
      <c r="E681" s="1" t="s">
        <v>1243</v>
      </c>
      <c r="F681" s="1">
        <v>1</v>
      </c>
      <c r="G681" s="1" t="s">
        <v>1243</v>
      </c>
      <c r="H681" s="1">
        <v>1</v>
      </c>
      <c r="I681" s="1" t="s">
        <v>1243</v>
      </c>
      <c r="J681" s="1">
        <v>1</v>
      </c>
      <c r="K681" s="1" t="s">
        <v>1243</v>
      </c>
    </row>
    <row r="682" spans="1:11">
      <c r="A682" s="1" t="s">
        <v>508</v>
      </c>
      <c r="B682" s="1" t="s">
        <v>1428</v>
      </c>
      <c r="C682" s="1" t="s">
        <v>1605</v>
      </c>
      <c r="D682" s="1">
        <v>1</v>
      </c>
      <c r="E682" s="1" t="s">
        <v>1243</v>
      </c>
      <c r="F682" s="1">
        <v>1</v>
      </c>
      <c r="G682" s="1" t="s">
        <v>1243</v>
      </c>
      <c r="H682" s="1">
        <v>1</v>
      </c>
      <c r="I682" s="1" t="s">
        <v>1243</v>
      </c>
      <c r="J682" s="1">
        <v>1</v>
      </c>
      <c r="K682" s="1" t="s">
        <v>1243</v>
      </c>
    </row>
    <row r="683" spans="1:11">
      <c r="A683" s="1" t="s">
        <v>509</v>
      </c>
      <c r="B683" s="1" t="s">
        <v>1428</v>
      </c>
      <c r="C683" s="1" t="s">
        <v>1606</v>
      </c>
      <c r="D683" s="1">
        <v>1</v>
      </c>
      <c r="E683" s="1" t="s">
        <v>1243</v>
      </c>
      <c r="F683" s="1">
        <v>1</v>
      </c>
      <c r="G683" s="1" t="s">
        <v>1243</v>
      </c>
      <c r="H683" s="1">
        <v>1</v>
      </c>
      <c r="I683" s="1" t="s">
        <v>1243</v>
      </c>
      <c r="J683" s="1">
        <v>1</v>
      </c>
      <c r="K683" s="1" t="s">
        <v>1243</v>
      </c>
    </row>
    <row r="684" spans="1:11">
      <c r="A684" s="1" t="s">
        <v>510</v>
      </c>
      <c r="B684" s="1" t="s">
        <v>1428</v>
      </c>
      <c r="C684" s="1" t="s">
        <v>760</v>
      </c>
      <c r="D684" s="1">
        <v>0</v>
      </c>
      <c r="E684" s="1">
        <v>0</v>
      </c>
      <c r="F684" s="1">
        <v>0</v>
      </c>
      <c r="G684" s="1">
        <v>0</v>
      </c>
      <c r="H684" s="1">
        <v>0</v>
      </c>
      <c r="I684" s="1">
        <v>0</v>
      </c>
      <c r="J684" s="1">
        <v>0</v>
      </c>
      <c r="K684" s="1">
        <v>0</v>
      </c>
    </row>
    <row r="685" spans="1:11">
      <c r="A685" s="1" t="s">
        <v>511</v>
      </c>
      <c r="B685" s="1" t="s">
        <v>1428</v>
      </c>
      <c r="C685" s="1" t="s">
        <v>1604</v>
      </c>
      <c r="D685" s="1">
        <v>4</v>
      </c>
      <c r="E685" s="1">
        <v>99</v>
      </c>
      <c r="F685" s="1">
        <v>4</v>
      </c>
      <c r="G685" s="1">
        <v>99</v>
      </c>
      <c r="H685" s="1">
        <v>4</v>
      </c>
      <c r="I685" s="1">
        <v>99</v>
      </c>
      <c r="J685" s="1">
        <v>4</v>
      </c>
      <c r="K685" s="1">
        <v>99</v>
      </c>
    </row>
    <row r="686" spans="1:11">
      <c r="A686" s="1" t="s">
        <v>512</v>
      </c>
      <c r="B686" s="1" t="s">
        <v>1428</v>
      </c>
      <c r="C686" s="1" t="s">
        <v>757</v>
      </c>
      <c r="D686" s="1">
        <v>1</v>
      </c>
      <c r="E686" s="1" t="s">
        <v>1243</v>
      </c>
      <c r="F686" s="1">
        <v>1</v>
      </c>
      <c r="G686" s="1" t="s">
        <v>1243</v>
      </c>
      <c r="H686" s="1">
        <v>1</v>
      </c>
      <c r="I686" s="1" t="s">
        <v>1243</v>
      </c>
      <c r="J686" s="1">
        <v>1</v>
      </c>
      <c r="K686" s="1" t="s">
        <v>1243</v>
      </c>
    </row>
    <row r="687" spans="1:11">
      <c r="A687" s="1" t="s">
        <v>513</v>
      </c>
      <c r="B687" s="1" t="s">
        <v>1428</v>
      </c>
      <c r="C687" s="1" t="s">
        <v>1431</v>
      </c>
      <c r="D687" s="1">
        <v>0</v>
      </c>
      <c r="E687" s="1">
        <v>0</v>
      </c>
      <c r="F687" s="1">
        <v>0</v>
      </c>
      <c r="G687" s="1">
        <v>0</v>
      </c>
      <c r="H687" s="1">
        <v>0</v>
      </c>
      <c r="I687" s="1">
        <v>0</v>
      </c>
      <c r="J687" s="1">
        <v>0</v>
      </c>
      <c r="K687" s="1">
        <v>0</v>
      </c>
    </row>
    <row r="688" spans="1:11">
      <c r="A688" s="1" t="s">
        <v>514</v>
      </c>
      <c r="B688" s="1" t="s">
        <v>1626</v>
      </c>
      <c r="C688" s="1" t="s">
        <v>746</v>
      </c>
      <c r="D688" s="1">
        <v>35</v>
      </c>
      <c r="E688" s="1" t="s">
        <v>1243</v>
      </c>
      <c r="F688" s="1">
        <v>36</v>
      </c>
      <c r="G688" s="1" t="s">
        <v>1243</v>
      </c>
      <c r="H688" s="1">
        <v>35</v>
      </c>
      <c r="I688" s="1" t="s">
        <v>1243</v>
      </c>
      <c r="J688" s="1">
        <v>35</v>
      </c>
      <c r="K688" s="1" t="s">
        <v>1243</v>
      </c>
    </row>
    <row r="689" spans="1:11">
      <c r="A689" s="1" t="s">
        <v>59</v>
      </c>
      <c r="B689" s="1" t="s">
        <v>1626</v>
      </c>
      <c r="C689" s="1" t="s">
        <v>759</v>
      </c>
      <c r="D689" s="1">
        <v>1</v>
      </c>
      <c r="E689" s="1" t="s">
        <v>1243</v>
      </c>
      <c r="F689" s="1">
        <v>1</v>
      </c>
      <c r="G689" s="1" t="s">
        <v>1243</v>
      </c>
      <c r="H689" s="1">
        <v>1</v>
      </c>
      <c r="I689" s="1" t="s">
        <v>1243</v>
      </c>
      <c r="J689" s="1">
        <v>1</v>
      </c>
      <c r="K689" s="1" t="s">
        <v>1243</v>
      </c>
    </row>
    <row r="690" spans="1:11">
      <c r="A690" s="1" t="s">
        <v>60</v>
      </c>
      <c r="B690" s="1" t="s">
        <v>1626</v>
      </c>
      <c r="C690" s="1" t="s">
        <v>1602</v>
      </c>
      <c r="D690" s="1">
        <v>2</v>
      </c>
      <c r="E690" s="1">
        <v>177</v>
      </c>
      <c r="F690" s="1">
        <v>2</v>
      </c>
      <c r="G690" s="1">
        <v>177</v>
      </c>
      <c r="H690" s="1">
        <v>2</v>
      </c>
      <c r="I690" s="1">
        <v>177</v>
      </c>
      <c r="J690" s="1">
        <v>2</v>
      </c>
      <c r="K690" s="1">
        <v>177</v>
      </c>
    </row>
    <row r="691" spans="1:11">
      <c r="A691" s="1" t="s">
        <v>61</v>
      </c>
      <c r="B691" s="1" t="s">
        <v>1626</v>
      </c>
      <c r="C691" s="1" t="s">
        <v>756</v>
      </c>
      <c r="D691" s="1">
        <v>26</v>
      </c>
      <c r="E691" s="1">
        <v>377</v>
      </c>
      <c r="F691" s="1">
        <v>27</v>
      </c>
      <c r="G691" s="1">
        <v>370</v>
      </c>
      <c r="H691" s="1">
        <v>27</v>
      </c>
      <c r="I691" s="1">
        <v>371</v>
      </c>
      <c r="J691" s="1">
        <v>27</v>
      </c>
      <c r="K691" s="1">
        <v>371</v>
      </c>
    </row>
    <row r="692" spans="1:11">
      <c r="A692" s="1" t="s">
        <v>62</v>
      </c>
      <c r="B692" s="1" t="s">
        <v>1626</v>
      </c>
      <c r="C692" s="1" t="s">
        <v>1603</v>
      </c>
      <c r="D692" s="1">
        <v>0</v>
      </c>
      <c r="E692" s="1">
        <v>0</v>
      </c>
      <c r="F692" s="1">
        <v>0</v>
      </c>
      <c r="G692" s="1">
        <v>0</v>
      </c>
      <c r="H692" s="1">
        <v>0</v>
      </c>
      <c r="I692" s="1">
        <v>0</v>
      </c>
      <c r="J692" s="1">
        <v>0</v>
      </c>
      <c r="K692" s="1">
        <v>0</v>
      </c>
    </row>
    <row r="693" spans="1:11">
      <c r="A693" s="1" t="s">
        <v>63</v>
      </c>
      <c r="B693" s="1" t="s">
        <v>1626</v>
      </c>
      <c r="C693" s="1" t="s">
        <v>758</v>
      </c>
      <c r="D693" s="1">
        <v>1</v>
      </c>
      <c r="E693" s="1" t="s">
        <v>1243</v>
      </c>
      <c r="F693" s="1">
        <v>1</v>
      </c>
      <c r="G693" s="1" t="s">
        <v>1243</v>
      </c>
      <c r="H693" s="1">
        <v>1</v>
      </c>
      <c r="I693" s="1" t="s">
        <v>1243</v>
      </c>
      <c r="J693" s="1">
        <v>1</v>
      </c>
      <c r="K693" s="1" t="s">
        <v>1243</v>
      </c>
    </row>
    <row r="694" spans="1:11">
      <c r="A694" s="1" t="s">
        <v>64</v>
      </c>
      <c r="B694" s="1" t="s">
        <v>1626</v>
      </c>
      <c r="C694" s="1" t="s">
        <v>1605</v>
      </c>
      <c r="D694" s="1">
        <v>1</v>
      </c>
      <c r="E694" s="1" t="s">
        <v>1243</v>
      </c>
      <c r="F694" s="1">
        <v>1</v>
      </c>
      <c r="G694" s="1" t="s">
        <v>1243</v>
      </c>
      <c r="H694" s="1">
        <v>1</v>
      </c>
      <c r="I694" s="1" t="s">
        <v>1243</v>
      </c>
      <c r="J694" s="1">
        <v>1</v>
      </c>
      <c r="K694" s="1" t="s">
        <v>1243</v>
      </c>
    </row>
    <row r="695" spans="1:11">
      <c r="A695" s="1" t="s">
        <v>65</v>
      </c>
      <c r="B695" s="1" t="s">
        <v>1626</v>
      </c>
      <c r="C695" s="1" t="s">
        <v>1606</v>
      </c>
      <c r="D695" s="1">
        <v>1</v>
      </c>
      <c r="E695" s="1" t="s">
        <v>1243</v>
      </c>
      <c r="F695" s="1">
        <v>1</v>
      </c>
      <c r="G695" s="1" t="s">
        <v>1243</v>
      </c>
      <c r="H695" s="1">
        <v>1</v>
      </c>
      <c r="I695" s="1" t="s">
        <v>1243</v>
      </c>
      <c r="J695" s="1">
        <v>1</v>
      </c>
      <c r="K695" s="1" t="s">
        <v>1243</v>
      </c>
    </row>
    <row r="696" spans="1:11">
      <c r="A696" s="1" t="s">
        <v>66</v>
      </c>
      <c r="B696" s="1" t="s">
        <v>1626</v>
      </c>
      <c r="C696" s="1" t="s">
        <v>760</v>
      </c>
      <c r="D696" s="1">
        <v>0</v>
      </c>
      <c r="E696" s="1">
        <v>0</v>
      </c>
      <c r="F696" s="1">
        <v>0</v>
      </c>
      <c r="G696" s="1">
        <v>0</v>
      </c>
      <c r="H696" s="1">
        <v>0</v>
      </c>
      <c r="I696" s="1">
        <v>0</v>
      </c>
      <c r="J696" s="1">
        <v>0</v>
      </c>
      <c r="K696" s="1">
        <v>0</v>
      </c>
    </row>
    <row r="697" spans="1:11">
      <c r="A697" s="1" t="s">
        <v>67</v>
      </c>
      <c r="B697" s="1" t="s">
        <v>1626</v>
      </c>
      <c r="C697" s="1" t="s">
        <v>1604</v>
      </c>
      <c r="D697" s="1">
        <v>3</v>
      </c>
      <c r="E697" s="1">
        <v>122</v>
      </c>
      <c r="F697" s="1">
        <v>3</v>
      </c>
      <c r="G697" s="1">
        <v>122</v>
      </c>
      <c r="H697" s="1">
        <v>2</v>
      </c>
      <c r="I697" s="1">
        <v>76</v>
      </c>
      <c r="J697" s="1">
        <v>2</v>
      </c>
      <c r="K697" s="1">
        <v>76</v>
      </c>
    </row>
    <row r="698" spans="1:11">
      <c r="A698" s="1" t="s">
        <v>68</v>
      </c>
      <c r="B698" s="1" t="s">
        <v>1626</v>
      </c>
      <c r="C698" s="1" t="s">
        <v>757</v>
      </c>
      <c r="D698" s="1">
        <v>0</v>
      </c>
      <c r="E698" s="1" t="s">
        <v>1243</v>
      </c>
      <c r="F698" s="1">
        <v>0</v>
      </c>
      <c r="G698" s="1" t="s">
        <v>1243</v>
      </c>
      <c r="H698" s="1">
        <v>0</v>
      </c>
      <c r="I698" s="1" t="s">
        <v>1243</v>
      </c>
      <c r="J698" s="1">
        <v>0</v>
      </c>
      <c r="K698" s="1" t="s">
        <v>1243</v>
      </c>
    </row>
    <row r="699" spans="1:11">
      <c r="A699" s="1" t="s">
        <v>69</v>
      </c>
      <c r="B699" s="1" t="s">
        <v>1626</v>
      </c>
      <c r="C699" s="1" t="s">
        <v>1431</v>
      </c>
      <c r="D699" s="1">
        <v>0</v>
      </c>
      <c r="E699" s="1">
        <v>0</v>
      </c>
      <c r="F699" s="1">
        <v>0</v>
      </c>
      <c r="G699" s="1">
        <v>0</v>
      </c>
      <c r="H699" s="1">
        <v>0</v>
      </c>
      <c r="I699" s="1">
        <v>0</v>
      </c>
      <c r="J699" s="1">
        <v>0</v>
      </c>
      <c r="K699" s="1">
        <v>0</v>
      </c>
    </row>
    <row r="700" spans="1:11">
      <c r="A700" s="1" t="s">
        <v>70</v>
      </c>
      <c r="B700" s="1" t="s">
        <v>2218</v>
      </c>
      <c r="C700" s="1" t="s">
        <v>746</v>
      </c>
      <c r="D700" s="1">
        <v>18</v>
      </c>
      <c r="E700" s="1" t="s">
        <v>1243</v>
      </c>
      <c r="F700" s="1">
        <v>18</v>
      </c>
      <c r="G700" s="1" t="s">
        <v>1243</v>
      </c>
      <c r="H700" s="1">
        <v>18</v>
      </c>
      <c r="I700" s="1" t="s">
        <v>1243</v>
      </c>
      <c r="J700" s="1">
        <v>18</v>
      </c>
      <c r="K700" s="1" t="s">
        <v>1243</v>
      </c>
    </row>
    <row r="701" spans="1:11">
      <c r="A701" s="1" t="s">
        <v>71</v>
      </c>
      <c r="B701" s="1" t="s">
        <v>2218</v>
      </c>
      <c r="C701" s="1" t="s">
        <v>759</v>
      </c>
      <c r="D701" s="1">
        <v>0</v>
      </c>
      <c r="E701" s="1" t="s">
        <v>1243</v>
      </c>
      <c r="F701" s="1">
        <v>0</v>
      </c>
      <c r="G701" s="1" t="s">
        <v>1243</v>
      </c>
      <c r="H701" s="1">
        <v>0</v>
      </c>
      <c r="I701" s="1" t="s">
        <v>1243</v>
      </c>
      <c r="J701" s="1">
        <v>0</v>
      </c>
      <c r="K701" s="1" t="s">
        <v>1243</v>
      </c>
    </row>
    <row r="702" spans="1:11">
      <c r="A702" s="1" t="s">
        <v>72</v>
      </c>
      <c r="B702" s="1" t="s">
        <v>2218</v>
      </c>
      <c r="C702" s="1" t="s">
        <v>1602</v>
      </c>
      <c r="D702" s="1">
        <v>0</v>
      </c>
      <c r="E702" s="1">
        <v>0</v>
      </c>
      <c r="F702" s="1">
        <v>0</v>
      </c>
      <c r="G702" s="1">
        <v>0</v>
      </c>
      <c r="H702" s="1">
        <v>0</v>
      </c>
      <c r="I702" s="1">
        <v>0</v>
      </c>
      <c r="J702" s="1">
        <v>0</v>
      </c>
      <c r="K702" s="1">
        <v>0</v>
      </c>
    </row>
    <row r="703" spans="1:11">
      <c r="A703" s="1" t="s">
        <v>73</v>
      </c>
      <c r="B703" s="1" t="s">
        <v>2218</v>
      </c>
      <c r="C703" s="1" t="s">
        <v>756</v>
      </c>
      <c r="D703" s="1">
        <v>16</v>
      </c>
      <c r="E703" s="1">
        <v>41</v>
      </c>
      <c r="F703" s="1">
        <v>16</v>
      </c>
      <c r="G703" s="1">
        <v>41</v>
      </c>
      <c r="H703" s="1">
        <v>16</v>
      </c>
      <c r="I703" s="1">
        <v>41</v>
      </c>
      <c r="J703" s="1">
        <v>16</v>
      </c>
      <c r="K703" s="1">
        <v>41</v>
      </c>
    </row>
    <row r="704" spans="1:11">
      <c r="A704" s="1" t="s">
        <v>74</v>
      </c>
      <c r="B704" s="1" t="s">
        <v>2218</v>
      </c>
      <c r="C704" s="1" t="s">
        <v>1603</v>
      </c>
      <c r="D704" s="1">
        <v>0</v>
      </c>
      <c r="E704" s="1">
        <v>0</v>
      </c>
      <c r="F704" s="1">
        <v>0</v>
      </c>
      <c r="G704" s="1">
        <v>0</v>
      </c>
      <c r="H704" s="1">
        <v>0</v>
      </c>
      <c r="I704" s="1">
        <v>0</v>
      </c>
      <c r="J704" s="1">
        <v>0</v>
      </c>
      <c r="K704" s="1">
        <v>0</v>
      </c>
    </row>
    <row r="705" spans="1:11">
      <c r="A705" s="1" t="s">
        <v>75</v>
      </c>
      <c r="B705" s="1" t="s">
        <v>2218</v>
      </c>
      <c r="C705" s="1" t="s">
        <v>758</v>
      </c>
      <c r="D705" s="1">
        <v>0</v>
      </c>
      <c r="E705" s="1" t="s">
        <v>1243</v>
      </c>
      <c r="F705" s="1">
        <v>0</v>
      </c>
      <c r="G705" s="1" t="s">
        <v>1243</v>
      </c>
      <c r="H705" s="1">
        <v>0</v>
      </c>
      <c r="I705" s="1" t="s">
        <v>1243</v>
      </c>
      <c r="J705" s="1">
        <v>0</v>
      </c>
      <c r="K705" s="1" t="s">
        <v>1243</v>
      </c>
    </row>
    <row r="706" spans="1:11">
      <c r="A706" s="1" t="s">
        <v>76</v>
      </c>
      <c r="B706" s="1" t="s">
        <v>2218</v>
      </c>
      <c r="C706" s="1" t="s">
        <v>1605</v>
      </c>
      <c r="D706" s="1">
        <v>1</v>
      </c>
      <c r="E706" s="1" t="s">
        <v>1243</v>
      </c>
      <c r="F706" s="1">
        <v>1</v>
      </c>
      <c r="G706" s="1" t="s">
        <v>1243</v>
      </c>
      <c r="H706" s="1">
        <v>1</v>
      </c>
      <c r="I706" s="1" t="s">
        <v>1243</v>
      </c>
      <c r="J706" s="1">
        <v>1</v>
      </c>
      <c r="K706" s="1" t="s">
        <v>1243</v>
      </c>
    </row>
    <row r="707" spans="1:11">
      <c r="A707" s="1" t="s">
        <v>77</v>
      </c>
      <c r="B707" s="1" t="s">
        <v>2218</v>
      </c>
      <c r="C707" s="1" t="s">
        <v>1606</v>
      </c>
      <c r="D707" s="1">
        <v>1</v>
      </c>
      <c r="E707" s="1" t="s">
        <v>1243</v>
      </c>
      <c r="F707" s="1">
        <v>1</v>
      </c>
      <c r="G707" s="1" t="s">
        <v>1243</v>
      </c>
      <c r="H707" s="1">
        <v>1</v>
      </c>
      <c r="I707" s="1" t="s">
        <v>1243</v>
      </c>
      <c r="J707" s="1">
        <v>1</v>
      </c>
      <c r="K707" s="1" t="s">
        <v>1243</v>
      </c>
    </row>
    <row r="708" spans="1:11">
      <c r="A708" s="1" t="s">
        <v>78</v>
      </c>
      <c r="B708" s="1" t="s">
        <v>2218</v>
      </c>
      <c r="C708" s="1" t="s">
        <v>760</v>
      </c>
      <c r="D708" s="1">
        <v>0</v>
      </c>
      <c r="E708" s="1">
        <v>0</v>
      </c>
      <c r="F708" s="1">
        <v>0</v>
      </c>
      <c r="G708" s="1">
        <v>0</v>
      </c>
      <c r="H708" s="1">
        <v>0</v>
      </c>
      <c r="I708" s="1">
        <v>0</v>
      </c>
      <c r="J708" s="1">
        <v>0</v>
      </c>
      <c r="K708" s="1">
        <v>0</v>
      </c>
    </row>
    <row r="709" spans="1:11">
      <c r="A709" s="1" t="s">
        <v>79</v>
      </c>
      <c r="B709" s="1" t="s">
        <v>2218</v>
      </c>
      <c r="C709" s="1" t="s">
        <v>1604</v>
      </c>
      <c r="D709" s="1">
        <v>0</v>
      </c>
      <c r="E709" s="1">
        <v>0</v>
      </c>
      <c r="F709" s="1">
        <v>0</v>
      </c>
      <c r="G709" s="1">
        <v>0</v>
      </c>
      <c r="H709" s="1">
        <v>0</v>
      </c>
      <c r="I709" s="1">
        <v>0</v>
      </c>
      <c r="J709" s="1">
        <v>0</v>
      </c>
      <c r="K709" s="1">
        <v>0</v>
      </c>
    </row>
    <row r="710" spans="1:11">
      <c r="A710" s="1" t="s">
        <v>80</v>
      </c>
      <c r="B710" s="1" t="s">
        <v>2218</v>
      </c>
      <c r="C710" s="1" t="s">
        <v>757</v>
      </c>
      <c r="D710" s="1">
        <v>0</v>
      </c>
      <c r="E710" s="1" t="s">
        <v>1243</v>
      </c>
      <c r="F710" s="1">
        <v>0</v>
      </c>
      <c r="G710" s="1" t="s">
        <v>1243</v>
      </c>
      <c r="H710" s="1">
        <v>0</v>
      </c>
      <c r="I710" s="1" t="s">
        <v>1243</v>
      </c>
      <c r="J710" s="1">
        <v>0</v>
      </c>
      <c r="K710" s="1" t="s">
        <v>1243</v>
      </c>
    </row>
    <row r="711" spans="1:11">
      <c r="A711" s="1" t="s">
        <v>81</v>
      </c>
      <c r="B711" s="1" t="s">
        <v>2218</v>
      </c>
      <c r="C711" s="1" t="s">
        <v>1431</v>
      </c>
      <c r="D711" s="1">
        <v>0</v>
      </c>
      <c r="E711" s="1">
        <v>0</v>
      </c>
      <c r="F711" s="1">
        <v>0</v>
      </c>
      <c r="G711" s="1">
        <v>0</v>
      </c>
      <c r="H711" s="1">
        <v>0</v>
      </c>
      <c r="I711" s="1">
        <v>0</v>
      </c>
      <c r="J711" s="1">
        <v>0</v>
      </c>
      <c r="K711" s="1">
        <v>0</v>
      </c>
    </row>
    <row r="712" spans="1:11">
      <c r="A712" s="1" t="s">
        <v>82</v>
      </c>
      <c r="B712" s="1" t="s">
        <v>668</v>
      </c>
      <c r="C712" s="1" t="s">
        <v>746</v>
      </c>
      <c r="D712" s="1">
        <v>13</v>
      </c>
      <c r="E712" s="1" t="s">
        <v>1243</v>
      </c>
      <c r="F712" s="1">
        <v>13</v>
      </c>
      <c r="G712" s="1" t="s">
        <v>1243</v>
      </c>
      <c r="H712" s="1">
        <v>13</v>
      </c>
      <c r="I712" s="1" t="s">
        <v>1243</v>
      </c>
      <c r="J712" s="1">
        <v>13</v>
      </c>
      <c r="K712" s="1" t="s">
        <v>1243</v>
      </c>
    </row>
    <row r="713" spans="1:11">
      <c r="A713" s="1" t="s">
        <v>83</v>
      </c>
      <c r="B713" s="1" t="s">
        <v>668</v>
      </c>
      <c r="C713" s="1" t="s">
        <v>759</v>
      </c>
      <c r="D713" s="1">
        <v>0</v>
      </c>
      <c r="E713" s="1" t="s">
        <v>1243</v>
      </c>
      <c r="F713" s="1">
        <v>0</v>
      </c>
      <c r="G713" s="1" t="s">
        <v>1243</v>
      </c>
      <c r="H713" s="1">
        <v>0</v>
      </c>
      <c r="I713" s="1" t="s">
        <v>1243</v>
      </c>
      <c r="J713" s="1">
        <v>0</v>
      </c>
      <c r="K713" s="1" t="s">
        <v>1243</v>
      </c>
    </row>
    <row r="714" spans="1:11">
      <c r="A714" s="1" t="s">
        <v>84</v>
      </c>
      <c r="B714" s="1" t="s">
        <v>668</v>
      </c>
      <c r="C714" s="1" t="s">
        <v>1602</v>
      </c>
      <c r="D714" s="1">
        <v>0</v>
      </c>
      <c r="E714" s="1">
        <v>0</v>
      </c>
      <c r="F714" s="1">
        <v>0</v>
      </c>
      <c r="G714" s="1">
        <v>0</v>
      </c>
      <c r="H714" s="1">
        <v>0</v>
      </c>
      <c r="I714" s="1">
        <v>0</v>
      </c>
      <c r="J714" s="1">
        <v>0</v>
      </c>
      <c r="K714" s="1">
        <v>0</v>
      </c>
    </row>
    <row r="715" spans="1:11">
      <c r="A715" s="1" t="s">
        <v>85</v>
      </c>
      <c r="B715" s="1" t="s">
        <v>668</v>
      </c>
      <c r="C715" s="1" t="s">
        <v>756</v>
      </c>
      <c r="D715" s="1">
        <v>11</v>
      </c>
      <c r="E715" s="1">
        <v>37</v>
      </c>
      <c r="F715" s="1">
        <v>11</v>
      </c>
      <c r="G715" s="1">
        <v>37</v>
      </c>
      <c r="H715" s="1">
        <v>11</v>
      </c>
      <c r="I715" s="1">
        <v>37</v>
      </c>
      <c r="J715" s="1">
        <v>11</v>
      </c>
      <c r="K715" s="1">
        <v>37</v>
      </c>
    </row>
    <row r="716" spans="1:11">
      <c r="A716" s="1" t="s">
        <v>86</v>
      </c>
      <c r="B716" s="1" t="s">
        <v>668</v>
      </c>
      <c r="C716" s="1" t="s">
        <v>1603</v>
      </c>
      <c r="D716" s="1">
        <v>0</v>
      </c>
      <c r="E716" s="1">
        <v>0</v>
      </c>
      <c r="F716" s="1">
        <v>0</v>
      </c>
      <c r="G716" s="1">
        <v>0</v>
      </c>
      <c r="H716" s="1">
        <v>0</v>
      </c>
      <c r="I716" s="1">
        <v>0</v>
      </c>
      <c r="J716" s="1">
        <v>0</v>
      </c>
      <c r="K716" s="1">
        <v>0</v>
      </c>
    </row>
    <row r="717" spans="1:11">
      <c r="A717" s="1" t="s">
        <v>87</v>
      </c>
      <c r="B717" s="1" t="s">
        <v>668</v>
      </c>
      <c r="C717" s="1" t="s">
        <v>758</v>
      </c>
      <c r="D717" s="1">
        <v>0</v>
      </c>
      <c r="E717" s="1" t="s">
        <v>1243</v>
      </c>
      <c r="F717" s="1">
        <v>0</v>
      </c>
      <c r="G717" s="1" t="s">
        <v>1243</v>
      </c>
      <c r="H717" s="1">
        <v>0</v>
      </c>
      <c r="I717" s="1" t="s">
        <v>1243</v>
      </c>
      <c r="J717" s="1">
        <v>0</v>
      </c>
      <c r="K717" s="1" t="s">
        <v>1243</v>
      </c>
    </row>
    <row r="718" spans="1:11">
      <c r="A718" s="1" t="s">
        <v>88</v>
      </c>
      <c r="B718" s="1" t="s">
        <v>668</v>
      </c>
      <c r="C718" s="1" t="s">
        <v>1605</v>
      </c>
      <c r="D718" s="1">
        <v>1</v>
      </c>
      <c r="E718" s="1" t="s">
        <v>1243</v>
      </c>
      <c r="F718" s="1">
        <v>1</v>
      </c>
      <c r="G718" s="1" t="s">
        <v>1243</v>
      </c>
      <c r="H718" s="1">
        <v>1</v>
      </c>
      <c r="I718" s="1" t="s">
        <v>1243</v>
      </c>
      <c r="J718" s="1">
        <v>1</v>
      </c>
      <c r="K718" s="1" t="s">
        <v>1243</v>
      </c>
    </row>
    <row r="719" spans="1:11">
      <c r="A719" s="1" t="s">
        <v>1079</v>
      </c>
      <c r="B719" s="1" t="s">
        <v>668</v>
      </c>
      <c r="C719" s="1" t="s">
        <v>1606</v>
      </c>
      <c r="D719" s="1">
        <v>1</v>
      </c>
      <c r="E719" s="1" t="s">
        <v>1243</v>
      </c>
      <c r="F719" s="1">
        <v>1</v>
      </c>
      <c r="G719" s="1" t="s">
        <v>1243</v>
      </c>
      <c r="H719" s="1">
        <v>1</v>
      </c>
      <c r="I719" s="1" t="s">
        <v>1243</v>
      </c>
      <c r="J719" s="1">
        <v>1</v>
      </c>
      <c r="K719" s="1" t="s">
        <v>1243</v>
      </c>
    </row>
    <row r="720" spans="1:11">
      <c r="A720" s="1" t="s">
        <v>1080</v>
      </c>
      <c r="B720" s="1" t="s">
        <v>668</v>
      </c>
      <c r="C720" s="1" t="s">
        <v>760</v>
      </c>
      <c r="D720" s="1">
        <v>0</v>
      </c>
      <c r="E720" s="1">
        <v>0</v>
      </c>
      <c r="F720" s="1">
        <v>0</v>
      </c>
      <c r="G720" s="1">
        <v>0</v>
      </c>
      <c r="H720" s="1">
        <v>0</v>
      </c>
      <c r="I720" s="1">
        <v>0</v>
      </c>
      <c r="J720" s="1">
        <v>0</v>
      </c>
      <c r="K720" s="1">
        <v>0</v>
      </c>
    </row>
    <row r="721" spans="1:11">
      <c r="A721" s="1" t="s">
        <v>1081</v>
      </c>
      <c r="B721" s="1" t="s">
        <v>668</v>
      </c>
      <c r="C721" s="1" t="s">
        <v>1604</v>
      </c>
      <c r="D721" s="1">
        <v>0</v>
      </c>
      <c r="E721" s="1">
        <v>0</v>
      </c>
      <c r="F721" s="1">
        <v>0</v>
      </c>
      <c r="G721" s="1">
        <v>0</v>
      </c>
      <c r="H721" s="1">
        <v>0</v>
      </c>
      <c r="I721" s="1">
        <v>0</v>
      </c>
      <c r="J721" s="1">
        <v>0</v>
      </c>
      <c r="K721" s="1">
        <v>0</v>
      </c>
    </row>
    <row r="722" spans="1:11">
      <c r="A722" s="1" t="s">
        <v>1082</v>
      </c>
      <c r="B722" s="1" t="s">
        <v>668</v>
      </c>
      <c r="C722" s="1" t="s">
        <v>757</v>
      </c>
      <c r="D722" s="1">
        <v>0</v>
      </c>
      <c r="E722" s="1" t="s">
        <v>1243</v>
      </c>
      <c r="F722" s="1">
        <v>0</v>
      </c>
      <c r="G722" s="1" t="s">
        <v>1243</v>
      </c>
      <c r="H722" s="1">
        <v>0</v>
      </c>
      <c r="I722" s="1" t="s">
        <v>1243</v>
      </c>
      <c r="J722" s="1">
        <v>0</v>
      </c>
      <c r="K722" s="1" t="s">
        <v>1243</v>
      </c>
    </row>
    <row r="723" spans="1:11">
      <c r="A723" s="1" t="s">
        <v>1083</v>
      </c>
      <c r="B723" s="1" t="s">
        <v>668</v>
      </c>
      <c r="C723" s="1" t="s">
        <v>1431</v>
      </c>
      <c r="D723" s="1">
        <v>0</v>
      </c>
      <c r="E723" s="1">
        <v>0</v>
      </c>
      <c r="F723" s="1">
        <v>0</v>
      </c>
      <c r="G723" s="1">
        <v>0</v>
      </c>
      <c r="H723" s="1">
        <v>0</v>
      </c>
      <c r="I723" s="1">
        <v>0</v>
      </c>
      <c r="J723" s="1">
        <v>0</v>
      </c>
      <c r="K723" s="1">
        <v>0</v>
      </c>
    </row>
    <row r="724" spans="1:11">
      <c r="A724" s="1" t="s">
        <v>187</v>
      </c>
      <c r="B724" s="1" t="s">
        <v>670</v>
      </c>
      <c r="C724" s="1" t="s">
        <v>746</v>
      </c>
      <c r="D724" s="1">
        <v>121</v>
      </c>
      <c r="E724" s="1" t="s">
        <v>1243</v>
      </c>
      <c r="F724" s="1">
        <v>122</v>
      </c>
      <c r="G724" s="1" t="s">
        <v>1243</v>
      </c>
      <c r="H724" s="1">
        <v>121</v>
      </c>
      <c r="I724" s="1" t="s">
        <v>1243</v>
      </c>
      <c r="J724" s="1">
        <v>120</v>
      </c>
      <c r="K724" s="1" t="s">
        <v>1243</v>
      </c>
    </row>
    <row r="725" spans="1:11">
      <c r="A725" s="1" t="s">
        <v>188</v>
      </c>
      <c r="B725" s="1" t="s">
        <v>670</v>
      </c>
      <c r="C725" s="1" t="s">
        <v>759</v>
      </c>
      <c r="D725" s="1">
        <v>1</v>
      </c>
      <c r="E725" s="1" t="s">
        <v>1243</v>
      </c>
      <c r="F725" s="1">
        <v>1</v>
      </c>
      <c r="G725" s="1" t="s">
        <v>1243</v>
      </c>
      <c r="H725" s="1">
        <v>1</v>
      </c>
      <c r="I725" s="1" t="s">
        <v>1243</v>
      </c>
      <c r="J725" s="1">
        <v>1</v>
      </c>
      <c r="K725" s="1" t="s">
        <v>1243</v>
      </c>
    </row>
    <row r="726" spans="1:11">
      <c r="A726" s="1" t="s">
        <v>189</v>
      </c>
      <c r="B726" s="1" t="s">
        <v>670</v>
      </c>
      <c r="C726" s="1" t="s">
        <v>1602</v>
      </c>
      <c r="D726" s="1">
        <v>3</v>
      </c>
      <c r="E726" s="1">
        <v>498</v>
      </c>
      <c r="F726" s="1">
        <v>3</v>
      </c>
      <c r="G726" s="1">
        <v>498</v>
      </c>
      <c r="H726" s="1">
        <v>3</v>
      </c>
      <c r="I726" s="1">
        <v>498</v>
      </c>
      <c r="J726" s="1">
        <v>3</v>
      </c>
      <c r="K726" s="1">
        <v>498</v>
      </c>
    </row>
    <row r="727" spans="1:11">
      <c r="A727" s="1" t="s">
        <v>190</v>
      </c>
      <c r="B727" s="1" t="s">
        <v>670</v>
      </c>
      <c r="C727" s="1" t="s">
        <v>756</v>
      </c>
      <c r="D727" s="1">
        <v>101</v>
      </c>
      <c r="E727" s="1">
        <v>516</v>
      </c>
      <c r="F727" s="1">
        <v>102</v>
      </c>
      <c r="G727" s="1">
        <v>525</v>
      </c>
      <c r="H727" s="1">
        <v>100</v>
      </c>
      <c r="I727" s="1">
        <v>516</v>
      </c>
      <c r="J727" s="1">
        <v>101</v>
      </c>
      <c r="K727" s="1">
        <v>517</v>
      </c>
    </row>
    <row r="728" spans="1:11">
      <c r="A728" s="1" t="s">
        <v>191</v>
      </c>
      <c r="B728" s="1" t="s">
        <v>670</v>
      </c>
      <c r="C728" s="1" t="s">
        <v>1603</v>
      </c>
      <c r="D728" s="1">
        <v>1</v>
      </c>
      <c r="E728" s="1">
        <v>278</v>
      </c>
      <c r="F728" s="1">
        <v>1</v>
      </c>
      <c r="G728" s="1">
        <v>278</v>
      </c>
      <c r="H728" s="1">
        <v>1</v>
      </c>
      <c r="I728" s="1">
        <v>278</v>
      </c>
      <c r="J728" s="1">
        <v>1</v>
      </c>
      <c r="K728" s="1">
        <v>278</v>
      </c>
    </row>
    <row r="729" spans="1:11">
      <c r="A729" s="1" t="s">
        <v>192</v>
      </c>
      <c r="B729" s="1" t="s">
        <v>670</v>
      </c>
      <c r="C729" s="1" t="s">
        <v>758</v>
      </c>
      <c r="D729" s="1">
        <v>7</v>
      </c>
      <c r="E729" s="1" t="s">
        <v>1243</v>
      </c>
      <c r="F729" s="1">
        <v>7</v>
      </c>
      <c r="G729" s="1" t="s">
        <v>1243</v>
      </c>
      <c r="H729" s="1">
        <v>7</v>
      </c>
      <c r="I729" s="1" t="s">
        <v>1243</v>
      </c>
      <c r="J729" s="1">
        <v>5</v>
      </c>
      <c r="K729" s="1" t="s">
        <v>1243</v>
      </c>
    </row>
    <row r="730" spans="1:11">
      <c r="A730" s="1" t="s">
        <v>193</v>
      </c>
      <c r="B730" s="1" t="s">
        <v>670</v>
      </c>
      <c r="C730" s="1" t="s">
        <v>1605</v>
      </c>
      <c r="D730" s="1">
        <v>1</v>
      </c>
      <c r="E730" s="1" t="s">
        <v>1243</v>
      </c>
      <c r="F730" s="1">
        <v>1</v>
      </c>
      <c r="G730" s="1" t="s">
        <v>1243</v>
      </c>
      <c r="H730" s="1">
        <v>1</v>
      </c>
      <c r="I730" s="1" t="s">
        <v>1243</v>
      </c>
      <c r="J730" s="1">
        <v>1</v>
      </c>
      <c r="K730" s="1" t="s">
        <v>1243</v>
      </c>
    </row>
    <row r="731" spans="1:11">
      <c r="A731" s="1" t="s">
        <v>194</v>
      </c>
      <c r="B731" s="1" t="s">
        <v>670</v>
      </c>
      <c r="C731" s="1" t="s">
        <v>1606</v>
      </c>
      <c r="D731" s="1">
        <v>1</v>
      </c>
      <c r="E731" s="1" t="s">
        <v>1243</v>
      </c>
      <c r="F731" s="1">
        <v>1</v>
      </c>
      <c r="G731" s="1" t="s">
        <v>1243</v>
      </c>
      <c r="H731" s="1">
        <v>1</v>
      </c>
      <c r="I731" s="1" t="s">
        <v>1243</v>
      </c>
      <c r="J731" s="1">
        <v>1</v>
      </c>
      <c r="K731" s="1" t="s">
        <v>1243</v>
      </c>
    </row>
    <row r="732" spans="1:11">
      <c r="A732" s="1" t="s">
        <v>310</v>
      </c>
      <c r="B732" s="1" t="s">
        <v>670</v>
      </c>
      <c r="C732" s="1" t="s">
        <v>760</v>
      </c>
      <c r="D732" s="1">
        <v>0</v>
      </c>
      <c r="E732" s="1">
        <v>0</v>
      </c>
      <c r="F732" s="1">
        <v>0</v>
      </c>
      <c r="G732" s="1">
        <v>0</v>
      </c>
      <c r="H732" s="1">
        <v>1</v>
      </c>
      <c r="I732" s="1">
        <v>6.6956519999999999</v>
      </c>
      <c r="J732" s="1">
        <v>1</v>
      </c>
      <c r="K732" s="1">
        <v>6.4285709999999998</v>
      </c>
    </row>
    <row r="733" spans="1:11">
      <c r="A733" s="1" t="s">
        <v>311</v>
      </c>
      <c r="B733" s="1" t="s">
        <v>670</v>
      </c>
      <c r="C733" s="1" t="s">
        <v>1604</v>
      </c>
      <c r="D733" s="1">
        <v>4</v>
      </c>
      <c r="E733" s="1">
        <v>93</v>
      </c>
      <c r="F733" s="1">
        <v>4</v>
      </c>
      <c r="G733" s="1">
        <v>93</v>
      </c>
      <c r="H733" s="1">
        <v>4</v>
      </c>
      <c r="I733" s="1">
        <v>93</v>
      </c>
      <c r="J733" s="1">
        <v>4</v>
      </c>
      <c r="K733" s="1">
        <v>101</v>
      </c>
    </row>
    <row r="734" spans="1:11">
      <c r="A734" s="1" t="s">
        <v>312</v>
      </c>
      <c r="B734" s="1" t="s">
        <v>670</v>
      </c>
      <c r="C734" s="1" t="s">
        <v>757</v>
      </c>
      <c r="D734" s="1">
        <v>2</v>
      </c>
      <c r="E734" s="1" t="s">
        <v>1243</v>
      </c>
      <c r="F734" s="1">
        <v>2</v>
      </c>
      <c r="G734" s="1" t="s">
        <v>1243</v>
      </c>
      <c r="H734" s="1">
        <v>2</v>
      </c>
      <c r="I734" s="1" t="s">
        <v>1243</v>
      </c>
      <c r="J734" s="1">
        <v>2</v>
      </c>
      <c r="K734" s="1" t="s">
        <v>1243</v>
      </c>
    </row>
    <row r="735" spans="1:11">
      <c r="A735" s="1" t="s">
        <v>313</v>
      </c>
      <c r="B735" s="1" t="s">
        <v>670</v>
      </c>
      <c r="C735" s="1" t="s">
        <v>1431</v>
      </c>
      <c r="D735" s="1">
        <v>0</v>
      </c>
      <c r="E735" s="1">
        <v>0</v>
      </c>
      <c r="F735" s="1">
        <v>0</v>
      </c>
      <c r="G735" s="1">
        <v>0</v>
      </c>
      <c r="H735" s="1">
        <v>0</v>
      </c>
      <c r="I735" s="1">
        <v>0</v>
      </c>
      <c r="J735" s="1">
        <v>0</v>
      </c>
      <c r="K735" s="1">
        <v>0</v>
      </c>
    </row>
    <row r="736" spans="1:11">
      <c r="A736" s="1" t="s">
        <v>28</v>
      </c>
      <c r="B736" s="1" t="s">
        <v>674</v>
      </c>
      <c r="C736" s="1" t="s">
        <v>746</v>
      </c>
      <c r="D736" s="1">
        <v>32</v>
      </c>
      <c r="E736" s="1" t="s">
        <v>1243</v>
      </c>
      <c r="F736" s="1">
        <v>31</v>
      </c>
      <c r="G736" s="1" t="s">
        <v>1243</v>
      </c>
      <c r="H736" s="1">
        <v>31</v>
      </c>
      <c r="I736" s="1" t="s">
        <v>1243</v>
      </c>
      <c r="J736" s="1">
        <v>30</v>
      </c>
      <c r="K736" s="1" t="s">
        <v>1243</v>
      </c>
    </row>
    <row r="737" spans="1:11">
      <c r="A737" s="1" t="s">
        <v>29</v>
      </c>
      <c r="B737" s="1" t="s">
        <v>674</v>
      </c>
      <c r="C737" s="1" t="s">
        <v>759</v>
      </c>
      <c r="D737" s="1">
        <v>0</v>
      </c>
      <c r="E737" s="1" t="s">
        <v>1243</v>
      </c>
      <c r="F737" s="1">
        <v>0</v>
      </c>
      <c r="G737" s="1" t="s">
        <v>1243</v>
      </c>
      <c r="H737" s="1">
        <v>0</v>
      </c>
      <c r="I737" s="1" t="s">
        <v>1243</v>
      </c>
      <c r="J737" s="1">
        <v>0</v>
      </c>
      <c r="K737" s="1" t="s">
        <v>1243</v>
      </c>
    </row>
    <row r="738" spans="1:11">
      <c r="A738" s="1" t="s">
        <v>30</v>
      </c>
      <c r="B738" s="1" t="s">
        <v>674</v>
      </c>
      <c r="C738" s="1" t="s">
        <v>1602</v>
      </c>
      <c r="D738" s="1">
        <v>0</v>
      </c>
      <c r="E738" s="1">
        <v>0</v>
      </c>
      <c r="F738" s="1">
        <v>0</v>
      </c>
      <c r="G738" s="1">
        <v>0</v>
      </c>
      <c r="H738" s="1">
        <v>0</v>
      </c>
      <c r="I738" s="1">
        <v>0</v>
      </c>
      <c r="J738" s="1">
        <v>0</v>
      </c>
      <c r="K738" s="1">
        <v>0</v>
      </c>
    </row>
    <row r="739" spans="1:11">
      <c r="A739" s="1" t="s">
        <v>31</v>
      </c>
      <c r="B739" s="1" t="s">
        <v>674</v>
      </c>
      <c r="C739" s="1" t="s">
        <v>756</v>
      </c>
      <c r="D739" s="1">
        <v>22</v>
      </c>
      <c r="E739" s="1">
        <v>90</v>
      </c>
      <c r="F739" s="1">
        <v>21</v>
      </c>
      <c r="G739" s="1">
        <v>87</v>
      </c>
      <c r="H739" s="1">
        <v>21</v>
      </c>
      <c r="I739" s="1">
        <v>87</v>
      </c>
      <c r="J739" s="1">
        <v>20</v>
      </c>
      <c r="K739" s="1">
        <v>85</v>
      </c>
    </row>
    <row r="740" spans="1:11">
      <c r="A740" s="1" t="s">
        <v>32</v>
      </c>
      <c r="B740" s="1" t="s">
        <v>674</v>
      </c>
      <c r="C740" s="1" t="s">
        <v>1603</v>
      </c>
      <c r="D740" s="1">
        <v>0</v>
      </c>
      <c r="E740" s="1">
        <v>0</v>
      </c>
      <c r="F740" s="1">
        <v>0</v>
      </c>
      <c r="G740" s="1">
        <v>0</v>
      </c>
      <c r="H740" s="1">
        <v>0</v>
      </c>
      <c r="I740" s="1">
        <v>0</v>
      </c>
      <c r="J740" s="1">
        <v>0</v>
      </c>
      <c r="K740" s="1">
        <v>0</v>
      </c>
    </row>
    <row r="741" spans="1:11">
      <c r="A741" s="1" t="s">
        <v>33</v>
      </c>
      <c r="B741" s="1" t="s">
        <v>674</v>
      </c>
      <c r="C741" s="1" t="s">
        <v>758</v>
      </c>
      <c r="D741" s="1">
        <v>3</v>
      </c>
      <c r="E741" s="1" t="s">
        <v>1243</v>
      </c>
      <c r="F741" s="1">
        <v>3</v>
      </c>
      <c r="G741" s="1" t="s">
        <v>1243</v>
      </c>
      <c r="H741" s="1">
        <v>3</v>
      </c>
      <c r="I741" s="1" t="s">
        <v>1243</v>
      </c>
      <c r="J741" s="1">
        <v>3</v>
      </c>
      <c r="K741" s="1" t="s">
        <v>1243</v>
      </c>
    </row>
    <row r="742" spans="1:11">
      <c r="A742" s="1" t="s">
        <v>34</v>
      </c>
      <c r="B742" s="1" t="s">
        <v>674</v>
      </c>
      <c r="C742" s="1" t="s">
        <v>1605</v>
      </c>
      <c r="D742" s="1">
        <v>1</v>
      </c>
      <c r="E742" s="1" t="s">
        <v>1243</v>
      </c>
      <c r="F742" s="1">
        <v>1</v>
      </c>
      <c r="G742" s="1" t="s">
        <v>1243</v>
      </c>
      <c r="H742" s="1">
        <v>1</v>
      </c>
      <c r="I742" s="1" t="s">
        <v>1243</v>
      </c>
      <c r="J742" s="1">
        <v>1</v>
      </c>
      <c r="K742" s="1" t="s">
        <v>1243</v>
      </c>
    </row>
    <row r="743" spans="1:11">
      <c r="A743" s="1" t="s">
        <v>35</v>
      </c>
      <c r="B743" s="1" t="s">
        <v>674</v>
      </c>
      <c r="C743" s="1" t="s">
        <v>1606</v>
      </c>
      <c r="D743" s="1">
        <v>1</v>
      </c>
      <c r="E743" s="1" t="s">
        <v>1243</v>
      </c>
      <c r="F743" s="1">
        <v>1</v>
      </c>
      <c r="G743" s="1" t="s">
        <v>1243</v>
      </c>
      <c r="H743" s="1">
        <v>1</v>
      </c>
      <c r="I743" s="1" t="s">
        <v>1243</v>
      </c>
      <c r="J743" s="1">
        <v>1</v>
      </c>
      <c r="K743" s="1" t="s">
        <v>1243</v>
      </c>
    </row>
    <row r="744" spans="1:11">
      <c r="A744" s="1" t="s">
        <v>36</v>
      </c>
      <c r="B744" s="1" t="s">
        <v>674</v>
      </c>
      <c r="C744" s="1" t="s">
        <v>760</v>
      </c>
      <c r="D744" s="1">
        <v>1</v>
      </c>
      <c r="E744" s="1">
        <v>6.6956519999999999</v>
      </c>
      <c r="F744" s="1">
        <v>1</v>
      </c>
      <c r="G744" s="1">
        <v>6.6956519999999999</v>
      </c>
      <c r="H744" s="1">
        <v>1</v>
      </c>
      <c r="I744" s="1">
        <v>6.6956519999999999</v>
      </c>
      <c r="J744" s="1">
        <v>1</v>
      </c>
      <c r="K744" s="1">
        <v>6.6956519999999999</v>
      </c>
    </row>
    <row r="745" spans="1:11">
      <c r="A745" s="1" t="s">
        <v>37</v>
      </c>
      <c r="B745" s="1" t="s">
        <v>674</v>
      </c>
      <c r="C745" s="1" t="s">
        <v>1604</v>
      </c>
      <c r="D745" s="1">
        <v>3</v>
      </c>
      <c r="E745" s="1">
        <v>41</v>
      </c>
      <c r="F745" s="1">
        <v>3</v>
      </c>
      <c r="G745" s="1">
        <v>41</v>
      </c>
      <c r="H745" s="1">
        <v>3</v>
      </c>
      <c r="I745" s="1">
        <v>41</v>
      </c>
      <c r="J745" s="1">
        <v>3</v>
      </c>
      <c r="K745" s="1">
        <v>41</v>
      </c>
    </row>
    <row r="746" spans="1:11">
      <c r="A746" s="1" t="s">
        <v>38</v>
      </c>
      <c r="B746" s="1" t="s">
        <v>674</v>
      </c>
      <c r="C746" s="1" t="s">
        <v>757</v>
      </c>
      <c r="D746" s="1">
        <v>1</v>
      </c>
      <c r="E746" s="1" t="s">
        <v>1243</v>
      </c>
      <c r="F746" s="1">
        <v>1</v>
      </c>
      <c r="G746" s="1" t="s">
        <v>1243</v>
      </c>
      <c r="H746" s="1">
        <v>1</v>
      </c>
      <c r="I746" s="1" t="s">
        <v>1243</v>
      </c>
      <c r="J746" s="1">
        <v>1</v>
      </c>
      <c r="K746" s="1" t="s">
        <v>1243</v>
      </c>
    </row>
    <row r="747" spans="1:11">
      <c r="A747" s="1" t="s">
        <v>39</v>
      </c>
      <c r="B747" s="1" t="s">
        <v>674</v>
      </c>
      <c r="C747" s="1" t="s">
        <v>1431</v>
      </c>
      <c r="D747" s="1">
        <v>0</v>
      </c>
      <c r="E747" s="1">
        <v>0</v>
      </c>
      <c r="F747" s="1">
        <v>0</v>
      </c>
      <c r="G747" s="1">
        <v>0</v>
      </c>
      <c r="H747" s="1">
        <v>0</v>
      </c>
      <c r="I747" s="1">
        <v>0</v>
      </c>
      <c r="J747" s="1">
        <v>0</v>
      </c>
      <c r="K747" s="1">
        <v>0</v>
      </c>
    </row>
    <row r="748" spans="1:11">
      <c r="A748" s="1" t="s">
        <v>40</v>
      </c>
      <c r="B748" s="1" t="s">
        <v>675</v>
      </c>
      <c r="C748" s="1" t="s">
        <v>746</v>
      </c>
      <c r="D748" s="1">
        <v>39</v>
      </c>
      <c r="E748" s="1" t="s">
        <v>1243</v>
      </c>
      <c r="F748" s="1">
        <v>41</v>
      </c>
      <c r="G748" s="1" t="s">
        <v>1243</v>
      </c>
      <c r="H748" s="1">
        <v>40</v>
      </c>
      <c r="I748" s="1" t="s">
        <v>1243</v>
      </c>
      <c r="J748" s="1">
        <v>40</v>
      </c>
      <c r="K748" s="1" t="s">
        <v>1243</v>
      </c>
    </row>
    <row r="749" spans="1:11">
      <c r="A749" s="1" t="s">
        <v>41</v>
      </c>
      <c r="B749" s="1" t="s">
        <v>675</v>
      </c>
      <c r="C749" s="1" t="s">
        <v>759</v>
      </c>
      <c r="D749" s="1">
        <v>0</v>
      </c>
      <c r="E749" s="1" t="s">
        <v>1243</v>
      </c>
      <c r="F749" s="1">
        <v>0</v>
      </c>
      <c r="G749" s="1" t="s">
        <v>1243</v>
      </c>
      <c r="H749" s="1">
        <v>0</v>
      </c>
      <c r="I749" s="1" t="s">
        <v>1243</v>
      </c>
      <c r="J749" s="1">
        <v>0</v>
      </c>
      <c r="K749" s="1" t="s">
        <v>1243</v>
      </c>
    </row>
    <row r="750" spans="1:11">
      <c r="A750" s="1" t="s">
        <v>42</v>
      </c>
      <c r="B750" s="1" t="s">
        <v>675</v>
      </c>
      <c r="C750" s="1" t="s">
        <v>1602</v>
      </c>
      <c r="D750" s="1">
        <v>0</v>
      </c>
      <c r="E750" s="1">
        <v>0</v>
      </c>
      <c r="F750" s="1">
        <v>0</v>
      </c>
      <c r="G750" s="1">
        <v>0</v>
      </c>
      <c r="H750" s="1">
        <v>0</v>
      </c>
      <c r="I750" s="1">
        <v>0</v>
      </c>
      <c r="J750" s="1">
        <v>0</v>
      </c>
      <c r="K750" s="1">
        <v>0</v>
      </c>
    </row>
    <row r="751" spans="1:11">
      <c r="A751" s="1" t="s">
        <v>1477</v>
      </c>
      <c r="B751" s="1" t="s">
        <v>675</v>
      </c>
      <c r="C751" s="1" t="s">
        <v>756</v>
      </c>
      <c r="D751" s="1">
        <v>33</v>
      </c>
      <c r="E751" s="1">
        <v>172</v>
      </c>
      <c r="F751" s="1">
        <v>35</v>
      </c>
      <c r="G751" s="1">
        <v>178</v>
      </c>
      <c r="H751" s="1">
        <v>34</v>
      </c>
      <c r="I751" s="1">
        <v>172</v>
      </c>
      <c r="J751" s="1">
        <v>34</v>
      </c>
      <c r="K751" s="1">
        <v>172</v>
      </c>
    </row>
    <row r="752" spans="1:11">
      <c r="A752" s="1" t="s">
        <v>1478</v>
      </c>
      <c r="B752" s="1" t="s">
        <v>675</v>
      </c>
      <c r="C752" s="1" t="s">
        <v>1603</v>
      </c>
      <c r="D752" s="1">
        <v>0</v>
      </c>
      <c r="E752" s="1">
        <v>0</v>
      </c>
      <c r="F752" s="1">
        <v>0</v>
      </c>
      <c r="G752" s="1">
        <v>0</v>
      </c>
      <c r="H752" s="1">
        <v>0</v>
      </c>
      <c r="I752" s="1">
        <v>0</v>
      </c>
      <c r="J752" s="1">
        <v>0</v>
      </c>
      <c r="K752" s="1">
        <v>0</v>
      </c>
    </row>
    <row r="753" spans="1:11">
      <c r="A753" s="1" t="s">
        <v>1479</v>
      </c>
      <c r="B753" s="1" t="s">
        <v>675</v>
      </c>
      <c r="C753" s="1" t="s">
        <v>758</v>
      </c>
      <c r="D753" s="1">
        <v>3</v>
      </c>
      <c r="E753" s="1" t="s">
        <v>1243</v>
      </c>
      <c r="F753" s="1">
        <v>3</v>
      </c>
      <c r="G753" s="1" t="s">
        <v>1243</v>
      </c>
      <c r="H753" s="1">
        <v>3</v>
      </c>
      <c r="I753" s="1" t="s">
        <v>1243</v>
      </c>
      <c r="J753" s="1">
        <v>3</v>
      </c>
      <c r="K753" s="1" t="s">
        <v>1243</v>
      </c>
    </row>
    <row r="754" spans="1:11">
      <c r="A754" s="1" t="s">
        <v>1480</v>
      </c>
      <c r="B754" s="1" t="s">
        <v>675</v>
      </c>
      <c r="C754" s="1" t="s">
        <v>1605</v>
      </c>
      <c r="D754" s="1">
        <v>1</v>
      </c>
      <c r="E754" s="1" t="s">
        <v>1243</v>
      </c>
      <c r="F754" s="1">
        <v>1</v>
      </c>
      <c r="G754" s="1" t="s">
        <v>1243</v>
      </c>
      <c r="H754" s="1">
        <v>1</v>
      </c>
      <c r="I754" s="1" t="s">
        <v>1243</v>
      </c>
      <c r="J754" s="1">
        <v>1</v>
      </c>
      <c r="K754" s="1" t="s">
        <v>1243</v>
      </c>
    </row>
    <row r="755" spans="1:11">
      <c r="A755" s="1" t="s">
        <v>1481</v>
      </c>
      <c r="B755" s="1" t="s">
        <v>675</v>
      </c>
      <c r="C755" s="1" t="s">
        <v>1606</v>
      </c>
      <c r="D755" s="1">
        <v>1</v>
      </c>
      <c r="E755" s="1" t="s">
        <v>1243</v>
      </c>
      <c r="F755" s="1">
        <v>1</v>
      </c>
      <c r="G755" s="1" t="s">
        <v>1243</v>
      </c>
      <c r="H755" s="1">
        <v>1</v>
      </c>
      <c r="I755" s="1" t="s">
        <v>1243</v>
      </c>
      <c r="J755" s="1">
        <v>1</v>
      </c>
      <c r="K755" s="1" t="s">
        <v>1243</v>
      </c>
    </row>
    <row r="756" spans="1:11">
      <c r="A756" s="1" t="s">
        <v>1482</v>
      </c>
      <c r="B756" s="1" t="s">
        <v>675</v>
      </c>
      <c r="C756" s="1" t="s">
        <v>760</v>
      </c>
      <c r="D756" s="1">
        <v>0</v>
      </c>
      <c r="E756" s="1">
        <v>0</v>
      </c>
      <c r="F756" s="1">
        <v>0</v>
      </c>
      <c r="G756" s="1">
        <v>0</v>
      </c>
      <c r="H756" s="1">
        <v>0</v>
      </c>
      <c r="I756" s="1">
        <v>0</v>
      </c>
      <c r="J756" s="1">
        <v>0</v>
      </c>
      <c r="K756" s="1">
        <v>0</v>
      </c>
    </row>
    <row r="757" spans="1:11">
      <c r="A757" s="1" t="s">
        <v>1483</v>
      </c>
      <c r="B757" s="1" t="s">
        <v>675</v>
      </c>
      <c r="C757" s="1" t="s">
        <v>1604</v>
      </c>
      <c r="D757" s="1">
        <v>0</v>
      </c>
      <c r="E757" s="1">
        <v>0</v>
      </c>
      <c r="F757" s="1">
        <v>0</v>
      </c>
      <c r="G757" s="1">
        <v>0</v>
      </c>
      <c r="H757" s="1">
        <v>0</v>
      </c>
      <c r="I757" s="1">
        <v>0</v>
      </c>
      <c r="J757" s="1">
        <v>0</v>
      </c>
      <c r="K757" s="1">
        <v>0</v>
      </c>
    </row>
    <row r="758" spans="1:11">
      <c r="A758" s="1" t="s">
        <v>1484</v>
      </c>
      <c r="B758" s="1" t="s">
        <v>675</v>
      </c>
      <c r="C758" s="1" t="s">
        <v>757</v>
      </c>
      <c r="D758" s="1">
        <v>1</v>
      </c>
      <c r="E758" s="1" t="s">
        <v>1243</v>
      </c>
      <c r="F758" s="1">
        <v>1</v>
      </c>
      <c r="G758" s="1" t="s">
        <v>1243</v>
      </c>
      <c r="H758" s="1">
        <v>1</v>
      </c>
      <c r="I758" s="1" t="s">
        <v>1243</v>
      </c>
      <c r="J758" s="1">
        <v>1</v>
      </c>
      <c r="K758" s="1" t="s">
        <v>1243</v>
      </c>
    </row>
    <row r="759" spans="1:11">
      <c r="A759" s="1" t="s">
        <v>1485</v>
      </c>
      <c r="B759" s="1" t="s">
        <v>675</v>
      </c>
      <c r="C759" s="1" t="s">
        <v>1431</v>
      </c>
      <c r="D759" s="1">
        <v>0</v>
      </c>
      <c r="E759" s="1">
        <v>0</v>
      </c>
      <c r="F759" s="1">
        <v>0</v>
      </c>
      <c r="G759" s="1">
        <v>0</v>
      </c>
      <c r="H759" s="1">
        <v>0</v>
      </c>
      <c r="I759" s="1">
        <v>0</v>
      </c>
      <c r="J759" s="1">
        <v>0</v>
      </c>
      <c r="K759" s="1">
        <v>0</v>
      </c>
    </row>
    <row r="760" spans="1:11">
      <c r="A760" s="1" t="s">
        <v>1844</v>
      </c>
      <c r="B760" s="1" t="s">
        <v>1486</v>
      </c>
      <c r="C760" s="1" t="s">
        <v>746</v>
      </c>
      <c r="D760" s="1">
        <v>636</v>
      </c>
      <c r="E760" s="1" t="s">
        <v>1243</v>
      </c>
      <c r="F760" s="1">
        <v>640</v>
      </c>
      <c r="G760" s="1" t="s">
        <v>1243</v>
      </c>
      <c r="H760" s="1">
        <v>639</v>
      </c>
      <c r="I760" s="1" t="s">
        <v>1243</v>
      </c>
      <c r="J760" s="1">
        <v>639</v>
      </c>
      <c r="K760" s="1" t="s">
        <v>1243</v>
      </c>
    </row>
    <row r="761" spans="1:11">
      <c r="A761" s="1" t="s">
        <v>1845</v>
      </c>
      <c r="B761" s="1" t="s">
        <v>1486</v>
      </c>
      <c r="C761" s="1" t="s">
        <v>759</v>
      </c>
      <c r="D761" s="1">
        <v>3</v>
      </c>
      <c r="E761" s="1" t="s">
        <v>1243</v>
      </c>
      <c r="F761" s="1">
        <v>3</v>
      </c>
      <c r="G761" s="1" t="s">
        <v>1243</v>
      </c>
      <c r="H761" s="1">
        <v>3</v>
      </c>
      <c r="I761" s="1" t="s">
        <v>1243</v>
      </c>
      <c r="J761" s="1">
        <v>3</v>
      </c>
      <c r="K761" s="1" t="s">
        <v>1243</v>
      </c>
    </row>
    <row r="762" spans="1:11">
      <c r="A762" s="1" t="s">
        <v>1231</v>
      </c>
      <c r="B762" s="1" t="s">
        <v>1486</v>
      </c>
      <c r="C762" s="1" t="s">
        <v>1602</v>
      </c>
      <c r="D762" s="1">
        <v>9</v>
      </c>
      <c r="E762" s="1">
        <v>967</v>
      </c>
      <c r="F762" s="1">
        <v>9</v>
      </c>
      <c r="G762" s="1">
        <v>967</v>
      </c>
      <c r="H762" s="1">
        <v>9</v>
      </c>
      <c r="I762" s="1">
        <v>967</v>
      </c>
      <c r="J762" s="1">
        <v>9</v>
      </c>
      <c r="K762" s="1">
        <v>967</v>
      </c>
    </row>
    <row r="763" spans="1:11">
      <c r="A763" s="1" t="s">
        <v>1232</v>
      </c>
      <c r="B763" s="1" t="s">
        <v>1486</v>
      </c>
      <c r="C763" s="1" t="s">
        <v>756</v>
      </c>
      <c r="D763" s="1">
        <v>509</v>
      </c>
      <c r="E763" s="1">
        <v>2459</v>
      </c>
      <c r="F763" s="1">
        <v>513</v>
      </c>
      <c r="G763" s="1">
        <v>2470</v>
      </c>
      <c r="H763" s="1">
        <v>512</v>
      </c>
      <c r="I763" s="1">
        <v>2463</v>
      </c>
      <c r="J763" s="1">
        <v>514</v>
      </c>
      <c r="K763" s="1">
        <v>2462</v>
      </c>
    </row>
    <row r="764" spans="1:11">
      <c r="A764" s="1" t="s">
        <v>1233</v>
      </c>
      <c r="B764" s="1" t="s">
        <v>1486</v>
      </c>
      <c r="C764" s="1" t="s">
        <v>1603</v>
      </c>
      <c r="D764" s="1">
        <v>2</v>
      </c>
      <c r="E764" s="1">
        <v>444</v>
      </c>
      <c r="F764" s="1">
        <v>2</v>
      </c>
      <c r="G764" s="1">
        <v>444</v>
      </c>
      <c r="H764" s="1">
        <v>2</v>
      </c>
      <c r="I764" s="1">
        <v>444</v>
      </c>
      <c r="J764" s="1">
        <v>2</v>
      </c>
      <c r="K764" s="1">
        <v>444</v>
      </c>
    </row>
    <row r="765" spans="1:11">
      <c r="A765" s="1" t="s">
        <v>1234</v>
      </c>
      <c r="B765" s="1" t="s">
        <v>1486</v>
      </c>
      <c r="C765" s="1" t="s">
        <v>758</v>
      </c>
      <c r="D765" s="1">
        <v>34</v>
      </c>
      <c r="E765" s="1" t="s">
        <v>1243</v>
      </c>
      <c r="F765" s="1">
        <v>34</v>
      </c>
      <c r="G765" s="1" t="s">
        <v>1243</v>
      </c>
      <c r="H765" s="1">
        <v>34</v>
      </c>
      <c r="I765" s="1" t="s">
        <v>1243</v>
      </c>
      <c r="J765" s="1">
        <v>32</v>
      </c>
      <c r="K765" s="1" t="s">
        <v>1243</v>
      </c>
    </row>
    <row r="766" spans="1:11">
      <c r="A766" s="1" t="s">
        <v>1745</v>
      </c>
      <c r="B766" s="1" t="s">
        <v>1486</v>
      </c>
      <c r="C766" s="1" t="s">
        <v>1605</v>
      </c>
      <c r="D766" s="1">
        <v>23</v>
      </c>
      <c r="E766" s="1" t="s">
        <v>1243</v>
      </c>
      <c r="F766" s="1">
        <v>23</v>
      </c>
      <c r="G766" s="1" t="s">
        <v>1243</v>
      </c>
      <c r="H766" s="1">
        <v>23</v>
      </c>
      <c r="I766" s="1" t="s">
        <v>1243</v>
      </c>
      <c r="J766" s="1">
        <v>23</v>
      </c>
      <c r="K766" s="1" t="s">
        <v>1243</v>
      </c>
    </row>
    <row r="767" spans="1:11">
      <c r="A767" s="1" t="s">
        <v>1746</v>
      </c>
      <c r="B767" s="1" t="s">
        <v>1486</v>
      </c>
      <c r="C767" s="1" t="s">
        <v>1606</v>
      </c>
      <c r="D767" s="1">
        <v>23</v>
      </c>
      <c r="E767" s="1" t="s">
        <v>1243</v>
      </c>
      <c r="F767" s="1">
        <v>23</v>
      </c>
      <c r="G767" s="1" t="s">
        <v>1243</v>
      </c>
      <c r="H767" s="1">
        <v>23</v>
      </c>
      <c r="I767" s="1" t="s">
        <v>1243</v>
      </c>
      <c r="J767" s="1">
        <v>23</v>
      </c>
      <c r="K767" s="1" t="s">
        <v>1243</v>
      </c>
    </row>
    <row r="768" spans="1:11">
      <c r="A768" s="1" t="s">
        <v>1747</v>
      </c>
      <c r="B768" s="1" t="s">
        <v>1486</v>
      </c>
      <c r="C768" s="1" t="s">
        <v>760</v>
      </c>
      <c r="D768" s="1">
        <v>4</v>
      </c>
      <c r="E768" s="1">
        <v>27.819874999999996</v>
      </c>
      <c r="F768" s="1">
        <v>4</v>
      </c>
      <c r="G768" s="1">
        <v>27.819874999999996</v>
      </c>
      <c r="H768" s="1">
        <v>5</v>
      </c>
      <c r="I768" s="1">
        <v>34.515526999999999</v>
      </c>
      <c r="J768" s="1">
        <v>5</v>
      </c>
      <c r="K768" s="1">
        <v>34.248445999999994</v>
      </c>
    </row>
    <row r="769" spans="1:11">
      <c r="A769" s="1" t="s">
        <v>1748</v>
      </c>
      <c r="B769" s="1" t="s">
        <v>1486</v>
      </c>
      <c r="C769" s="1" t="s">
        <v>1604</v>
      </c>
      <c r="D769" s="1">
        <v>18</v>
      </c>
      <c r="E769" s="1">
        <v>443</v>
      </c>
      <c r="F769" s="1">
        <v>18</v>
      </c>
      <c r="G769" s="1">
        <v>443</v>
      </c>
      <c r="H769" s="1">
        <v>17</v>
      </c>
      <c r="I769" s="1">
        <v>397</v>
      </c>
      <c r="J769" s="1">
        <v>17</v>
      </c>
      <c r="K769" s="1">
        <v>405</v>
      </c>
    </row>
    <row r="770" spans="1:11">
      <c r="A770" s="1" t="s">
        <v>823</v>
      </c>
      <c r="B770" s="1" t="s">
        <v>1486</v>
      </c>
      <c r="C770" s="1" t="s">
        <v>757</v>
      </c>
      <c r="D770" s="1">
        <v>8</v>
      </c>
      <c r="E770" s="1" t="s">
        <v>1243</v>
      </c>
      <c r="F770" s="1">
        <v>8</v>
      </c>
      <c r="G770" s="1" t="s">
        <v>1243</v>
      </c>
      <c r="H770" s="1">
        <v>8</v>
      </c>
      <c r="I770" s="1" t="s">
        <v>1243</v>
      </c>
      <c r="J770" s="1">
        <v>8</v>
      </c>
      <c r="K770" s="1" t="s">
        <v>1243</v>
      </c>
    </row>
    <row r="771" spans="1:11">
      <c r="A771" s="1" t="s">
        <v>824</v>
      </c>
      <c r="B771" s="1" t="s">
        <v>1486</v>
      </c>
      <c r="C771" s="1" t="s">
        <v>1431</v>
      </c>
      <c r="D771" s="1">
        <v>3</v>
      </c>
      <c r="E771" s="1">
        <v>61</v>
      </c>
      <c r="F771" s="1">
        <v>3</v>
      </c>
      <c r="G771" s="1">
        <v>61</v>
      </c>
      <c r="H771" s="1">
        <v>3</v>
      </c>
      <c r="I771" s="1">
        <v>61</v>
      </c>
      <c r="J771" s="1">
        <v>3</v>
      </c>
      <c r="K771" s="1">
        <v>61</v>
      </c>
    </row>
    <row r="772" spans="1:11">
      <c r="A772" s="1" t="s">
        <v>1487</v>
      </c>
      <c r="B772" s="1" t="s">
        <v>684</v>
      </c>
      <c r="C772" s="1" t="s">
        <v>746</v>
      </c>
      <c r="D772" s="1">
        <v>18</v>
      </c>
      <c r="E772" s="1" t="s">
        <v>1243</v>
      </c>
      <c r="F772" s="1">
        <v>18</v>
      </c>
      <c r="G772" s="1" t="s">
        <v>1243</v>
      </c>
      <c r="H772" s="1">
        <v>18</v>
      </c>
      <c r="I772" s="1" t="s">
        <v>1243</v>
      </c>
      <c r="J772" s="1">
        <v>18</v>
      </c>
      <c r="K772" s="1" t="s">
        <v>1243</v>
      </c>
    </row>
    <row r="773" spans="1:11">
      <c r="A773" s="1" t="s">
        <v>1488</v>
      </c>
      <c r="B773" s="1" t="s">
        <v>684</v>
      </c>
      <c r="C773" s="1" t="s">
        <v>759</v>
      </c>
      <c r="D773" s="1">
        <v>0</v>
      </c>
      <c r="E773" s="1" t="s">
        <v>1243</v>
      </c>
      <c r="F773" s="1">
        <v>0</v>
      </c>
      <c r="G773" s="1" t="s">
        <v>1243</v>
      </c>
      <c r="H773" s="1">
        <v>0</v>
      </c>
      <c r="I773" s="1" t="s">
        <v>1243</v>
      </c>
      <c r="J773" s="1">
        <v>0</v>
      </c>
      <c r="K773" s="1" t="s">
        <v>1243</v>
      </c>
    </row>
    <row r="774" spans="1:11">
      <c r="A774" s="1" t="s">
        <v>1489</v>
      </c>
      <c r="B774" s="1" t="s">
        <v>684</v>
      </c>
      <c r="C774" s="1" t="s">
        <v>1602</v>
      </c>
      <c r="D774" s="1">
        <v>0</v>
      </c>
      <c r="E774" s="1">
        <v>0</v>
      </c>
      <c r="F774" s="1">
        <v>0</v>
      </c>
      <c r="G774" s="1">
        <v>0</v>
      </c>
      <c r="H774" s="1">
        <v>0</v>
      </c>
      <c r="I774" s="1">
        <v>0</v>
      </c>
      <c r="J774" s="1">
        <v>0</v>
      </c>
      <c r="K774" s="1">
        <v>0</v>
      </c>
    </row>
    <row r="775" spans="1:11">
      <c r="A775" s="1" t="s">
        <v>1490</v>
      </c>
      <c r="B775" s="1" t="s">
        <v>684</v>
      </c>
      <c r="C775" s="1" t="s">
        <v>756</v>
      </c>
      <c r="D775" s="1">
        <v>12</v>
      </c>
      <c r="E775" s="1">
        <v>59</v>
      </c>
      <c r="F775" s="1">
        <v>12</v>
      </c>
      <c r="G775" s="1">
        <v>59</v>
      </c>
      <c r="H775" s="1">
        <v>12</v>
      </c>
      <c r="I775" s="1">
        <v>60</v>
      </c>
      <c r="J775" s="1">
        <v>12</v>
      </c>
      <c r="K775" s="1">
        <v>60</v>
      </c>
    </row>
    <row r="776" spans="1:11">
      <c r="A776" s="1" t="s">
        <v>1491</v>
      </c>
      <c r="B776" s="1" t="s">
        <v>684</v>
      </c>
      <c r="C776" s="1" t="s">
        <v>1603</v>
      </c>
      <c r="D776" s="1">
        <v>0</v>
      </c>
      <c r="E776" s="1">
        <v>0</v>
      </c>
      <c r="F776" s="1">
        <v>0</v>
      </c>
      <c r="G776" s="1">
        <v>0</v>
      </c>
      <c r="H776" s="1">
        <v>0</v>
      </c>
      <c r="I776" s="1">
        <v>0</v>
      </c>
      <c r="J776" s="1">
        <v>0</v>
      </c>
      <c r="K776" s="1">
        <v>0</v>
      </c>
    </row>
    <row r="777" spans="1:11">
      <c r="A777" s="1" t="s">
        <v>1492</v>
      </c>
      <c r="B777" s="1" t="s">
        <v>684</v>
      </c>
      <c r="C777" s="1" t="s">
        <v>758</v>
      </c>
      <c r="D777" s="1">
        <v>4</v>
      </c>
      <c r="E777" s="1" t="s">
        <v>1243</v>
      </c>
      <c r="F777" s="1">
        <v>4</v>
      </c>
      <c r="G777" s="1" t="s">
        <v>1243</v>
      </c>
      <c r="H777" s="1">
        <v>4</v>
      </c>
      <c r="I777" s="1" t="s">
        <v>1243</v>
      </c>
      <c r="J777" s="1">
        <v>4</v>
      </c>
      <c r="K777" s="1" t="s">
        <v>1243</v>
      </c>
    </row>
    <row r="778" spans="1:11">
      <c r="A778" s="1" t="s">
        <v>1493</v>
      </c>
      <c r="B778" s="1" t="s">
        <v>684</v>
      </c>
      <c r="C778" s="1" t="s">
        <v>1605</v>
      </c>
      <c r="D778" s="1">
        <v>1</v>
      </c>
      <c r="E778" s="1" t="s">
        <v>1243</v>
      </c>
      <c r="F778" s="1">
        <v>1</v>
      </c>
      <c r="G778" s="1" t="s">
        <v>1243</v>
      </c>
      <c r="H778" s="1">
        <v>1</v>
      </c>
      <c r="I778" s="1" t="s">
        <v>1243</v>
      </c>
      <c r="J778" s="1">
        <v>1</v>
      </c>
      <c r="K778" s="1" t="s">
        <v>1243</v>
      </c>
    </row>
    <row r="779" spans="1:11">
      <c r="A779" s="1" t="s">
        <v>1494</v>
      </c>
      <c r="B779" s="1" t="s">
        <v>684</v>
      </c>
      <c r="C779" s="1" t="s">
        <v>1606</v>
      </c>
      <c r="D779" s="1">
        <v>1</v>
      </c>
      <c r="E779" s="1" t="s">
        <v>1243</v>
      </c>
      <c r="F779" s="1">
        <v>1</v>
      </c>
      <c r="G779" s="1" t="s">
        <v>1243</v>
      </c>
      <c r="H779" s="1">
        <v>1</v>
      </c>
      <c r="I779" s="1" t="s">
        <v>1243</v>
      </c>
      <c r="J779" s="1">
        <v>1</v>
      </c>
      <c r="K779" s="1" t="s">
        <v>1243</v>
      </c>
    </row>
    <row r="780" spans="1:11">
      <c r="A780" s="1" t="s">
        <v>1495</v>
      </c>
      <c r="B780" s="1" t="s">
        <v>684</v>
      </c>
      <c r="C780" s="1" t="s">
        <v>760</v>
      </c>
      <c r="D780" s="1">
        <v>0</v>
      </c>
      <c r="E780" s="1">
        <v>0</v>
      </c>
      <c r="F780" s="1">
        <v>0</v>
      </c>
      <c r="G780" s="1">
        <v>0</v>
      </c>
      <c r="H780" s="1">
        <v>0</v>
      </c>
      <c r="I780" s="1">
        <v>0</v>
      </c>
      <c r="J780" s="1">
        <v>0</v>
      </c>
      <c r="K780" s="1">
        <v>0</v>
      </c>
    </row>
    <row r="781" spans="1:11">
      <c r="A781" s="1" t="s">
        <v>1496</v>
      </c>
      <c r="B781" s="1" t="s">
        <v>684</v>
      </c>
      <c r="C781" s="1" t="s">
        <v>1604</v>
      </c>
      <c r="D781" s="1">
        <v>0</v>
      </c>
      <c r="E781" s="1">
        <v>0</v>
      </c>
      <c r="F781" s="1">
        <v>0</v>
      </c>
      <c r="G781" s="1">
        <v>0</v>
      </c>
      <c r="H781" s="1">
        <v>0</v>
      </c>
      <c r="I781" s="1">
        <v>0</v>
      </c>
      <c r="J781" s="1">
        <v>0</v>
      </c>
      <c r="K781" s="1">
        <v>0</v>
      </c>
    </row>
    <row r="782" spans="1:11">
      <c r="A782" s="1" t="s">
        <v>1497</v>
      </c>
      <c r="B782" s="1" t="s">
        <v>684</v>
      </c>
      <c r="C782" s="1" t="s">
        <v>757</v>
      </c>
      <c r="D782" s="1">
        <v>0</v>
      </c>
      <c r="E782" s="1" t="s">
        <v>1243</v>
      </c>
      <c r="F782" s="1">
        <v>0</v>
      </c>
      <c r="G782" s="1" t="s">
        <v>1243</v>
      </c>
      <c r="H782" s="1">
        <v>0</v>
      </c>
      <c r="I782" s="1" t="s">
        <v>1243</v>
      </c>
      <c r="J782" s="1">
        <v>0</v>
      </c>
      <c r="K782" s="1" t="s">
        <v>1243</v>
      </c>
    </row>
    <row r="783" spans="1:11">
      <c r="A783" s="1" t="s">
        <v>1498</v>
      </c>
      <c r="B783" s="1" t="s">
        <v>684</v>
      </c>
      <c r="C783" s="1" t="s">
        <v>1431</v>
      </c>
      <c r="D783" s="1">
        <v>0</v>
      </c>
      <c r="E783" s="1">
        <v>0</v>
      </c>
      <c r="F783" s="1">
        <v>0</v>
      </c>
      <c r="G783" s="1">
        <v>0</v>
      </c>
      <c r="H783" s="1">
        <v>0</v>
      </c>
      <c r="I783" s="1">
        <v>0</v>
      </c>
      <c r="J783" s="1">
        <v>0</v>
      </c>
      <c r="K783" s="1">
        <v>0</v>
      </c>
    </row>
    <row r="784" spans="1:11">
      <c r="A784" s="1" t="s">
        <v>1499</v>
      </c>
      <c r="B784" s="1" t="s">
        <v>692</v>
      </c>
      <c r="C784" s="1" t="s">
        <v>746</v>
      </c>
      <c r="D784" s="1">
        <v>50</v>
      </c>
      <c r="E784" s="1" t="s">
        <v>1243</v>
      </c>
      <c r="F784" s="1">
        <v>50</v>
      </c>
      <c r="G784" s="1" t="s">
        <v>1243</v>
      </c>
      <c r="H784" s="1">
        <v>49</v>
      </c>
      <c r="I784" s="1" t="s">
        <v>1243</v>
      </c>
      <c r="J784" s="1">
        <v>50</v>
      </c>
      <c r="K784" s="1" t="s">
        <v>1243</v>
      </c>
    </row>
    <row r="785" spans="1:11">
      <c r="A785" s="1" t="s">
        <v>1500</v>
      </c>
      <c r="B785" s="1" t="s">
        <v>692</v>
      </c>
      <c r="C785" s="1" t="s">
        <v>759</v>
      </c>
      <c r="D785" s="1">
        <v>0</v>
      </c>
      <c r="E785" s="1" t="s">
        <v>1243</v>
      </c>
      <c r="F785" s="1">
        <v>0</v>
      </c>
      <c r="G785" s="1" t="s">
        <v>1243</v>
      </c>
      <c r="H785" s="1">
        <v>0</v>
      </c>
      <c r="I785" s="1" t="s">
        <v>1243</v>
      </c>
      <c r="J785" s="1">
        <v>0</v>
      </c>
      <c r="K785" s="1" t="s">
        <v>1243</v>
      </c>
    </row>
    <row r="786" spans="1:11">
      <c r="A786" s="1" t="s">
        <v>1501</v>
      </c>
      <c r="B786" s="1" t="s">
        <v>692</v>
      </c>
      <c r="C786" s="1" t="s">
        <v>1602</v>
      </c>
      <c r="D786" s="1">
        <v>0</v>
      </c>
      <c r="E786" s="1">
        <v>0</v>
      </c>
      <c r="F786" s="1">
        <v>0</v>
      </c>
      <c r="G786" s="1">
        <v>0</v>
      </c>
      <c r="H786" s="1">
        <v>0</v>
      </c>
      <c r="I786" s="1">
        <v>0</v>
      </c>
      <c r="J786" s="1">
        <v>0</v>
      </c>
      <c r="K786" s="1">
        <v>0</v>
      </c>
    </row>
    <row r="787" spans="1:11">
      <c r="A787" s="1" t="s">
        <v>1502</v>
      </c>
      <c r="B787" s="1" t="s">
        <v>692</v>
      </c>
      <c r="C787" s="1" t="s">
        <v>756</v>
      </c>
      <c r="D787" s="1">
        <v>47</v>
      </c>
      <c r="E787" s="1">
        <v>96</v>
      </c>
      <c r="F787" s="1">
        <v>47</v>
      </c>
      <c r="G787" s="1">
        <v>96</v>
      </c>
      <c r="H787" s="1">
        <v>46</v>
      </c>
      <c r="I787" s="1">
        <v>94</v>
      </c>
      <c r="J787" s="1">
        <v>47</v>
      </c>
      <c r="K787" s="1">
        <v>97</v>
      </c>
    </row>
    <row r="788" spans="1:11">
      <c r="A788" s="1" t="s">
        <v>1503</v>
      </c>
      <c r="B788" s="1" t="s">
        <v>692</v>
      </c>
      <c r="C788" s="1" t="s">
        <v>1603</v>
      </c>
      <c r="D788" s="1">
        <v>0</v>
      </c>
      <c r="E788" s="1">
        <v>0</v>
      </c>
      <c r="F788" s="1">
        <v>0</v>
      </c>
      <c r="G788" s="1">
        <v>0</v>
      </c>
      <c r="H788" s="1">
        <v>0</v>
      </c>
      <c r="I788" s="1">
        <v>0</v>
      </c>
      <c r="J788" s="1">
        <v>0</v>
      </c>
      <c r="K788" s="1">
        <v>0</v>
      </c>
    </row>
    <row r="789" spans="1:11">
      <c r="A789" s="1" t="s">
        <v>1504</v>
      </c>
      <c r="B789" s="1" t="s">
        <v>692</v>
      </c>
      <c r="C789" s="1" t="s">
        <v>758</v>
      </c>
      <c r="D789" s="1">
        <v>1</v>
      </c>
      <c r="E789" s="1" t="s">
        <v>1243</v>
      </c>
      <c r="F789" s="1">
        <v>1</v>
      </c>
      <c r="G789" s="1" t="s">
        <v>1243</v>
      </c>
      <c r="H789" s="1">
        <v>1</v>
      </c>
      <c r="I789" s="1" t="s">
        <v>1243</v>
      </c>
      <c r="J789" s="1">
        <v>1</v>
      </c>
      <c r="K789" s="1" t="s">
        <v>1243</v>
      </c>
    </row>
    <row r="790" spans="1:11">
      <c r="A790" s="1" t="s">
        <v>1505</v>
      </c>
      <c r="B790" s="1" t="s">
        <v>692</v>
      </c>
      <c r="C790" s="1" t="s">
        <v>1605</v>
      </c>
      <c r="D790" s="1">
        <v>1</v>
      </c>
      <c r="E790" s="1" t="s">
        <v>1243</v>
      </c>
      <c r="F790" s="1">
        <v>1</v>
      </c>
      <c r="G790" s="1" t="s">
        <v>1243</v>
      </c>
      <c r="H790" s="1">
        <v>1</v>
      </c>
      <c r="I790" s="1" t="s">
        <v>1243</v>
      </c>
      <c r="J790" s="1">
        <v>1</v>
      </c>
      <c r="K790" s="1" t="s">
        <v>1243</v>
      </c>
    </row>
    <row r="791" spans="1:11">
      <c r="A791" s="1" t="s">
        <v>1506</v>
      </c>
      <c r="B791" s="1" t="s">
        <v>692</v>
      </c>
      <c r="C791" s="1" t="s">
        <v>1606</v>
      </c>
      <c r="D791" s="1">
        <v>1</v>
      </c>
      <c r="E791" s="1" t="s">
        <v>1243</v>
      </c>
      <c r="F791" s="1">
        <v>1</v>
      </c>
      <c r="G791" s="1" t="s">
        <v>1243</v>
      </c>
      <c r="H791" s="1">
        <v>1</v>
      </c>
      <c r="I791" s="1" t="s">
        <v>1243</v>
      </c>
      <c r="J791" s="1">
        <v>1</v>
      </c>
      <c r="K791" s="1" t="s">
        <v>1243</v>
      </c>
    </row>
    <row r="792" spans="1:11">
      <c r="A792" s="1" t="s">
        <v>1507</v>
      </c>
      <c r="B792" s="1" t="s">
        <v>692</v>
      </c>
      <c r="C792" s="1" t="s">
        <v>760</v>
      </c>
      <c r="D792" s="1">
        <v>0</v>
      </c>
      <c r="E792" s="1">
        <v>0</v>
      </c>
      <c r="F792" s="1">
        <v>0</v>
      </c>
      <c r="G792" s="1">
        <v>0</v>
      </c>
      <c r="H792" s="1">
        <v>0</v>
      </c>
      <c r="I792" s="1">
        <v>0</v>
      </c>
      <c r="J792" s="1">
        <v>0</v>
      </c>
      <c r="K792" s="1">
        <v>0</v>
      </c>
    </row>
    <row r="793" spans="1:11">
      <c r="A793" s="1" t="s">
        <v>1757</v>
      </c>
      <c r="B793" s="1" t="s">
        <v>692</v>
      </c>
      <c r="C793" s="1" t="s">
        <v>1604</v>
      </c>
      <c r="D793" s="1">
        <v>0</v>
      </c>
      <c r="E793" s="1">
        <v>0</v>
      </c>
      <c r="F793" s="1">
        <v>0</v>
      </c>
      <c r="G793" s="1">
        <v>0</v>
      </c>
      <c r="H793" s="1">
        <v>0</v>
      </c>
      <c r="I793" s="1">
        <v>0</v>
      </c>
      <c r="J793" s="1">
        <v>0</v>
      </c>
      <c r="K793" s="1">
        <v>0</v>
      </c>
    </row>
    <row r="794" spans="1:11">
      <c r="A794" s="1" t="s">
        <v>1758</v>
      </c>
      <c r="B794" s="1" t="s">
        <v>692</v>
      </c>
      <c r="C794" s="1" t="s">
        <v>757</v>
      </c>
      <c r="D794" s="1">
        <v>0</v>
      </c>
      <c r="E794" s="1" t="s">
        <v>1243</v>
      </c>
      <c r="F794" s="1">
        <v>0</v>
      </c>
      <c r="G794" s="1" t="s">
        <v>1243</v>
      </c>
      <c r="H794" s="1">
        <v>0</v>
      </c>
      <c r="I794" s="1" t="s">
        <v>1243</v>
      </c>
      <c r="J794" s="1">
        <v>0</v>
      </c>
      <c r="K794" s="1" t="s">
        <v>1243</v>
      </c>
    </row>
    <row r="795" spans="1:11">
      <c r="A795" s="1" t="s">
        <v>1759</v>
      </c>
      <c r="B795" s="1" t="s">
        <v>692</v>
      </c>
      <c r="C795" s="1" t="s">
        <v>1431</v>
      </c>
      <c r="D795" s="1">
        <v>0</v>
      </c>
      <c r="E795" s="1">
        <v>0</v>
      </c>
      <c r="F795" s="1">
        <v>0</v>
      </c>
      <c r="G795" s="1">
        <v>0</v>
      </c>
      <c r="H795" s="1">
        <v>0</v>
      </c>
      <c r="I795" s="1">
        <v>0</v>
      </c>
      <c r="J795" s="1">
        <v>0</v>
      </c>
      <c r="K795" s="1">
        <v>0</v>
      </c>
    </row>
    <row r="796" spans="1:11">
      <c r="A796" s="1" t="s">
        <v>1760</v>
      </c>
      <c r="B796" s="1" t="s">
        <v>695</v>
      </c>
      <c r="C796" s="1" t="s">
        <v>746</v>
      </c>
      <c r="D796" s="1">
        <v>23</v>
      </c>
      <c r="E796" s="1" t="s">
        <v>1243</v>
      </c>
      <c r="F796" s="1">
        <v>23</v>
      </c>
      <c r="G796" s="1" t="s">
        <v>1243</v>
      </c>
      <c r="H796" s="1">
        <v>23</v>
      </c>
      <c r="I796" s="1" t="s">
        <v>1243</v>
      </c>
      <c r="J796" s="1">
        <v>23</v>
      </c>
      <c r="K796" s="1" t="s">
        <v>1243</v>
      </c>
    </row>
    <row r="797" spans="1:11">
      <c r="A797" s="1" t="s">
        <v>1761</v>
      </c>
      <c r="B797" s="1" t="s">
        <v>695</v>
      </c>
      <c r="C797" s="1" t="s">
        <v>759</v>
      </c>
      <c r="D797" s="1">
        <v>1</v>
      </c>
      <c r="E797" s="1" t="s">
        <v>1243</v>
      </c>
      <c r="F797" s="1">
        <v>1</v>
      </c>
      <c r="G797" s="1" t="s">
        <v>1243</v>
      </c>
      <c r="H797" s="1">
        <v>1</v>
      </c>
      <c r="I797" s="1" t="s">
        <v>1243</v>
      </c>
      <c r="J797" s="1">
        <v>1</v>
      </c>
      <c r="K797" s="1" t="s">
        <v>1243</v>
      </c>
    </row>
    <row r="798" spans="1:11">
      <c r="A798" s="1" t="s">
        <v>1762</v>
      </c>
      <c r="B798" s="1" t="s">
        <v>695</v>
      </c>
      <c r="C798" s="1" t="s">
        <v>1602</v>
      </c>
      <c r="D798" s="1">
        <v>0</v>
      </c>
      <c r="E798" s="1">
        <v>0</v>
      </c>
      <c r="F798" s="1">
        <v>0</v>
      </c>
      <c r="G798" s="1">
        <v>0</v>
      </c>
      <c r="H798" s="1">
        <v>0</v>
      </c>
      <c r="I798" s="1">
        <v>0</v>
      </c>
      <c r="J798" s="1">
        <v>0</v>
      </c>
      <c r="K798" s="1">
        <v>0</v>
      </c>
    </row>
    <row r="799" spans="1:11">
      <c r="A799" s="1" t="s">
        <v>1763</v>
      </c>
      <c r="B799" s="1" t="s">
        <v>695</v>
      </c>
      <c r="C799" s="1" t="s">
        <v>756</v>
      </c>
      <c r="D799" s="1">
        <v>17</v>
      </c>
      <c r="E799" s="1">
        <v>72</v>
      </c>
      <c r="F799" s="1">
        <v>17</v>
      </c>
      <c r="G799" s="1">
        <v>74</v>
      </c>
      <c r="H799" s="1">
        <v>17</v>
      </c>
      <c r="I799" s="1">
        <v>74</v>
      </c>
      <c r="J799" s="1">
        <v>17</v>
      </c>
      <c r="K799" s="1">
        <v>74</v>
      </c>
    </row>
    <row r="800" spans="1:11">
      <c r="A800" s="1" t="s">
        <v>1003</v>
      </c>
      <c r="B800" s="1" t="s">
        <v>695</v>
      </c>
      <c r="C800" s="1" t="s">
        <v>1603</v>
      </c>
      <c r="D800" s="1">
        <v>0</v>
      </c>
      <c r="E800" s="1">
        <v>0</v>
      </c>
      <c r="F800" s="1">
        <v>0</v>
      </c>
      <c r="G800" s="1">
        <v>0</v>
      </c>
      <c r="H800" s="1">
        <v>0</v>
      </c>
      <c r="I800" s="1">
        <v>0</v>
      </c>
      <c r="J800" s="1">
        <v>0</v>
      </c>
      <c r="K800" s="1">
        <v>0</v>
      </c>
    </row>
    <row r="801" spans="1:11">
      <c r="A801" s="1" t="s">
        <v>1004</v>
      </c>
      <c r="B801" s="1" t="s">
        <v>695</v>
      </c>
      <c r="C801" s="1" t="s">
        <v>758</v>
      </c>
      <c r="D801" s="1">
        <v>1</v>
      </c>
      <c r="E801" s="1" t="s">
        <v>1243</v>
      </c>
      <c r="F801" s="1">
        <v>1</v>
      </c>
      <c r="G801" s="1" t="s">
        <v>1243</v>
      </c>
      <c r="H801" s="1">
        <v>1</v>
      </c>
      <c r="I801" s="1" t="s">
        <v>1243</v>
      </c>
      <c r="J801" s="1">
        <v>1</v>
      </c>
      <c r="K801" s="1" t="s">
        <v>1243</v>
      </c>
    </row>
    <row r="802" spans="1:11">
      <c r="A802" s="1" t="s">
        <v>1005</v>
      </c>
      <c r="B802" s="1" t="s">
        <v>695</v>
      </c>
      <c r="C802" s="1" t="s">
        <v>1605</v>
      </c>
      <c r="D802" s="1">
        <v>1</v>
      </c>
      <c r="E802" s="1" t="s">
        <v>1243</v>
      </c>
      <c r="F802" s="1">
        <v>1</v>
      </c>
      <c r="G802" s="1" t="s">
        <v>1243</v>
      </c>
      <c r="H802" s="1">
        <v>1</v>
      </c>
      <c r="I802" s="1" t="s">
        <v>1243</v>
      </c>
      <c r="J802" s="1">
        <v>1</v>
      </c>
      <c r="K802" s="1" t="s">
        <v>1243</v>
      </c>
    </row>
    <row r="803" spans="1:11">
      <c r="A803" s="1" t="s">
        <v>1006</v>
      </c>
      <c r="B803" s="1" t="s">
        <v>695</v>
      </c>
      <c r="C803" s="1" t="s">
        <v>1606</v>
      </c>
      <c r="D803" s="1">
        <v>1</v>
      </c>
      <c r="E803" s="1" t="s">
        <v>1243</v>
      </c>
      <c r="F803" s="1">
        <v>1</v>
      </c>
      <c r="G803" s="1" t="s">
        <v>1243</v>
      </c>
      <c r="H803" s="1">
        <v>1</v>
      </c>
      <c r="I803" s="1" t="s">
        <v>1243</v>
      </c>
      <c r="J803" s="1">
        <v>1</v>
      </c>
      <c r="K803" s="1" t="s">
        <v>1243</v>
      </c>
    </row>
    <row r="804" spans="1:11">
      <c r="A804" s="1" t="s">
        <v>1007</v>
      </c>
      <c r="B804" s="1" t="s">
        <v>695</v>
      </c>
      <c r="C804" s="1" t="s">
        <v>760</v>
      </c>
      <c r="D804" s="1">
        <v>1</v>
      </c>
      <c r="E804" s="1">
        <v>6.6956519999999999</v>
      </c>
      <c r="F804" s="1">
        <v>1</v>
      </c>
      <c r="G804" s="1">
        <v>6.6956519999999999</v>
      </c>
      <c r="H804" s="1">
        <v>1</v>
      </c>
      <c r="I804" s="1">
        <v>6.6956519999999999</v>
      </c>
      <c r="J804" s="1">
        <v>1</v>
      </c>
      <c r="K804" s="1">
        <v>6.6956519999999999</v>
      </c>
    </row>
    <row r="805" spans="1:11">
      <c r="A805" s="1" t="s">
        <v>1008</v>
      </c>
      <c r="B805" s="1" t="s">
        <v>695</v>
      </c>
      <c r="C805" s="1" t="s">
        <v>1604</v>
      </c>
      <c r="D805" s="1">
        <v>0</v>
      </c>
      <c r="E805" s="1">
        <v>0</v>
      </c>
      <c r="F805" s="1">
        <v>0</v>
      </c>
      <c r="G805" s="1">
        <v>0</v>
      </c>
      <c r="H805" s="1">
        <v>0</v>
      </c>
      <c r="I805" s="1">
        <v>0</v>
      </c>
      <c r="J805" s="1">
        <v>0</v>
      </c>
      <c r="K805" s="1">
        <v>0</v>
      </c>
    </row>
    <row r="806" spans="1:11">
      <c r="A806" s="1" t="s">
        <v>1009</v>
      </c>
      <c r="B806" s="1" t="s">
        <v>695</v>
      </c>
      <c r="C806" s="1" t="s">
        <v>757</v>
      </c>
      <c r="D806" s="1">
        <v>0</v>
      </c>
      <c r="E806" s="1" t="s">
        <v>1243</v>
      </c>
      <c r="F806" s="1">
        <v>0</v>
      </c>
      <c r="G806" s="1" t="s">
        <v>1243</v>
      </c>
      <c r="H806" s="1">
        <v>0</v>
      </c>
      <c r="I806" s="1" t="s">
        <v>1243</v>
      </c>
      <c r="J806" s="1">
        <v>0</v>
      </c>
      <c r="K806" s="1" t="s">
        <v>1243</v>
      </c>
    </row>
    <row r="807" spans="1:11">
      <c r="A807" s="1" t="s">
        <v>1010</v>
      </c>
      <c r="B807" s="1" t="s">
        <v>695</v>
      </c>
      <c r="C807" s="1" t="s">
        <v>1431</v>
      </c>
      <c r="D807" s="1">
        <v>1</v>
      </c>
      <c r="E807" s="1">
        <v>20</v>
      </c>
      <c r="F807" s="1">
        <v>1</v>
      </c>
      <c r="G807" s="1">
        <v>20</v>
      </c>
      <c r="H807" s="1">
        <v>1</v>
      </c>
      <c r="I807" s="1">
        <v>20</v>
      </c>
      <c r="J807" s="1">
        <v>1</v>
      </c>
      <c r="K807" s="1">
        <v>20</v>
      </c>
    </row>
    <row r="808" spans="1:11">
      <c r="A808" s="1" t="s">
        <v>1011</v>
      </c>
      <c r="B808" s="1" t="s">
        <v>697</v>
      </c>
      <c r="C808" s="1" t="s">
        <v>746</v>
      </c>
      <c r="D808" s="1">
        <v>33</v>
      </c>
      <c r="E808" s="1" t="s">
        <v>1243</v>
      </c>
      <c r="F808" s="1">
        <v>33</v>
      </c>
      <c r="G808" s="1" t="s">
        <v>1243</v>
      </c>
      <c r="H808" s="1">
        <v>33</v>
      </c>
      <c r="I808" s="1" t="s">
        <v>1243</v>
      </c>
      <c r="J808" s="1">
        <v>33</v>
      </c>
      <c r="K808" s="1" t="s">
        <v>1243</v>
      </c>
    </row>
    <row r="809" spans="1:11">
      <c r="A809" s="1" t="s">
        <v>1012</v>
      </c>
      <c r="B809" s="1" t="s">
        <v>697</v>
      </c>
      <c r="C809" s="1" t="s">
        <v>759</v>
      </c>
      <c r="D809" s="1">
        <v>0</v>
      </c>
      <c r="E809" s="1" t="s">
        <v>1243</v>
      </c>
      <c r="F809" s="1">
        <v>0</v>
      </c>
      <c r="G809" s="1" t="s">
        <v>1243</v>
      </c>
      <c r="H809" s="1">
        <v>0</v>
      </c>
      <c r="I809" s="1" t="s">
        <v>1243</v>
      </c>
      <c r="J809" s="1">
        <v>0</v>
      </c>
      <c r="K809" s="1" t="s">
        <v>1243</v>
      </c>
    </row>
    <row r="810" spans="1:11">
      <c r="A810" s="1" t="s">
        <v>1013</v>
      </c>
      <c r="B810" s="1" t="s">
        <v>697</v>
      </c>
      <c r="C810" s="1" t="s">
        <v>1602</v>
      </c>
      <c r="D810" s="1">
        <v>0</v>
      </c>
      <c r="E810" s="1">
        <v>0</v>
      </c>
      <c r="F810" s="1">
        <v>0</v>
      </c>
      <c r="G810" s="1">
        <v>0</v>
      </c>
      <c r="H810" s="1">
        <v>0</v>
      </c>
      <c r="I810" s="1">
        <v>0</v>
      </c>
      <c r="J810" s="1">
        <v>0</v>
      </c>
      <c r="K810" s="1">
        <v>0</v>
      </c>
    </row>
    <row r="811" spans="1:11">
      <c r="A811" s="1" t="s">
        <v>1014</v>
      </c>
      <c r="B811" s="1" t="s">
        <v>697</v>
      </c>
      <c r="C811" s="1" t="s">
        <v>756</v>
      </c>
      <c r="D811" s="1">
        <v>30</v>
      </c>
      <c r="E811" s="1">
        <v>149</v>
      </c>
      <c r="F811" s="1">
        <v>30</v>
      </c>
      <c r="G811" s="1">
        <v>149</v>
      </c>
      <c r="H811" s="1">
        <v>30</v>
      </c>
      <c r="I811" s="1">
        <v>149</v>
      </c>
      <c r="J811" s="1">
        <v>30</v>
      </c>
      <c r="K811" s="1">
        <v>149</v>
      </c>
    </row>
    <row r="812" spans="1:11">
      <c r="A812" s="1" t="s">
        <v>1015</v>
      </c>
      <c r="B812" s="1" t="s">
        <v>697</v>
      </c>
      <c r="C812" s="1" t="s">
        <v>1603</v>
      </c>
      <c r="D812" s="1">
        <v>0</v>
      </c>
      <c r="E812" s="1">
        <v>0</v>
      </c>
      <c r="F812" s="1">
        <v>0</v>
      </c>
      <c r="G812" s="1">
        <v>0</v>
      </c>
      <c r="H812" s="1">
        <v>0</v>
      </c>
      <c r="I812" s="1">
        <v>0</v>
      </c>
      <c r="J812" s="1">
        <v>0</v>
      </c>
      <c r="K812" s="1">
        <v>0</v>
      </c>
    </row>
    <row r="813" spans="1:11">
      <c r="A813" s="1" t="s">
        <v>1016</v>
      </c>
      <c r="B813" s="1" t="s">
        <v>697</v>
      </c>
      <c r="C813" s="1" t="s">
        <v>758</v>
      </c>
      <c r="D813" s="1">
        <v>1</v>
      </c>
      <c r="E813" s="1" t="s">
        <v>1243</v>
      </c>
      <c r="F813" s="1">
        <v>1</v>
      </c>
      <c r="G813" s="1" t="s">
        <v>1243</v>
      </c>
      <c r="H813" s="1">
        <v>1</v>
      </c>
      <c r="I813" s="1" t="s">
        <v>1243</v>
      </c>
      <c r="J813" s="1">
        <v>1</v>
      </c>
      <c r="K813" s="1" t="s">
        <v>1243</v>
      </c>
    </row>
    <row r="814" spans="1:11">
      <c r="A814" s="1" t="s">
        <v>1017</v>
      </c>
      <c r="B814" s="1" t="s">
        <v>697</v>
      </c>
      <c r="C814" s="1" t="s">
        <v>1605</v>
      </c>
      <c r="D814" s="1">
        <v>1</v>
      </c>
      <c r="E814" s="1" t="s">
        <v>1243</v>
      </c>
      <c r="F814" s="1">
        <v>1</v>
      </c>
      <c r="G814" s="1" t="s">
        <v>1243</v>
      </c>
      <c r="H814" s="1">
        <v>1</v>
      </c>
      <c r="I814" s="1" t="s">
        <v>1243</v>
      </c>
      <c r="J814" s="1">
        <v>1</v>
      </c>
      <c r="K814" s="1" t="s">
        <v>1243</v>
      </c>
    </row>
    <row r="815" spans="1:11">
      <c r="A815" s="1" t="s">
        <v>1018</v>
      </c>
      <c r="B815" s="1" t="s">
        <v>697</v>
      </c>
      <c r="C815" s="1" t="s">
        <v>1606</v>
      </c>
      <c r="D815" s="1">
        <v>1</v>
      </c>
      <c r="E815" s="1" t="s">
        <v>1243</v>
      </c>
      <c r="F815" s="1">
        <v>1</v>
      </c>
      <c r="G815" s="1" t="s">
        <v>1243</v>
      </c>
      <c r="H815" s="1">
        <v>1</v>
      </c>
      <c r="I815" s="1" t="s">
        <v>1243</v>
      </c>
      <c r="J815" s="1">
        <v>1</v>
      </c>
      <c r="K815" s="1" t="s">
        <v>1243</v>
      </c>
    </row>
    <row r="816" spans="1:11">
      <c r="A816" s="1" t="s">
        <v>1019</v>
      </c>
      <c r="B816" s="1" t="s">
        <v>697</v>
      </c>
      <c r="C816" s="1" t="s">
        <v>760</v>
      </c>
      <c r="D816" s="1">
        <v>0</v>
      </c>
      <c r="E816" s="1">
        <v>0</v>
      </c>
      <c r="F816" s="1">
        <v>0</v>
      </c>
      <c r="G816" s="1">
        <v>0</v>
      </c>
      <c r="H816" s="1">
        <v>0</v>
      </c>
      <c r="I816" s="1">
        <v>0</v>
      </c>
      <c r="J816" s="1">
        <v>0</v>
      </c>
      <c r="K816" s="1">
        <v>0</v>
      </c>
    </row>
    <row r="817" spans="1:11">
      <c r="A817" s="1" t="s">
        <v>1020</v>
      </c>
      <c r="B817" s="1" t="s">
        <v>697</v>
      </c>
      <c r="C817" s="1" t="s">
        <v>1604</v>
      </c>
      <c r="D817" s="1">
        <v>0</v>
      </c>
      <c r="E817" s="1">
        <v>0</v>
      </c>
      <c r="F817" s="1">
        <v>0</v>
      </c>
      <c r="G817" s="1">
        <v>0</v>
      </c>
      <c r="H817" s="1">
        <v>0</v>
      </c>
      <c r="I817" s="1">
        <v>0</v>
      </c>
      <c r="J817" s="1">
        <v>0</v>
      </c>
      <c r="K817" s="1">
        <v>0</v>
      </c>
    </row>
    <row r="818" spans="1:11">
      <c r="A818" s="1" t="s">
        <v>1021</v>
      </c>
      <c r="B818" s="1" t="s">
        <v>697</v>
      </c>
      <c r="C818" s="1" t="s">
        <v>757</v>
      </c>
      <c r="D818" s="1">
        <v>0</v>
      </c>
      <c r="E818" s="1" t="s">
        <v>1243</v>
      </c>
      <c r="F818" s="1">
        <v>0</v>
      </c>
      <c r="G818" s="1" t="s">
        <v>1243</v>
      </c>
      <c r="H818" s="1">
        <v>0</v>
      </c>
      <c r="I818" s="1" t="s">
        <v>1243</v>
      </c>
      <c r="J818" s="1">
        <v>0</v>
      </c>
      <c r="K818" s="1" t="s">
        <v>1243</v>
      </c>
    </row>
    <row r="819" spans="1:11">
      <c r="A819" s="1" t="s">
        <v>1022</v>
      </c>
      <c r="B819" s="1" t="s">
        <v>697</v>
      </c>
      <c r="C819" s="1" t="s">
        <v>1431</v>
      </c>
      <c r="D819" s="1">
        <v>0</v>
      </c>
      <c r="E819" s="1">
        <v>0</v>
      </c>
      <c r="F819" s="1">
        <v>0</v>
      </c>
      <c r="G819" s="1">
        <v>0</v>
      </c>
      <c r="H819" s="1">
        <v>0</v>
      </c>
      <c r="I819" s="1">
        <v>0</v>
      </c>
      <c r="J819" s="1">
        <v>0</v>
      </c>
      <c r="K819" s="1">
        <v>0</v>
      </c>
    </row>
    <row r="820" spans="1:11">
      <c r="A820" s="1" t="s">
        <v>1023</v>
      </c>
      <c r="B820" s="1" t="s">
        <v>706</v>
      </c>
      <c r="C820" s="1" t="s">
        <v>746</v>
      </c>
      <c r="D820" s="1">
        <v>32</v>
      </c>
      <c r="E820" s="1" t="s">
        <v>1243</v>
      </c>
      <c r="F820" s="1">
        <v>31</v>
      </c>
      <c r="G820" s="1" t="s">
        <v>1243</v>
      </c>
      <c r="H820" s="1">
        <v>32</v>
      </c>
      <c r="I820" s="1" t="s">
        <v>1243</v>
      </c>
      <c r="J820" s="1">
        <v>31</v>
      </c>
      <c r="K820" s="1" t="s">
        <v>1243</v>
      </c>
    </row>
    <row r="821" spans="1:11">
      <c r="A821" s="1" t="s">
        <v>1024</v>
      </c>
      <c r="B821" s="1" t="s">
        <v>706</v>
      </c>
      <c r="C821" s="1" t="s">
        <v>759</v>
      </c>
      <c r="D821" s="1">
        <v>0</v>
      </c>
      <c r="E821" s="1" t="s">
        <v>1243</v>
      </c>
      <c r="F821" s="1">
        <v>0</v>
      </c>
      <c r="G821" s="1" t="s">
        <v>1243</v>
      </c>
      <c r="H821" s="1">
        <v>0</v>
      </c>
      <c r="I821" s="1" t="s">
        <v>1243</v>
      </c>
      <c r="J821" s="1">
        <v>0</v>
      </c>
      <c r="K821" s="1" t="s">
        <v>1243</v>
      </c>
    </row>
    <row r="822" spans="1:11">
      <c r="A822" s="1" t="s">
        <v>1025</v>
      </c>
      <c r="B822" s="1" t="s">
        <v>706</v>
      </c>
      <c r="C822" s="1" t="s">
        <v>1602</v>
      </c>
      <c r="D822" s="1">
        <v>0</v>
      </c>
      <c r="E822" s="1">
        <v>0</v>
      </c>
      <c r="F822" s="1">
        <v>0</v>
      </c>
      <c r="G822" s="1">
        <v>0</v>
      </c>
      <c r="H822" s="1">
        <v>0</v>
      </c>
      <c r="I822" s="1">
        <v>0</v>
      </c>
      <c r="J822" s="1">
        <v>0</v>
      </c>
      <c r="K822" s="1">
        <v>0</v>
      </c>
    </row>
    <row r="823" spans="1:11">
      <c r="A823" s="1" t="s">
        <v>1026</v>
      </c>
      <c r="B823" s="1" t="s">
        <v>706</v>
      </c>
      <c r="C823" s="1" t="s">
        <v>756</v>
      </c>
      <c r="D823" s="1">
        <v>27</v>
      </c>
      <c r="E823" s="1">
        <v>77</v>
      </c>
      <c r="F823" s="1">
        <v>26</v>
      </c>
      <c r="G823" s="1">
        <v>74</v>
      </c>
      <c r="H823" s="1">
        <v>27</v>
      </c>
      <c r="I823" s="1">
        <v>76</v>
      </c>
      <c r="J823" s="1">
        <v>26</v>
      </c>
      <c r="K823" s="1">
        <v>75</v>
      </c>
    </row>
    <row r="824" spans="1:11">
      <c r="A824" s="1" t="s">
        <v>1027</v>
      </c>
      <c r="B824" s="1" t="s">
        <v>706</v>
      </c>
      <c r="C824" s="1" t="s">
        <v>1603</v>
      </c>
      <c r="D824" s="1">
        <v>0</v>
      </c>
      <c r="E824" s="1">
        <v>0</v>
      </c>
      <c r="F824" s="1">
        <v>0</v>
      </c>
      <c r="G824" s="1">
        <v>0</v>
      </c>
      <c r="H824" s="1">
        <v>0</v>
      </c>
      <c r="I824" s="1">
        <v>0</v>
      </c>
      <c r="J824" s="1">
        <v>0</v>
      </c>
      <c r="K824" s="1">
        <v>0</v>
      </c>
    </row>
    <row r="825" spans="1:11">
      <c r="A825" s="1" t="s">
        <v>1028</v>
      </c>
      <c r="B825" s="1" t="s">
        <v>706</v>
      </c>
      <c r="C825" s="1" t="s">
        <v>758</v>
      </c>
      <c r="D825" s="1">
        <v>0</v>
      </c>
      <c r="E825" s="1" t="s">
        <v>1243</v>
      </c>
      <c r="F825" s="1">
        <v>0</v>
      </c>
      <c r="G825" s="1" t="s">
        <v>1243</v>
      </c>
      <c r="H825" s="1">
        <v>0</v>
      </c>
      <c r="I825" s="1" t="s">
        <v>1243</v>
      </c>
      <c r="J825" s="1">
        <v>0</v>
      </c>
      <c r="K825" s="1" t="s">
        <v>1243</v>
      </c>
    </row>
    <row r="826" spans="1:11">
      <c r="A826" s="1" t="s">
        <v>1029</v>
      </c>
      <c r="B826" s="1" t="s">
        <v>706</v>
      </c>
      <c r="C826" s="1" t="s">
        <v>1605</v>
      </c>
      <c r="D826" s="1" t="s">
        <v>2456</v>
      </c>
      <c r="E826" s="1" t="s">
        <v>1243</v>
      </c>
      <c r="F826" s="1" t="s">
        <v>2456</v>
      </c>
      <c r="G826" s="1" t="s">
        <v>1243</v>
      </c>
      <c r="H826" s="1" t="s">
        <v>2456</v>
      </c>
      <c r="I826" s="1" t="s">
        <v>1243</v>
      </c>
      <c r="J826" s="1" t="s">
        <v>2456</v>
      </c>
      <c r="K826" s="1" t="s">
        <v>1243</v>
      </c>
    </row>
    <row r="827" spans="1:11">
      <c r="A827" s="1" t="s">
        <v>1714</v>
      </c>
      <c r="B827" s="1" t="s">
        <v>706</v>
      </c>
      <c r="C827" s="1" t="s">
        <v>1606</v>
      </c>
      <c r="D827" s="1">
        <v>1</v>
      </c>
      <c r="E827" s="1" t="s">
        <v>1243</v>
      </c>
      <c r="F827" s="1">
        <v>1</v>
      </c>
      <c r="G827" s="1" t="s">
        <v>1243</v>
      </c>
      <c r="H827" s="1">
        <v>1</v>
      </c>
      <c r="I827" s="1" t="s">
        <v>1243</v>
      </c>
      <c r="J827" s="1">
        <v>1</v>
      </c>
      <c r="K827" s="1" t="s">
        <v>1243</v>
      </c>
    </row>
    <row r="828" spans="1:11">
      <c r="A828" s="1" t="s">
        <v>1715</v>
      </c>
      <c r="B828" s="1" t="s">
        <v>706</v>
      </c>
      <c r="C828" s="1" t="s">
        <v>760</v>
      </c>
      <c r="D828" s="1">
        <v>0</v>
      </c>
      <c r="E828" s="1">
        <v>0</v>
      </c>
      <c r="F828" s="1">
        <v>0</v>
      </c>
      <c r="G828" s="1">
        <v>0</v>
      </c>
      <c r="H828" s="1">
        <v>0</v>
      </c>
      <c r="I828" s="1">
        <v>0</v>
      </c>
      <c r="J828" s="1">
        <v>0</v>
      </c>
      <c r="K828" s="1">
        <v>0</v>
      </c>
    </row>
    <row r="829" spans="1:11">
      <c r="A829" s="1" t="s">
        <v>1716</v>
      </c>
      <c r="B829" s="1" t="s">
        <v>706</v>
      </c>
      <c r="C829" s="1" t="s">
        <v>1604</v>
      </c>
      <c r="D829" s="1">
        <v>1</v>
      </c>
      <c r="E829" s="1">
        <v>24</v>
      </c>
      <c r="F829" s="1">
        <v>1</v>
      </c>
      <c r="G829" s="1">
        <v>24</v>
      </c>
      <c r="H829" s="1">
        <v>1</v>
      </c>
      <c r="I829" s="1">
        <v>24</v>
      </c>
      <c r="J829" s="1">
        <v>1</v>
      </c>
      <c r="K829" s="1">
        <v>24</v>
      </c>
    </row>
    <row r="830" spans="1:11">
      <c r="A830" s="1" t="s">
        <v>1717</v>
      </c>
      <c r="B830" s="1" t="s">
        <v>706</v>
      </c>
      <c r="C830" s="1" t="s">
        <v>757</v>
      </c>
      <c r="D830" s="1">
        <v>1</v>
      </c>
      <c r="E830" s="1" t="s">
        <v>1243</v>
      </c>
      <c r="F830" s="1">
        <v>1</v>
      </c>
      <c r="G830" s="1" t="s">
        <v>1243</v>
      </c>
      <c r="H830" s="1">
        <v>1</v>
      </c>
      <c r="I830" s="1" t="s">
        <v>1243</v>
      </c>
      <c r="J830" s="1">
        <v>1</v>
      </c>
      <c r="K830" s="1" t="s">
        <v>1243</v>
      </c>
    </row>
    <row r="831" spans="1:11">
      <c r="A831" s="1" t="s">
        <v>1718</v>
      </c>
      <c r="B831" s="1" t="s">
        <v>706</v>
      </c>
      <c r="C831" s="1" t="s">
        <v>1431</v>
      </c>
      <c r="D831" s="1">
        <v>2</v>
      </c>
      <c r="E831" s="1">
        <v>41</v>
      </c>
      <c r="F831" s="1">
        <v>2</v>
      </c>
      <c r="G831" s="1">
        <v>41</v>
      </c>
      <c r="H831" s="1">
        <v>2</v>
      </c>
      <c r="I831" s="1">
        <v>41</v>
      </c>
      <c r="J831" s="1">
        <v>2</v>
      </c>
      <c r="K831" s="1">
        <v>41</v>
      </c>
    </row>
    <row r="832" spans="1:11">
      <c r="A832" s="1" t="s">
        <v>1719</v>
      </c>
      <c r="B832" s="1" t="s">
        <v>707</v>
      </c>
      <c r="C832" s="1" t="s">
        <v>746</v>
      </c>
      <c r="D832" s="1">
        <v>40</v>
      </c>
      <c r="E832" s="1" t="s">
        <v>1243</v>
      </c>
      <c r="F832" s="1">
        <v>40</v>
      </c>
      <c r="G832" s="1" t="s">
        <v>1243</v>
      </c>
      <c r="H832" s="1">
        <v>41</v>
      </c>
      <c r="I832" s="1" t="s">
        <v>1243</v>
      </c>
      <c r="J832" s="1">
        <v>41</v>
      </c>
      <c r="K832" s="1" t="s">
        <v>1243</v>
      </c>
    </row>
    <row r="833" spans="1:11">
      <c r="A833" s="1" t="s">
        <v>1720</v>
      </c>
      <c r="B833" s="1" t="s">
        <v>707</v>
      </c>
      <c r="C833" s="1" t="s">
        <v>759</v>
      </c>
      <c r="D833" s="1">
        <v>0</v>
      </c>
      <c r="E833" s="1" t="s">
        <v>1243</v>
      </c>
      <c r="F833" s="1">
        <v>0</v>
      </c>
      <c r="G833" s="1" t="s">
        <v>1243</v>
      </c>
      <c r="H833" s="1">
        <v>0</v>
      </c>
      <c r="I833" s="1" t="s">
        <v>1243</v>
      </c>
      <c r="J833" s="1">
        <v>0</v>
      </c>
      <c r="K833" s="1" t="s">
        <v>1243</v>
      </c>
    </row>
    <row r="834" spans="1:11">
      <c r="A834" s="1" t="s">
        <v>1721</v>
      </c>
      <c r="B834" s="1" t="s">
        <v>707</v>
      </c>
      <c r="C834" s="1" t="s">
        <v>1602</v>
      </c>
      <c r="D834" s="1">
        <v>0</v>
      </c>
      <c r="E834" s="1">
        <v>0</v>
      </c>
      <c r="F834" s="1">
        <v>0</v>
      </c>
      <c r="G834" s="1">
        <v>0</v>
      </c>
      <c r="H834" s="1">
        <v>0</v>
      </c>
      <c r="I834" s="1">
        <v>0</v>
      </c>
      <c r="J834" s="1">
        <v>0</v>
      </c>
      <c r="K834" s="1">
        <v>0</v>
      </c>
    </row>
    <row r="835" spans="1:11">
      <c r="A835" s="1" t="s">
        <v>1722</v>
      </c>
      <c r="B835" s="1" t="s">
        <v>707</v>
      </c>
      <c r="C835" s="1" t="s">
        <v>756</v>
      </c>
      <c r="D835" s="1">
        <v>35</v>
      </c>
      <c r="E835" s="1">
        <v>179</v>
      </c>
      <c r="F835" s="1">
        <v>35</v>
      </c>
      <c r="G835" s="1">
        <v>179</v>
      </c>
      <c r="H835" s="1">
        <v>36</v>
      </c>
      <c r="I835" s="1">
        <v>184</v>
      </c>
      <c r="J835" s="1">
        <v>36</v>
      </c>
      <c r="K835" s="1">
        <v>184</v>
      </c>
    </row>
    <row r="836" spans="1:11">
      <c r="A836" s="1" t="s">
        <v>1723</v>
      </c>
      <c r="B836" s="1" t="s">
        <v>707</v>
      </c>
      <c r="C836" s="1" t="s">
        <v>1603</v>
      </c>
      <c r="D836" s="1">
        <v>0</v>
      </c>
      <c r="E836" s="1">
        <v>0</v>
      </c>
      <c r="F836" s="1">
        <v>0</v>
      </c>
      <c r="G836" s="1">
        <v>0</v>
      </c>
      <c r="H836" s="1">
        <v>0</v>
      </c>
      <c r="I836" s="1">
        <v>0</v>
      </c>
      <c r="J836" s="1">
        <v>0</v>
      </c>
      <c r="K836" s="1">
        <v>0</v>
      </c>
    </row>
    <row r="837" spans="1:11">
      <c r="A837" s="1" t="s">
        <v>1724</v>
      </c>
      <c r="B837" s="1" t="s">
        <v>707</v>
      </c>
      <c r="C837" s="1" t="s">
        <v>758</v>
      </c>
      <c r="D837" s="1">
        <v>3</v>
      </c>
      <c r="E837" s="1" t="s">
        <v>1243</v>
      </c>
      <c r="F837" s="1">
        <v>3</v>
      </c>
      <c r="G837" s="1" t="s">
        <v>1243</v>
      </c>
      <c r="H837" s="1">
        <v>3</v>
      </c>
      <c r="I837" s="1" t="s">
        <v>1243</v>
      </c>
      <c r="J837" s="1">
        <v>3</v>
      </c>
      <c r="K837" s="1" t="s">
        <v>1243</v>
      </c>
    </row>
    <row r="838" spans="1:11">
      <c r="A838" s="1" t="s">
        <v>1725</v>
      </c>
      <c r="B838" s="1" t="s">
        <v>707</v>
      </c>
      <c r="C838" s="1" t="s">
        <v>1605</v>
      </c>
      <c r="D838" s="1">
        <v>1</v>
      </c>
      <c r="E838" s="1" t="s">
        <v>1243</v>
      </c>
      <c r="F838" s="1">
        <v>1</v>
      </c>
      <c r="G838" s="1" t="s">
        <v>1243</v>
      </c>
      <c r="H838" s="1">
        <v>1</v>
      </c>
      <c r="I838" s="1" t="s">
        <v>1243</v>
      </c>
      <c r="J838" s="1">
        <v>1</v>
      </c>
      <c r="K838" s="1" t="s">
        <v>1243</v>
      </c>
    </row>
    <row r="839" spans="1:11">
      <c r="A839" s="1" t="s">
        <v>316</v>
      </c>
      <c r="B839" s="1" t="s">
        <v>707</v>
      </c>
      <c r="C839" s="1" t="s">
        <v>1606</v>
      </c>
      <c r="D839" s="1">
        <v>1</v>
      </c>
      <c r="E839" s="1" t="s">
        <v>1243</v>
      </c>
      <c r="F839" s="1">
        <v>1</v>
      </c>
      <c r="G839" s="1" t="s">
        <v>1243</v>
      </c>
      <c r="H839" s="1">
        <v>1</v>
      </c>
      <c r="I839" s="1" t="s">
        <v>1243</v>
      </c>
      <c r="J839" s="1">
        <v>1</v>
      </c>
      <c r="K839" s="1" t="s">
        <v>1243</v>
      </c>
    </row>
    <row r="840" spans="1:11">
      <c r="A840" s="1" t="s">
        <v>151</v>
      </c>
      <c r="B840" s="1" t="s">
        <v>707</v>
      </c>
      <c r="C840" s="1" t="s">
        <v>760</v>
      </c>
      <c r="D840" s="1">
        <v>0</v>
      </c>
      <c r="E840" s="1">
        <v>0</v>
      </c>
      <c r="F840" s="1">
        <v>0</v>
      </c>
      <c r="G840" s="1">
        <v>0</v>
      </c>
      <c r="H840" s="1">
        <v>0</v>
      </c>
      <c r="I840" s="1">
        <v>0</v>
      </c>
      <c r="J840" s="1">
        <v>0</v>
      </c>
      <c r="K840" s="1">
        <v>0</v>
      </c>
    </row>
    <row r="841" spans="1:11">
      <c r="A841" s="1" t="s">
        <v>152</v>
      </c>
      <c r="B841" s="1" t="s">
        <v>707</v>
      </c>
      <c r="C841" s="1" t="s">
        <v>1604</v>
      </c>
      <c r="D841" s="1">
        <v>0</v>
      </c>
      <c r="E841" s="1">
        <v>0</v>
      </c>
      <c r="F841" s="1">
        <v>0</v>
      </c>
      <c r="G841" s="1">
        <v>0</v>
      </c>
      <c r="H841" s="1">
        <v>0</v>
      </c>
      <c r="I841" s="1">
        <v>0</v>
      </c>
      <c r="J841" s="1">
        <v>0</v>
      </c>
      <c r="K841" s="1">
        <v>0</v>
      </c>
    </row>
    <row r="842" spans="1:11">
      <c r="A842" s="1" t="s">
        <v>153</v>
      </c>
      <c r="B842" s="1" t="s">
        <v>707</v>
      </c>
      <c r="C842" s="1" t="s">
        <v>757</v>
      </c>
      <c r="D842" s="1">
        <v>0</v>
      </c>
      <c r="E842" s="1" t="s">
        <v>1243</v>
      </c>
      <c r="F842" s="1">
        <v>0</v>
      </c>
      <c r="G842" s="1" t="s">
        <v>1243</v>
      </c>
      <c r="H842" s="1">
        <v>0</v>
      </c>
      <c r="I842" s="1" t="s">
        <v>1243</v>
      </c>
      <c r="J842" s="1">
        <v>0</v>
      </c>
      <c r="K842" s="1" t="s">
        <v>1243</v>
      </c>
    </row>
    <row r="843" spans="1:11">
      <c r="A843" s="1" t="s">
        <v>154</v>
      </c>
      <c r="B843" s="1" t="s">
        <v>707</v>
      </c>
      <c r="C843" s="1" t="s">
        <v>1431</v>
      </c>
      <c r="D843" s="1">
        <v>0</v>
      </c>
      <c r="E843" s="1">
        <v>0</v>
      </c>
      <c r="F843" s="1">
        <v>0</v>
      </c>
      <c r="G843" s="1">
        <v>0</v>
      </c>
      <c r="H843" s="1">
        <v>0</v>
      </c>
      <c r="I843" s="1">
        <v>0</v>
      </c>
      <c r="J843" s="1">
        <v>0</v>
      </c>
      <c r="K843" s="1">
        <v>0</v>
      </c>
    </row>
    <row r="844" spans="1:11">
      <c r="A844" s="1" t="s">
        <v>155</v>
      </c>
      <c r="B844" s="1" t="s">
        <v>712</v>
      </c>
      <c r="C844" s="1" t="s">
        <v>746</v>
      </c>
      <c r="D844" s="1">
        <v>20</v>
      </c>
      <c r="E844" s="1" t="s">
        <v>1243</v>
      </c>
      <c r="F844" s="1">
        <v>20</v>
      </c>
      <c r="G844" s="1" t="s">
        <v>1243</v>
      </c>
      <c r="H844" s="1">
        <v>21</v>
      </c>
      <c r="I844" s="1" t="s">
        <v>1243</v>
      </c>
      <c r="J844" s="1">
        <v>20</v>
      </c>
      <c r="K844" s="1" t="s">
        <v>1243</v>
      </c>
    </row>
    <row r="845" spans="1:11">
      <c r="A845" s="1" t="s">
        <v>156</v>
      </c>
      <c r="B845" s="1" t="s">
        <v>712</v>
      </c>
      <c r="C845" s="1" t="s">
        <v>759</v>
      </c>
      <c r="D845" s="1">
        <v>0</v>
      </c>
      <c r="E845" s="1" t="s">
        <v>1243</v>
      </c>
      <c r="F845" s="1">
        <v>0</v>
      </c>
      <c r="G845" s="1" t="s">
        <v>1243</v>
      </c>
      <c r="H845" s="1">
        <v>0</v>
      </c>
      <c r="I845" s="1" t="s">
        <v>1243</v>
      </c>
      <c r="J845" s="1">
        <v>0</v>
      </c>
      <c r="K845" s="1" t="s">
        <v>1243</v>
      </c>
    </row>
    <row r="846" spans="1:11">
      <c r="A846" s="1" t="s">
        <v>157</v>
      </c>
      <c r="B846" s="1" t="s">
        <v>712</v>
      </c>
      <c r="C846" s="1" t="s">
        <v>1602</v>
      </c>
      <c r="D846" s="1">
        <v>0</v>
      </c>
      <c r="E846" s="1">
        <v>0</v>
      </c>
      <c r="F846" s="1">
        <v>0</v>
      </c>
      <c r="G846" s="1">
        <v>0</v>
      </c>
      <c r="H846" s="1">
        <v>0</v>
      </c>
      <c r="I846" s="1">
        <v>0</v>
      </c>
      <c r="J846" s="1">
        <v>0</v>
      </c>
      <c r="K846" s="1">
        <v>0</v>
      </c>
    </row>
    <row r="847" spans="1:11">
      <c r="A847" s="1" t="s">
        <v>158</v>
      </c>
      <c r="B847" s="1" t="s">
        <v>712</v>
      </c>
      <c r="C847" s="1" t="s">
        <v>756</v>
      </c>
      <c r="D847" s="1">
        <v>17</v>
      </c>
      <c r="E847" s="1">
        <v>80</v>
      </c>
      <c r="F847" s="1">
        <v>17</v>
      </c>
      <c r="G847" s="1">
        <v>80</v>
      </c>
      <c r="H847" s="1">
        <v>18</v>
      </c>
      <c r="I847" s="1">
        <v>83</v>
      </c>
      <c r="J847" s="1">
        <v>17</v>
      </c>
      <c r="K847" s="1">
        <v>79</v>
      </c>
    </row>
    <row r="848" spans="1:11">
      <c r="A848" s="1" t="s">
        <v>159</v>
      </c>
      <c r="B848" s="1" t="s">
        <v>712</v>
      </c>
      <c r="C848" s="1" t="s">
        <v>1603</v>
      </c>
      <c r="D848" s="1">
        <v>0</v>
      </c>
      <c r="E848" s="1">
        <v>0</v>
      </c>
      <c r="F848" s="1">
        <v>0</v>
      </c>
      <c r="G848" s="1">
        <v>0</v>
      </c>
      <c r="H848" s="1">
        <v>0</v>
      </c>
      <c r="I848" s="1">
        <v>0</v>
      </c>
      <c r="J848" s="1">
        <v>0</v>
      </c>
      <c r="K848" s="1">
        <v>0</v>
      </c>
    </row>
    <row r="849" spans="1:11">
      <c r="A849" s="1" t="s">
        <v>2005</v>
      </c>
      <c r="B849" s="1" t="s">
        <v>712</v>
      </c>
      <c r="C849" s="1" t="s">
        <v>758</v>
      </c>
      <c r="D849" s="1">
        <v>1</v>
      </c>
      <c r="E849" s="1" t="s">
        <v>1243</v>
      </c>
      <c r="F849" s="1">
        <v>1</v>
      </c>
      <c r="G849" s="1" t="s">
        <v>1243</v>
      </c>
      <c r="H849" s="1">
        <v>1</v>
      </c>
      <c r="I849" s="1" t="s">
        <v>1243</v>
      </c>
      <c r="J849" s="1">
        <v>1</v>
      </c>
      <c r="K849" s="1" t="s">
        <v>1243</v>
      </c>
    </row>
    <row r="850" spans="1:11">
      <c r="A850" s="1" t="s">
        <v>2006</v>
      </c>
      <c r="B850" s="1" t="s">
        <v>712</v>
      </c>
      <c r="C850" s="1" t="s">
        <v>1605</v>
      </c>
      <c r="D850" s="1">
        <v>1</v>
      </c>
      <c r="E850" s="1" t="s">
        <v>1243</v>
      </c>
      <c r="F850" s="1">
        <v>1</v>
      </c>
      <c r="G850" s="1" t="s">
        <v>1243</v>
      </c>
      <c r="H850" s="1">
        <v>1</v>
      </c>
      <c r="I850" s="1" t="s">
        <v>1243</v>
      </c>
      <c r="J850" s="1">
        <v>1</v>
      </c>
      <c r="K850" s="1" t="s">
        <v>1243</v>
      </c>
    </row>
    <row r="851" spans="1:11">
      <c r="A851" s="1" t="s">
        <v>2007</v>
      </c>
      <c r="B851" s="1" t="s">
        <v>712</v>
      </c>
      <c r="C851" s="1" t="s">
        <v>1606</v>
      </c>
      <c r="D851" s="1">
        <v>1</v>
      </c>
      <c r="E851" s="1" t="s">
        <v>1243</v>
      </c>
      <c r="F851" s="1">
        <v>1</v>
      </c>
      <c r="G851" s="1" t="s">
        <v>1243</v>
      </c>
      <c r="H851" s="1">
        <v>1</v>
      </c>
      <c r="I851" s="1" t="s">
        <v>1243</v>
      </c>
      <c r="J851" s="1">
        <v>1</v>
      </c>
      <c r="K851" s="1" t="s">
        <v>1243</v>
      </c>
    </row>
    <row r="852" spans="1:11">
      <c r="A852" s="1" t="s">
        <v>2008</v>
      </c>
      <c r="B852" s="1" t="s">
        <v>712</v>
      </c>
      <c r="C852" s="1" t="s">
        <v>760</v>
      </c>
      <c r="D852" s="1">
        <v>0</v>
      </c>
      <c r="E852" s="1">
        <v>0</v>
      </c>
      <c r="F852" s="1">
        <v>0</v>
      </c>
      <c r="G852" s="1">
        <v>0</v>
      </c>
      <c r="H852" s="1">
        <v>0</v>
      </c>
      <c r="I852" s="1">
        <v>0</v>
      </c>
      <c r="J852" s="1">
        <v>0</v>
      </c>
      <c r="K852" s="1">
        <v>0</v>
      </c>
    </row>
    <row r="853" spans="1:11">
      <c r="A853" s="1" t="s">
        <v>2009</v>
      </c>
      <c r="B853" s="1" t="s">
        <v>712</v>
      </c>
      <c r="C853" s="1" t="s">
        <v>1604</v>
      </c>
      <c r="D853" s="1">
        <v>0</v>
      </c>
      <c r="E853" s="1">
        <v>0</v>
      </c>
      <c r="F853" s="1">
        <v>0</v>
      </c>
      <c r="G853" s="1">
        <v>0</v>
      </c>
      <c r="H853" s="1">
        <v>0</v>
      </c>
      <c r="I853" s="1">
        <v>0</v>
      </c>
      <c r="J853" s="1">
        <v>0</v>
      </c>
      <c r="K853" s="1">
        <v>0</v>
      </c>
    </row>
    <row r="854" spans="1:11">
      <c r="A854" s="1" t="s">
        <v>2010</v>
      </c>
      <c r="B854" s="1" t="s">
        <v>712</v>
      </c>
      <c r="C854" s="1" t="s">
        <v>757</v>
      </c>
      <c r="D854" s="1">
        <v>0</v>
      </c>
      <c r="E854" s="1" t="s">
        <v>1243</v>
      </c>
      <c r="F854" s="1">
        <v>0</v>
      </c>
      <c r="G854" s="1" t="s">
        <v>1243</v>
      </c>
      <c r="H854" s="1">
        <v>0</v>
      </c>
      <c r="I854" s="1" t="s">
        <v>1243</v>
      </c>
      <c r="J854" s="1">
        <v>0</v>
      </c>
      <c r="K854" s="1" t="s">
        <v>1243</v>
      </c>
    </row>
    <row r="855" spans="1:11">
      <c r="A855" s="1" t="s">
        <v>2011</v>
      </c>
      <c r="B855" s="1" t="s">
        <v>712</v>
      </c>
      <c r="C855" s="1" t="s">
        <v>1431</v>
      </c>
      <c r="D855" s="1">
        <v>0</v>
      </c>
      <c r="E855" s="1">
        <v>0</v>
      </c>
      <c r="F855" s="1">
        <v>0</v>
      </c>
      <c r="G855" s="1">
        <v>0</v>
      </c>
      <c r="H855" s="1">
        <v>0</v>
      </c>
      <c r="I855" s="1">
        <v>0</v>
      </c>
      <c r="J855" s="1">
        <v>0</v>
      </c>
      <c r="K855" s="1">
        <v>0</v>
      </c>
    </row>
    <row r="856" spans="1:11">
      <c r="A856" s="1" t="s">
        <v>2012</v>
      </c>
      <c r="B856" s="1" t="s">
        <v>2355</v>
      </c>
      <c r="C856" s="1" t="s">
        <v>746</v>
      </c>
      <c r="D856" s="1">
        <v>12</v>
      </c>
      <c r="E856" s="1" t="s">
        <v>1243</v>
      </c>
      <c r="F856" s="1">
        <v>13</v>
      </c>
      <c r="G856" s="1" t="s">
        <v>1243</v>
      </c>
      <c r="H856" s="1">
        <v>13</v>
      </c>
      <c r="I856" s="1" t="s">
        <v>1243</v>
      </c>
      <c r="J856" s="1">
        <v>13</v>
      </c>
      <c r="K856" s="1" t="s">
        <v>1243</v>
      </c>
    </row>
    <row r="857" spans="1:11">
      <c r="A857" s="1" t="s">
        <v>2013</v>
      </c>
      <c r="B857" s="1" t="s">
        <v>2355</v>
      </c>
      <c r="C857" s="1" t="s">
        <v>759</v>
      </c>
      <c r="D857" s="1">
        <v>0</v>
      </c>
      <c r="E857" s="1" t="s">
        <v>1243</v>
      </c>
      <c r="F857" s="1">
        <v>0</v>
      </c>
      <c r="G857" s="1" t="s">
        <v>1243</v>
      </c>
      <c r="H857" s="1">
        <v>0</v>
      </c>
      <c r="I857" s="1" t="s">
        <v>1243</v>
      </c>
      <c r="J857" s="1">
        <v>0</v>
      </c>
      <c r="K857" s="1" t="s">
        <v>1243</v>
      </c>
    </row>
    <row r="858" spans="1:11">
      <c r="A858" s="1" t="s">
        <v>454</v>
      </c>
      <c r="B858" s="1" t="s">
        <v>2355</v>
      </c>
      <c r="C858" s="1" t="s">
        <v>1602</v>
      </c>
      <c r="D858" s="1">
        <v>0</v>
      </c>
      <c r="E858" s="1">
        <v>0</v>
      </c>
      <c r="F858" s="1">
        <v>0</v>
      </c>
      <c r="G858" s="1">
        <v>0</v>
      </c>
      <c r="H858" s="1">
        <v>0</v>
      </c>
      <c r="I858" s="1">
        <v>0</v>
      </c>
      <c r="J858" s="1">
        <v>0</v>
      </c>
      <c r="K858" s="1">
        <v>0</v>
      </c>
    </row>
    <row r="859" spans="1:11">
      <c r="A859" s="1" t="s">
        <v>455</v>
      </c>
      <c r="B859" s="1" t="s">
        <v>2355</v>
      </c>
      <c r="C859" s="1" t="s">
        <v>756</v>
      </c>
      <c r="D859" s="1">
        <v>7</v>
      </c>
      <c r="E859" s="1">
        <v>37</v>
      </c>
      <c r="F859" s="1">
        <v>8</v>
      </c>
      <c r="G859" s="1">
        <v>39</v>
      </c>
      <c r="H859" s="1">
        <v>8</v>
      </c>
      <c r="I859" s="1">
        <v>39</v>
      </c>
      <c r="J859" s="1">
        <v>8</v>
      </c>
      <c r="K859" s="1">
        <v>39</v>
      </c>
    </row>
    <row r="860" spans="1:11">
      <c r="A860" s="1" t="s">
        <v>456</v>
      </c>
      <c r="B860" s="1" t="s">
        <v>2355</v>
      </c>
      <c r="C860" s="1" t="s">
        <v>1603</v>
      </c>
      <c r="D860" s="1">
        <v>0</v>
      </c>
      <c r="E860" s="1">
        <v>0</v>
      </c>
      <c r="F860" s="1">
        <v>0</v>
      </c>
      <c r="G860" s="1">
        <v>0</v>
      </c>
      <c r="H860" s="1">
        <v>0</v>
      </c>
      <c r="I860" s="1">
        <v>0</v>
      </c>
      <c r="J860" s="1">
        <v>0</v>
      </c>
      <c r="K860" s="1">
        <v>0</v>
      </c>
    </row>
    <row r="861" spans="1:11">
      <c r="A861" s="1" t="s">
        <v>457</v>
      </c>
      <c r="B861" s="1" t="s">
        <v>2355</v>
      </c>
      <c r="C861" s="1" t="s">
        <v>758</v>
      </c>
      <c r="D861" s="1">
        <v>2</v>
      </c>
      <c r="E861" s="1" t="s">
        <v>1243</v>
      </c>
      <c r="F861" s="1">
        <v>2</v>
      </c>
      <c r="G861" s="1" t="s">
        <v>1243</v>
      </c>
      <c r="H861" s="1">
        <v>2</v>
      </c>
      <c r="I861" s="1" t="s">
        <v>1243</v>
      </c>
      <c r="J861" s="1">
        <v>2</v>
      </c>
      <c r="K861" s="1" t="s">
        <v>1243</v>
      </c>
    </row>
    <row r="862" spans="1:11">
      <c r="A862" s="1" t="s">
        <v>458</v>
      </c>
      <c r="B862" s="1" t="s">
        <v>2355</v>
      </c>
      <c r="C862" s="1" t="s">
        <v>1605</v>
      </c>
      <c r="D862" s="1">
        <v>1</v>
      </c>
      <c r="E862" s="1" t="s">
        <v>1243</v>
      </c>
      <c r="F862" s="1">
        <v>1</v>
      </c>
      <c r="G862" s="1" t="s">
        <v>1243</v>
      </c>
      <c r="H862" s="1">
        <v>1</v>
      </c>
      <c r="I862" s="1" t="s">
        <v>1243</v>
      </c>
      <c r="J862" s="1">
        <v>1</v>
      </c>
      <c r="K862" s="1" t="s">
        <v>1243</v>
      </c>
    </row>
    <row r="863" spans="1:11">
      <c r="A863" s="1" t="s">
        <v>459</v>
      </c>
      <c r="B863" s="1" t="s">
        <v>2355</v>
      </c>
      <c r="C863" s="1" t="s">
        <v>1606</v>
      </c>
      <c r="D863" s="1">
        <v>1</v>
      </c>
      <c r="E863" s="1" t="s">
        <v>1243</v>
      </c>
      <c r="F863" s="1">
        <v>1</v>
      </c>
      <c r="G863" s="1" t="s">
        <v>1243</v>
      </c>
      <c r="H863" s="1">
        <v>1</v>
      </c>
      <c r="I863" s="1" t="s">
        <v>1243</v>
      </c>
      <c r="J863" s="1">
        <v>1</v>
      </c>
      <c r="K863" s="1" t="s">
        <v>1243</v>
      </c>
    </row>
    <row r="864" spans="1:11">
      <c r="A864" s="1" t="s">
        <v>460</v>
      </c>
      <c r="B864" s="1" t="s">
        <v>2355</v>
      </c>
      <c r="C864" s="1" t="s">
        <v>760</v>
      </c>
      <c r="D864" s="1">
        <v>1</v>
      </c>
      <c r="E864" s="1">
        <v>8</v>
      </c>
      <c r="F864" s="1">
        <v>1</v>
      </c>
      <c r="G864" s="1">
        <v>8</v>
      </c>
      <c r="H864" s="1">
        <v>1</v>
      </c>
      <c r="I864" s="1">
        <v>8</v>
      </c>
      <c r="J864" s="1">
        <v>1</v>
      </c>
      <c r="K864" s="1">
        <v>8</v>
      </c>
    </row>
    <row r="865" spans="1:11">
      <c r="A865" s="1" t="s">
        <v>461</v>
      </c>
      <c r="B865" s="1" t="s">
        <v>2355</v>
      </c>
      <c r="C865" s="1" t="s">
        <v>1604</v>
      </c>
      <c r="D865" s="1">
        <v>0</v>
      </c>
      <c r="E865" s="1">
        <v>0</v>
      </c>
      <c r="F865" s="1">
        <v>0</v>
      </c>
      <c r="G865" s="1">
        <v>0</v>
      </c>
      <c r="H865" s="1">
        <v>0</v>
      </c>
      <c r="I865" s="1">
        <v>0</v>
      </c>
      <c r="J865" s="1">
        <v>0</v>
      </c>
      <c r="K865" s="1">
        <v>0</v>
      </c>
    </row>
    <row r="866" spans="1:11">
      <c r="A866" s="1" t="s">
        <v>462</v>
      </c>
      <c r="B866" s="1" t="s">
        <v>2355</v>
      </c>
      <c r="C866" s="1" t="s">
        <v>757</v>
      </c>
      <c r="D866" s="1">
        <v>0</v>
      </c>
      <c r="E866" s="1" t="s">
        <v>1243</v>
      </c>
      <c r="F866" s="1">
        <v>0</v>
      </c>
      <c r="G866" s="1" t="s">
        <v>1243</v>
      </c>
      <c r="H866" s="1">
        <v>0</v>
      </c>
      <c r="I866" s="1" t="s">
        <v>1243</v>
      </c>
      <c r="J866" s="1">
        <v>0</v>
      </c>
      <c r="K866" s="1" t="s">
        <v>1243</v>
      </c>
    </row>
    <row r="867" spans="1:11">
      <c r="A867" s="1" t="s">
        <v>463</v>
      </c>
      <c r="B867" s="1" t="s">
        <v>2355</v>
      </c>
      <c r="C867" s="1" t="s">
        <v>1431</v>
      </c>
      <c r="D867" s="1">
        <v>0</v>
      </c>
      <c r="E867" s="1">
        <v>0</v>
      </c>
      <c r="F867" s="1">
        <v>0</v>
      </c>
      <c r="G867" s="1">
        <v>0</v>
      </c>
      <c r="H867" s="1">
        <v>0</v>
      </c>
      <c r="I867" s="1">
        <v>0</v>
      </c>
      <c r="J867" s="1">
        <v>0</v>
      </c>
      <c r="K867" s="1">
        <v>0</v>
      </c>
    </row>
    <row r="868" spans="1:11">
      <c r="A868" s="1" t="s">
        <v>464</v>
      </c>
      <c r="B868" s="1" t="s">
        <v>2359</v>
      </c>
      <c r="C868" s="1" t="s">
        <v>746</v>
      </c>
      <c r="D868" s="1">
        <v>19</v>
      </c>
      <c r="E868" s="1" t="s">
        <v>1243</v>
      </c>
      <c r="F868" s="1">
        <v>19</v>
      </c>
      <c r="G868" s="1" t="s">
        <v>1243</v>
      </c>
      <c r="H868" s="1">
        <v>20</v>
      </c>
      <c r="I868" s="1" t="s">
        <v>1243</v>
      </c>
      <c r="J868" s="1">
        <v>24</v>
      </c>
      <c r="K868" s="1" t="s">
        <v>1243</v>
      </c>
    </row>
    <row r="869" spans="1:11">
      <c r="A869" s="1" t="s">
        <v>465</v>
      </c>
      <c r="B869" s="1" t="s">
        <v>2359</v>
      </c>
      <c r="C869" s="1" t="s">
        <v>759</v>
      </c>
      <c r="D869" s="1">
        <v>0</v>
      </c>
      <c r="E869" s="1" t="s">
        <v>1243</v>
      </c>
      <c r="F869" s="1">
        <v>0</v>
      </c>
      <c r="G869" s="1" t="s">
        <v>1243</v>
      </c>
      <c r="H869" s="1">
        <v>0</v>
      </c>
      <c r="I869" s="1" t="s">
        <v>1243</v>
      </c>
      <c r="J869" s="1">
        <v>0</v>
      </c>
      <c r="K869" s="1" t="s">
        <v>1243</v>
      </c>
    </row>
    <row r="870" spans="1:11">
      <c r="A870" s="1" t="s">
        <v>466</v>
      </c>
      <c r="B870" s="1" t="s">
        <v>2359</v>
      </c>
      <c r="C870" s="1" t="s">
        <v>1602</v>
      </c>
      <c r="D870" s="1">
        <v>0</v>
      </c>
      <c r="E870" s="1">
        <v>0</v>
      </c>
      <c r="F870" s="1">
        <v>0</v>
      </c>
      <c r="G870" s="1">
        <v>0</v>
      </c>
      <c r="H870" s="1">
        <v>0</v>
      </c>
      <c r="I870" s="1">
        <v>0</v>
      </c>
      <c r="J870" s="1">
        <v>0</v>
      </c>
      <c r="K870" s="1">
        <v>0</v>
      </c>
    </row>
    <row r="871" spans="1:11">
      <c r="A871" s="1" t="s">
        <v>467</v>
      </c>
      <c r="B871" s="1" t="s">
        <v>2359</v>
      </c>
      <c r="C871" s="1" t="s">
        <v>756</v>
      </c>
      <c r="D871" s="1">
        <v>17</v>
      </c>
      <c r="E871" s="1">
        <v>56</v>
      </c>
      <c r="F871" s="1">
        <v>17</v>
      </c>
      <c r="G871" s="1">
        <v>57</v>
      </c>
      <c r="H871" s="1">
        <v>18</v>
      </c>
      <c r="I871" s="1">
        <v>59</v>
      </c>
      <c r="J871" s="1">
        <v>22</v>
      </c>
      <c r="K871" s="1">
        <v>67</v>
      </c>
    </row>
    <row r="872" spans="1:11">
      <c r="A872" s="1" t="s">
        <v>468</v>
      </c>
      <c r="B872" s="1" t="s">
        <v>2359</v>
      </c>
      <c r="C872" s="1" t="s">
        <v>1603</v>
      </c>
      <c r="D872" s="1">
        <v>0</v>
      </c>
      <c r="E872" s="1">
        <v>0</v>
      </c>
      <c r="F872" s="1">
        <v>0</v>
      </c>
      <c r="G872" s="1">
        <v>0</v>
      </c>
      <c r="H872" s="1">
        <v>0</v>
      </c>
      <c r="I872" s="1">
        <v>0</v>
      </c>
      <c r="J872" s="1">
        <v>0</v>
      </c>
      <c r="K872" s="1">
        <v>0</v>
      </c>
    </row>
    <row r="873" spans="1:11">
      <c r="A873" s="1" t="s">
        <v>469</v>
      </c>
      <c r="B873" s="1" t="s">
        <v>2359</v>
      </c>
      <c r="C873" s="1" t="s">
        <v>758</v>
      </c>
      <c r="D873" s="1">
        <v>0</v>
      </c>
      <c r="E873" s="1" t="s">
        <v>1243</v>
      </c>
      <c r="F873" s="1">
        <v>0</v>
      </c>
      <c r="G873" s="1" t="s">
        <v>1243</v>
      </c>
      <c r="H873" s="1">
        <v>0</v>
      </c>
      <c r="I873" s="1" t="s">
        <v>1243</v>
      </c>
      <c r="J873" s="1">
        <v>0</v>
      </c>
      <c r="K873" s="1" t="s">
        <v>1243</v>
      </c>
    </row>
    <row r="874" spans="1:11">
      <c r="A874" s="1" t="s">
        <v>470</v>
      </c>
      <c r="B874" s="1" t="s">
        <v>2359</v>
      </c>
      <c r="C874" s="1" t="s">
        <v>1605</v>
      </c>
      <c r="D874" s="1" t="s">
        <v>2456</v>
      </c>
      <c r="E874" s="1" t="s">
        <v>1243</v>
      </c>
      <c r="F874" s="1" t="s">
        <v>2456</v>
      </c>
      <c r="G874" s="1" t="s">
        <v>1243</v>
      </c>
      <c r="H874" s="1" t="s">
        <v>2456</v>
      </c>
      <c r="I874" s="1" t="s">
        <v>1243</v>
      </c>
      <c r="J874" s="1" t="s">
        <v>2456</v>
      </c>
      <c r="K874" s="1" t="s">
        <v>1243</v>
      </c>
    </row>
    <row r="875" spans="1:11">
      <c r="A875" s="1" t="s">
        <v>471</v>
      </c>
      <c r="B875" s="1" t="s">
        <v>2359</v>
      </c>
      <c r="C875" s="1" t="s">
        <v>1606</v>
      </c>
      <c r="D875" s="1">
        <v>1</v>
      </c>
      <c r="E875" s="1" t="s">
        <v>1243</v>
      </c>
      <c r="F875" s="1">
        <v>1</v>
      </c>
      <c r="G875" s="1" t="s">
        <v>1243</v>
      </c>
      <c r="H875" s="1">
        <v>1</v>
      </c>
      <c r="I875" s="1" t="s">
        <v>1243</v>
      </c>
      <c r="J875" s="1">
        <v>1</v>
      </c>
      <c r="K875" s="1" t="s">
        <v>1243</v>
      </c>
    </row>
    <row r="876" spans="1:11">
      <c r="A876" s="1" t="s">
        <v>472</v>
      </c>
      <c r="B876" s="1" t="s">
        <v>2359</v>
      </c>
      <c r="C876" s="1" t="s">
        <v>760</v>
      </c>
      <c r="D876" s="1">
        <v>0</v>
      </c>
      <c r="E876" s="1">
        <v>0</v>
      </c>
      <c r="F876" s="1">
        <v>0</v>
      </c>
      <c r="G876" s="1">
        <v>0</v>
      </c>
      <c r="H876" s="1">
        <v>0</v>
      </c>
      <c r="I876" s="1">
        <v>0</v>
      </c>
      <c r="J876" s="1">
        <v>0</v>
      </c>
      <c r="K876" s="1">
        <v>0</v>
      </c>
    </row>
    <row r="877" spans="1:11">
      <c r="A877" s="1" t="s">
        <v>473</v>
      </c>
      <c r="B877" s="1" t="s">
        <v>2359</v>
      </c>
      <c r="C877" s="1" t="s">
        <v>1604</v>
      </c>
      <c r="D877" s="1">
        <v>1</v>
      </c>
      <c r="E877" s="1">
        <v>8</v>
      </c>
      <c r="F877" s="1">
        <v>1</v>
      </c>
      <c r="G877" s="1">
        <v>8</v>
      </c>
      <c r="H877" s="1">
        <v>1</v>
      </c>
      <c r="I877" s="1">
        <v>8</v>
      </c>
      <c r="J877" s="1">
        <v>1</v>
      </c>
      <c r="K877" s="1">
        <v>8</v>
      </c>
    </row>
    <row r="878" spans="1:11">
      <c r="A878" s="1" t="s">
        <v>474</v>
      </c>
      <c r="B878" s="1" t="s">
        <v>2359</v>
      </c>
      <c r="C878" s="1" t="s">
        <v>757</v>
      </c>
      <c r="D878" s="1">
        <v>0</v>
      </c>
      <c r="E878" s="1" t="s">
        <v>1243</v>
      </c>
      <c r="F878" s="1">
        <v>0</v>
      </c>
      <c r="G878" s="1" t="s">
        <v>1243</v>
      </c>
      <c r="H878" s="1">
        <v>0</v>
      </c>
      <c r="I878" s="1" t="s">
        <v>1243</v>
      </c>
      <c r="J878" s="1">
        <v>0</v>
      </c>
      <c r="K878" s="1" t="s">
        <v>1243</v>
      </c>
    </row>
    <row r="879" spans="1:11">
      <c r="A879" s="1" t="s">
        <v>2348</v>
      </c>
      <c r="B879" s="1" t="s">
        <v>2359</v>
      </c>
      <c r="C879" s="1" t="s">
        <v>1431</v>
      </c>
      <c r="D879" s="1">
        <v>0</v>
      </c>
      <c r="E879" s="1">
        <v>0</v>
      </c>
      <c r="F879" s="1">
        <v>0</v>
      </c>
      <c r="G879" s="1">
        <v>0</v>
      </c>
      <c r="H879" s="1">
        <v>0</v>
      </c>
      <c r="I879" s="1">
        <v>0</v>
      </c>
      <c r="J879" s="1">
        <v>0</v>
      </c>
      <c r="K879" s="1">
        <v>0</v>
      </c>
    </row>
    <row r="880" spans="1:11">
      <c r="A880" s="1" t="s">
        <v>2349</v>
      </c>
      <c r="B880" s="1" t="s">
        <v>2363</v>
      </c>
      <c r="C880" s="1" t="s">
        <v>746</v>
      </c>
      <c r="D880" s="1">
        <v>18</v>
      </c>
      <c r="E880" s="1" t="s">
        <v>1243</v>
      </c>
      <c r="F880" s="1">
        <v>19</v>
      </c>
      <c r="G880" s="1" t="s">
        <v>1243</v>
      </c>
      <c r="H880" s="1">
        <v>19</v>
      </c>
      <c r="I880" s="1" t="s">
        <v>1243</v>
      </c>
      <c r="J880" s="1">
        <v>19</v>
      </c>
      <c r="K880" s="1" t="s">
        <v>1243</v>
      </c>
    </row>
    <row r="881" spans="1:11">
      <c r="A881" s="1" t="s">
        <v>2350</v>
      </c>
      <c r="B881" s="1" t="s">
        <v>2363</v>
      </c>
      <c r="C881" s="1" t="s">
        <v>759</v>
      </c>
      <c r="D881" s="1">
        <v>0</v>
      </c>
      <c r="E881" s="1" t="s">
        <v>1243</v>
      </c>
      <c r="F881" s="1">
        <v>0</v>
      </c>
      <c r="G881" s="1" t="s">
        <v>1243</v>
      </c>
      <c r="H881" s="1">
        <v>0</v>
      </c>
      <c r="I881" s="1" t="s">
        <v>1243</v>
      </c>
      <c r="J881" s="1">
        <v>0</v>
      </c>
      <c r="K881" s="1" t="s">
        <v>1243</v>
      </c>
    </row>
    <row r="882" spans="1:11">
      <c r="A882" s="1" t="s">
        <v>2351</v>
      </c>
      <c r="B882" s="1" t="s">
        <v>2363</v>
      </c>
      <c r="C882" s="1" t="s">
        <v>1602</v>
      </c>
      <c r="D882" s="1">
        <v>0</v>
      </c>
      <c r="E882" s="1">
        <v>0</v>
      </c>
      <c r="F882" s="1">
        <v>0</v>
      </c>
      <c r="G882" s="1">
        <v>0</v>
      </c>
      <c r="H882" s="1">
        <v>0</v>
      </c>
      <c r="I882" s="1">
        <v>0</v>
      </c>
      <c r="J882" s="1">
        <v>0</v>
      </c>
      <c r="K882" s="1">
        <v>0</v>
      </c>
    </row>
    <row r="883" spans="1:11">
      <c r="A883" s="1" t="s">
        <v>2352</v>
      </c>
      <c r="B883" s="1" t="s">
        <v>2363</v>
      </c>
      <c r="C883" s="1" t="s">
        <v>756</v>
      </c>
      <c r="D883" s="1">
        <v>13</v>
      </c>
      <c r="E883" s="1">
        <v>54</v>
      </c>
      <c r="F883" s="1">
        <v>14</v>
      </c>
      <c r="G883" s="1">
        <v>58</v>
      </c>
      <c r="H883" s="1">
        <v>14</v>
      </c>
      <c r="I883" s="1">
        <v>58</v>
      </c>
      <c r="J883" s="1">
        <v>14</v>
      </c>
      <c r="K883" s="1">
        <v>58</v>
      </c>
    </row>
    <row r="884" spans="1:11">
      <c r="A884" s="1" t="s">
        <v>2353</v>
      </c>
      <c r="B884" s="1" t="s">
        <v>2363</v>
      </c>
      <c r="C884" s="1" t="s">
        <v>1603</v>
      </c>
      <c r="D884" s="1">
        <v>0</v>
      </c>
      <c r="E884" s="1">
        <v>0</v>
      </c>
      <c r="F884" s="1">
        <v>0</v>
      </c>
      <c r="G884" s="1">
        <v>0</v>
      </c>
      <c r="H884" s="1">
        <v>0</v>
      </c>
      <c r="I884" s="1">
        <v>0</v>
      </c>
      <c r="J884" s="1">
        <v>0</v>
      </c>
      <c r="K884" s="1">
        <v>0</v>
      </c>
    </row>
    <row r="885" spans="1:11">
      <c r="A885" s="1" t="s">
        <v>317</v>
      </c>
      <c r="B885" s="1" t="s">
        <v>2363</v>
      </c>
      <c r="C885" s="1" t="s">
        <v>758</v>
      </c>
      <c r="D885" s="1">
        <v>0</v>
      </c>
      <c r="E885" s="1" t="s">
        <v>1243</v>
      </c>
      <c r="F885" s="1">
        <v>0</v>
      </c>
      <c r="G885" s="1" t="s">
        <v>1243</v>
      </c>
      <c r="H885" s="1">
        <v>0</v>
      </c>
      <c r="I885" s="1" t="s">
        <v>1243</v>
      </c>
      <c r="J885" s="1">
        <v>0</v>
      </c>
      <c r="K885" s="1" t="s">
        <v>1243</v>
      </c>
    </row>
    <row r="886" spans="1:11">
      <c r="A886" s="1" t="s">
        <v>318</v>
      </c>
      <c r="B886" s="1" t="s">
        <v>2363</v>
      </c>
      <c r="C886" s="1" t="s">
        <v>1605</v>
      </c>
      <c r="D886" s="1" t="s">
        <v>2457</v>
      </c>
      <c r="E886" s="1" t="s">
        <v>1243</v>
      </c>
      <c r="F886" s="1" t="s">
        <v>2457</v>
      </c>
      <c r="G886" s="1" t="s">
        <v>1243</v>
      </c>
      <c r="H886" s="1" t="s">
        <v>2457</v>
      </c>
      <c r="I886" s="1" t="s">
        <v>1243</v>
      </c>
      <c r="J886" s="1" t="s">
        <v>2457</v>
      </c>
      <c r="K886" s="1" t="s">
        <v>1243</v>
      </c>
    </row>
    <row r="887" spans="1:11">
      <c r="A887" s="1" t="s">
        <v>2144</v>
      </c>
      <c r="B887" s="1" t="s">
        <v>2363</v>
      </c>
      <c r="C887" s="1" t="s">
        <v>1606</v>
      </c>
      <c r="D887" s="1">
        <v>1</v>
      </c>
      <c r="E887" s="1" t="s">
        <v>1243</v>
      </c>
      <c r="F887" s="1">
        <v>1</v>
      </c>
      <c r="G887" s="1" t="s">
        <v>1243</v>
      </c>
      <c r="H887" s="1">
        <v>1</v>
      </c>
      <c r="I887" s="1" t="s">
        <v>1243</v>
      </c>
      <c r="J887" s="1">
        <v>1</v>
      </c>
      <c r="K887" s="1" t="s">
        <v>1243</v>
      </c>
    </row>
    <row r="888" spans="1:11">
      <c r="A888" s="1" t="s">
        <v>2145</v>
      </c>
      <c r="B888" s="1" t="s">
        <v>2363</v>
      </c>
      <c r="C888" s="1" t="s">
        <v>760</v>
      </c>
      <c r="D888" s="1">
        <v>1</v>
      </c>
      <c r="E888" s="1">
        <v>6.4285709999999998</v>
      </c>
      <c r="F888" s="1">
        <v>1</v>
      </c>
      <c r="G888" s="1">
        <v>6.4285709999999998</v>
      </c>
      <c r="H888" s="1">
        <v>1</v>
      </c>
      <c r="I888" s="1">
        <v>6.4285709999999998</v>
      </c>
      <c r="J888" s="1">
        <v>1</v>
      </c>
      <c r="K888" s="1">
        <v>6.4285709999999998</v>
      </c>
    </row>
    <row r="889" spans="1:11">
      <c r="A889" s="1" t="s">
        <v>2146</v>
      </c>
      <c r="B889" s="1" t="s">
        <v>2363</v>
      </c>
      <c r="C889" s="1" t="s">
        <v>1604</v>
      </c>
      <c r="D889" s="1">
        <v>0</v>
      </c>
      <c r="E889" s="1">
        <v>0</v>
      </c>
      <c r="F889" s="1">
        <v>0</v>
      </c>
      <c r="G889" s="1">
        <v>0</v>
      </c>
      <c r="H889" s="1">
        <v>0</v>
      </c>
      <c r="I889" s="1">
        <v>0</v>
      </c>
      <c r="J889" s="1">
        <v>0</v>
      </c>
      <c r="K889" s="1">
        <v>0</v>
      </c>
    </row>
    <row r="890" spans="1:11">
      <c r="A890" s="1" t="s">
        <v>2147</v>
      </c>
      <c r="B890" s="1" t="s">
        <v>2363</v>
      </c>
      <c r="C890" s="1" t="s">
        <v>757</v>
      </c>
      <c r="D890" s="1">
        <v>0</v>
      </c>
      <c r="E890" s="1" t="s">
        <v>1243</v>
      </c>
      <c r="F890" s="1">
        <v>0</v>
      </c>
      <c r="G890" s="1" t="s">
        <v>1243</v>
      </c>
      <c r="H890" s="1">
        <v>0</v>
      </c>
      <c r="I890" s="1" t="s">
        <v>1243</v>
      </c>
      <c r="J890" s="1">
        <v>0</v>
      </c>
      <c r="K890" s="1" t="s">
        <v>1243</v>
      </c>
    </row>
    <row r="891" spans="1:11">
      <c r="A891" s="1" t="s">
        <v>2148</v>
      </c>
      <c r="B891" s="1" t="s">
        <v>2363</v>
      </c>
      <c r="C891" s="1" t="s">
        <v>1431</v>
      </c>
      <c r="D891" s="1">
        <v>0</v>
      </c>
      <c r="E891" s="1">
        <v>0</v>
      </c>
      <c r="F891" s="1">
        <v>0</v>
      </c>
      <c r="G891" s="1">
        <v>0</v>
      </c>
      <c r="H891" s="1">
        <v>0</v>
      </c>
      <c r="I891" s="1">
        <v>0</v>
      </c>
      <c r="J891" s="1">
        <v>0</v>
      </c>
      <c r="K891" s="1">
        <v>0</v>
      </c>
    </row>
    <row r="892" spans="1:11">
      <c r="A892" s="1" t="s">
        <v>2149</v>
      </c>
      <c r="B892" s="1" t="s">
        <v>2365</v>
      </c>
      <c r="C892" s="1" t="s">
        <v>746</v>
      </c>
      <c r="D892" s="1">
        <v>18</v>
      </c>
      <c r="E892" s="1" t="s">
        <v>1243</v>
      </c>
      <c r="F892" s="1">
        <v>18</v>
      </c>
      <c r="G892" s="1" t="s">
        <v>1243</v>
      </c>
      <c r="H892" s="1">
        <v>18</v>
      </c>
      <c r="I892" s="1" t="s">
        <v>1243</v>
      </c>
      <c r="J892" s="1">
        <v>18</v>
      </c>
      <c r="K892" s="1" t="s">
        <v>1243</v>
      </c>
    </row>
    <row r="893" spans="1:11">
      <c r="A893" s="1" t="s">
        <v>2150</v>
      </c>
      <c r="B893" s="1" t="s">
        <v>2365</v>
      </c>
      <c r="C893" s="1" t="s">
        <v>759</v>
      </c>
      <c r="D893" s="1">
        <v>0</v>
      </c>
      <c r="E893" s="1" t="s">
        <v>1243</v>
      </c>
      <c r="F893" s="1">
        <v>0</v>
      </c>
      <c r="G893" s="1" t="s">
        <v>1243</v>
      </c>
      <c r="H893" s="1">
        <v>0</v>
      </c>
      <c r="I893" s="1" t="s">
        <v>1243</v>
      </c>
      <c r="J893" s="1">
        <v>0</v>
      </c>
      <c r="K893" s="1" t="s">
        <v>1243</v>
      </c>
    </row>
    <row r="894" spans="1:11">
      <c r="A894" s="1" t="s">
        <v>2151</v>
      </c>
      <c r="B894" s="1" t="s">
        <v>2365</v>
      </c>
      <c r="C894" s="1" t="s">
        <v>1602</v>
      </c>
      <c r="D894" s="1">
        <v>0</v>
      </c>
      <c r="E894" s="1">
        <v>0</v>
      </c>
      <c r="F894" s="1">
        <v>0</v>
      </c>
      <c r="G894" s="1">
        <v>0</v>
      </c>
      <c r="H894" s="1">
        <v>0</v>
      </c>
      <c r="I894" s="1">
        <v>0</v>
      </c>
      <c r="J894" s="1">
        <v>0</v>
      </c>
      <c r="K894" s="1">
        <v>0</v>
      </c>
    </row>
    <row r="895" spans="1:11">
      <c r="A895" s="1" t="s">
        <v>2152</v>
      </c>
      <c r="B895" s="1" t="s">
        <v>2365</v>
      </c>
      <c r="C895" s="1" t="s">
        <v>756</v>
      </c>
      <c r="D895" s="1">
        <v>15</v>
      </c>
      <c r="E895" s="1">
        <v>78</v>
      </c>
      <c r="F895" s="1">
        <v>15</v>
      </c>
      <c r="G895" s="1">
        <v>78</v>
      </c>
      <c r="H895" s="1">
        <v>15</v>
      </c>
      <c r="I895" s="1">
        <v>78</v>
      </c>
      <c r="J895" s="1">
        <v>15</v>
      </c>
      <c r="K895" s="1">
        <v>78</v>
      </c>
    </row>
    <row r="896" spans="1:11">
      <c r="A896" s="1" t="s">
        <v>2153</v>
      </c>
      <c r="B896" s="1" t="s">
        <v>2365</v>
      </c>
      <c r="C896" s="1" t="s">
        <v>1603</v>
      </c>
      <c r="D896" s="1">
        <v>0</v>
      </c>
      <c r="E896" s="1">
        <v>0</v>
      </c>
      <c r="F896" s="1">
        <v>0</v>
      </c>
      <c r="G896" s="1">
        <v>0</v>
      </c>
      <c r="H896" s="1">
        <v>0</v>
      </c>
      <c r="I896" s="1">
        <v>0</v>
      </c>
      <c r="J896" s="1">
        <v>0</v>
      </c>
      <c r="K896" s="1">
        <v>0</v>
      </c>
    </row>
    <row r="897" spans="1:11">
      <c r="A897" s="1" t="s">
        <v>1934</v>
      </c>
      <c r="B897" s="1" t="s">
        <v>2365</v>
      </c>
      <c r="C897" s="1" t="s">
        <v>758</v>
      </c>
      <c r="D897" s="1">
        <v>0</v>
      </c>
      <c r="E897" s="1" t="s">
        <v>1243</v>
      </c>
      <c r="F897" s="1">
        <v>0</v>
      </c>
      <c r="G897" s="1" t="s">
        <v>1243</v>
      </c>
      <c r="H897" s="1">
        <v>0</v>
      </c>
      <c r="I897" s="1" t="s">
        <v>1243</v>
      </c>
      <c r="J897" s="1">
        <v>0</v>
      </c>
      <c r="K897" s="1" t="s">
        <v>1243</v>
      </c>
    </row>
    <row r="898" spans="1:11">
      <c r="A898" s="1" t="s">
        <v>1935</v>
      </c>
      <c r="B898" s="1" t="s">
        <v>2365</v>
      </c>
      <c r="C898" s="1" t="s">
        <v>1605</v>
      </c>
      <c r="D898" s="1">
        <v>1</v>
      </c>
      <c r="E898" s="1" t="s">
        <v>1243</v>
      </c>
      <c r="F898" s="1">
        <v>1</v>
      </c>
      <c r="G898" s="1" t="s">
        <v>1243</v>
      </c>
      <c r="H898" s="1">
        <v>1</v>
      </c>
      <c r="I898" s="1" t="s">
        <v>1243</v>
      </c>
      <c r="J898" s="1">
        <v>1</v>
      </c>
      <c r="K898" s="1" t="s">
        <v>1243</v>
      </c>
    </row>
    <row r="899" spans="1:11">
      <c r="A899" s="1" t="s">
        <v>1936</v>
      </c>
      <c r="B899" s="1" t="s">
        <v>2365</v>
      </c>
      <c r="C899" s="1" t="s">
        <v>1606</v>
      </c>
      <c r="D899" s="1">
        <v>1</v>
      </c>
      <c r="E899" s="1" t="s">
        <v>1243</v>
      </c>
      <c r="F899" s="1">
        <v>1</v>
      </c>
      <c r="G899" s="1" t="s">
        <v>1243</v>
      </c>
      <c r="H899" s="1">
        <v>1</v>
      </c>
      <c r="I899" s="1" t="s">
        <v>1243</v>
      </c>
      <c r="J899" s="1">
        <v>1</v>
      </c>
      <c r="K899" s="1" t="s">
        <v>1243</v>
      </c>
    </row>
    <row r="900" spans="1:11">
      <c r="A900" s="1" t="s">
        <v>1937</v>
      </c>
      <c r="B900" s="1" t="s">
        <v>2365</v>
      </c>
      <c r="C900" s="1" t="s">
        <v>760</v>
      </c>
      <c r="D900" s="1">
        <v>0</v>
      </c>
      <c r="E900" s="1">
        <v>0</v>
      </c>
      <c r="F900" s="1">
        <v>0</v>
      </c>
      <c r="G900" s="1">
        <v>0</v>
      </c>
      <c r="H900" s="1">
        <v>0</v>
      </c>
      <c r="I900" s="1">
        <v>0</v>
      </c>
      <c r="J900" s="1">
        <v>0</v>
      </c>
      <c r="K900" s="1">
        <v>0</v>
      </c>
    </row>
    <row r="901" spans="1:11">
      <c r="A901" s="1" t="s">
        <v>1938</v>
      </c>
      <c r="B901" s="1" t="s">
        <v>2365</v>
      </c>
      <c r="C901" s="1" t="s">
        <v>1604</v>
      </c>
      <c r="D901" s="1">
        <v>1</v>
      </c>
      <c r="E901" s="1">
        <v>24</v>
      </c>
      <c r="F901" s="1">
        <v>1</v>
      </c>
      <c r="G901" s="1">
        <v>24</v>
      </c>
      <c r="H901" s="1">
        <v>1</v>
      </c>
      <c r="I901" s="1">
        <v>24</v>
      </c>
      <c r="J901" s="1">
        <v>1</v>
      </c>
      <c r="K901" s="1">
        <v>24</v>
      </c>
    </row>
    <row r="902" spans="1:11">
      <c r="A902" s="1" t="s">
        <v>1939</v>
      </c>
      <c r="B902" s="1" t="s">
        <v>2365</v>
      </c>
      <c r="C902" s="1" t="s">
        <v>757</v>
      </c>
      <c r="D902" s="1">
        <v>0</v>
      </c>
      <c r="E902" s="1" t="s">
        <v>1243</v>
      </c>
      <c r="F902" s="1">
        <v>0</v>
      </c>
      <c r="G902" s="1" t="s">
        <v>1243</v>
      </c>
      <c r="H902" s="1">
        <v>0</v>
      </c>
      <c r="I902" s="1" t="s">
        <v>1243</v>
      </c>
      <c r="J902" s="1">
        <v>0</v>
      </c>
      <c r="K902" s="1" t="s">
        <v>1243</v>
      </c>
    </row>
    <row r="903" spans="1:11">
      <c r="A903" s="1" t="s">
        <v>1940</v>
      </c>
      <c r="B903" s="1" t="s">
        <v>2365</v>
      </c>
      <c r="C903" s="1" t="s">
        <v>1431</v>
      </c>
      <c r="D903" s="1">
        <v>0</v>
      </c>
      <c r="E903" s="1">
        <v>0</v>
      </c>
      <c r="F903" s="1">
        <v>0</v>
      </c>
      <c r="G903" s="1">
        <v>0</v>
      </c>
      <c r="H903" s="1">
        <v>0</v>
      </c>
      <c r="I903" s="1">
        <v>0</v>
      </c>
      <c r="J903" s="1">
        <v>0</v>
      </c>
      <c r="K903" s="1">
        <v>0</v>
      </c>
    </row>
    <row r="904" spans="1:11">
      <c r="A904" s="1" t="s">
        <v>1246</v>
      </c>
      <c r="B904" s="1" t="s">
        <v>1609</v>
      </c>
      <c r="C904" s="1" t="s">
        <v>746</v>
      </c>
      <c r="D904" s="1">
        <v>6</v>
      </c>
      <c r="E904" s="1" t="s">
        <v>1243</v>
      </c>
      <c r="F904" s="1">
        <v>6</v>
      </c>
      <c r="G904" s="1" t="s">
        <v>1243</v>
      </c>
      <c r="H904" s="1">
        <v>6</v>
      </c>
      <c r="I904" s="1" t="s">
        <v>1243</v>
      </c>
      <c r="J904" s="1">
        <v>6</v>
      </c>
      <c r="K904" s="1" t="s">
        <v>1243</v>
      </c>
    </row>
    <row r="905" spans="1:11">
      <c r="A905" s="1" t="s">
        <v>1247</v>
      </c>
      <c r="B905" s="1" t="s">
        <v>1609</v>
      </c>
      <c r="C905" s="1" t="s">
        <v>759</v>
      </c>
      <c r="D905" s="1">
        <v>0</v>
      </c>
      <c r="E905" s="1" t="s">
        <v>1243</v>
      </c>
      <c r="F905" s="1">
        <v>0</v>
      </c>
      <c r="G905" s="1" t="s">
        <v>1243</v>
      </c>
      <c r="H905" s="1">
        <v>0</v>
      </c>
      <c r="I905" s="1" t="s">
        <v>1243</v>
      </c>
      <c r="J905" s="1">
        <v>0</v>
      </c>
      <c r="K905" s="1" t="s">
        <v>1243</v>
      </c>
    </row>
    <row r="906" spans="1:11">
      <c r="A906" s="1" t="s">
        <v>1248</v>
      </c>
      <c r="B906" s="1" t="s">
        <v>1609</v>
      </c>
      <c r="C906" s="1" t="s">
        <v>1602</v>
      </c>
      <c r="D906" s="1">
        <v>0</v>
      </c>
      <c r="E906" s="1">
        <v>0</v>
      </c>
      <c r="F906" s="1">
        <v>0</v>
      </c>
      <c r="G906" s="1">
        <v>0</v>
      </c>
      <c r="H906" s="1">
        <v>0</v>
      </c>
      <c r="I906" s="1">
        <v>0</v>
      </c>
      <c r="J906" s="1">
        <v>0</v>
      </c>
      <c r="K906" s="1">
        <v>0</v>
      </c>
    </row>
    <row r="907" spans="1:11">
      <c r="A907" s="1" t="s">
        <v>1249</v>
      </c>
      <c r="B907" s="1" t="s">
        <v>1609</v>
      </c>
      <c r="C907" s="1" t="s">
        <v>756</v>
      </c>
      <c r="D907" s="1">
        <v>4</v>
      </c>
      <c r="E907" s="1">
        <v>23</v>
      </c>
      <c r="F907" s="1">
        <v>4</v>
      </c>
      <c r="G907" s="1">
        <v>23</v>
      </c>
      <c r="H907" s="1">
        <v>4</v>
      </c>
      <c r="I907" s="1">
        <v>23</v>
      </c>
      <c r="J907" s="1">
        <v>4</v>
      </c>
      <c r="K907" s="1">
        <v>23</v>
      </c>
    </row>
    <row r="908" spans="1:11">
      <c r="A908" s="1" t="s">
        <v>1250</v>
      </c>
      <c r="B908" s="1" t="s">
        <v>1609</v>
      </c>
      <c r="C908" s="1" t="s">
        <v>1603</v>
      </c>
      <c r="D908" s="1">
        <v>0</v>
      </c>
      <c r="E908" s="1">
        <v>0</v>
      </c>
      <c r="F908" s="1">
        <v>0</v>
      </c>
      <c r="G908" s="1">
        <v>0</v>
      </c>
      <c r="H908" s="1">
        <v>0</v>
      </c>
      <c r="I908" s="1">
        <v>0</v>
      </c>
      <c r="J908" s="1">
        <v>0</v>
      </c>
      <c r="K908" s="1">
        <v>0</v>
      </c>
    </row>
    <row r="909" spans="1:11">
      <c r="A909" s="1" t="s">
        <v>1251</v>
      </c>
      <c r="B909" s="1" t="s">
        <v>1609</v>
      </c>
      <c r="C909" s="1" t="s">
        <v>758</v>
      </c>
      <c r="D909" s="1">
        <v>0</v>
      </c>
      <c r="E909" s="1" t="s">
        <v>1243</v>
      </c>
      <c r="F909" s="1">
        <v>0</v>
      </c>
      <c r="G909" s="1" t="s">
        <v>1243</v>
      </c>
      <c r="H909" s="1">
        <v>0</v>
      </c>
      <c r="I909" s="1" t="s">
        <v>1243</v>
      </c>
      <c r="J909" s="1">
        <v>0</v>
      </c>
      <c r="K909" s="1" t="s">
        <v>1243</v>
      </c>
    </row>
    <row r="910" spans="1:11">
      <c r="A910" s="1" t="s">
        <v>1252</v>
      </c>
      <c r="B910" s="1" t="s">
        <v>1609</v>
      </c>
      <c r="C910" s="1" t="s">
        <v>1605</v>
      </c>
      <c r="D910" s="1">
        <v>1</v>
      </c>
      <c r="E910" s="1" t="s">
        <v>1243</v>
      </c>
      <c r="F910" s="1">
        <v>1</v>
      </c>
      <c r="G910" s="1" t="s">
        <v>1243</v>
      </c>
      <c r="H910" s="1">
        <v>1</v>
      </c>
      <c r="I910" s="1" t="s">
        <v>1243</v>
      </c>
      <c r="J910" s="1">
        <v>1</v>
      </c>
      <c r="K910" s="1" t="s">
        <v>1243</v>
      </c>
    </row>
    <row r="911" spans="1:11">
      <c r="A911" s="1" t="s">
        <v>1253</v>
      </c>
      <c r="B911" s="1" t="s">
        <v>1609</v>
      </c>
      <c r="C911" s="1" t="s">
        <v>1606</v>
      </c>
      <c r="D911" s="1">
        <v>1</v>
      </c>
      <c r="E911" s="1" t="s">
        <v>1243</v>
      </c>
      <c r="F911" s="1">
        <v>1</v>
      </c>
      <c r="G911" s="1" t="s">
        <v>1243</v>
      </c>
      <c r="H911" s="1">
        <v>1</v>
      </c>
      <c r="I911" s="1" t="s">
        <v>1243</v>
      </c>
      <c r="J911" s="1">
        <v>1</v>
      </c>
      <c r="K911" s="1" t="s">
        <v>1243</v>
      </c>
    </row>
    <row r="912" spans="1:11">
      <c r="A912" s="1" t="s">
        <v>1254</v>
      </c>
      <c r="B912" s="1" t="s">
        <v>1609</v>
      </c>
      <c r="C912" s="1" t="s">
        <v>760</v>
      </c>
      <c r="D912" s="1">
        <v>0</v>
      </c>
      <c r="E912" s="1">
        <v>0</v>
      </c>
      <c r="F912" s="1">
        <v>0</v>
      </c>
      <c r="G912" s="1">
        <v>0</v>
      </c>
      <c r="H912" s="1">
        <v>0</v>
      </c>
      <c r="I912" s="1">
        <v>0</v>
      </c>
      <c r="J912" s="1">
        <v>0</v>
      </c>
      <c r="K912" s="1">
        <v>0</v>
      </c>
    </row>
    <row r="913" spans="1:11">
      <c r="A913" s="1" t="s">
        <v>1255</v>
      </c>
      <c r="B913" s="1" t="s">
        <v>1609</v>
      </c>
      <c r="C913" s="1" t="s">
        <v>1604</v>
      </c>
      <c r="D913" s="1">
        <v>0</v>
      </c>
      <c r="E913" s="1">
        <v>0</v>
      </c>
      <c r="F913" s="1">
        <v>0</v>
      </c>
      <c r="G913" s="1">
        <v>0</v>
      </c>
      <c r="H913" s="1">
        <v>0</v>
      </c>
      <c r="I913" s="1">
        <v>0</v>
      </c>
      <c r="J913" s="1">
        <v>0</v>
      </c>
      <c r="K913" s="1">
        <v>0</v>
      </c>
    </row>
    <row r="914" spans="1:11">
      <c r="A914" s="1" t="s">
        <v>1256</v>
      </c>
      <c r="B914" s="1" t="s">
        <v>1609</v>
      </c>
      <c r="C914" s="1" t="s">
        <v>757</v>
      </c>
      <c r="D914" s="1">
        <v>0</v>
      </c>
      <c r="E914" s="1" t="s">
        <v>1243</v>
      </c>
      <c r="F914" s="1">
        <v>0</v>
      </c>
      <c r="G914" s="1" t="s">
        <v>1243</v>
      </c>
      <c r="H914" s="1">
        <v>0</v>
      </c>
      <c r="I914" s="1" t="s">
        <v>1243</v>
      </c>
      <c r="J914" s="1">
        <v>0</v>
      </c>
      <c r="K914" s="1" t="s">
        <v>1243</v>
      </c>
    </row>
    <row r="915" spans="1:11">
      <c r="A915" s="1" t="s">
        <v>1257</v>
      </c>
      <c r="B915" s="1" t="s">
        <v>1609</v>
      </c>
      <c r="C915" s="1" t="s">
        <v>1431</v>
      </c>
      <c r="D915" s="1">
        <v>0</v>
      </c>
      <c r="E915" s="1">
        <v>0</v>
      </c>
      <c r="F915" s="1">
        <v>0</v>
      </c>
      <c r="G915" s="1">
        <v>0</v>
      </c>
      <c r="H915" s="1">
        <v>0</v>
      </c>
      <c r="I915" s="1">
        <v>0</v>
      </c>
      <c r="J915" s="1">
        <v>0</v>
      </c>
      <c r="K915" s="1">
        <v>0</v>
      </c>
    </row>
    <row r="916" spans="1:11">
      <c r="A916" s="1" t="s">
        <v>1941</v>
      </c>
      <c r="B916" s="1" t="s">
        <v>1608</v>
      </c>
      <c r="C916" s="1" t="s">
        <v>746</v>
      </c>
      <c r="D916" s="1">
        <v>8</v>
      </c>
      <c r="E916" s="1" t="s">
        <v>1243</v>
      </c>
      <c r="F916" s="1">
        <v>8</v>
      </c>
      <c r="G916" s="1" t="s">
        <v>1243</v>
      </c>
      <c r="H916" s="1">
        <v>9</v>
      </c>
      <c r="I916" s="1" t="s">
        <v>1243</v>
      </c>
      <c r="J916" s="1">
        <v>9</v>
      </c>
      <c r="K916" s="1" t="s">
        <v>1243</v>
      </c>
    </row>
    <row r="917" spans="1:11">
      <c r="A917" s="1" t="s">
        <v>1942</v>
      </c>
      <c r="B917" s="1" t="s">
        <v>1608</v>
      </c>
      <c r="C917" s="1" t="s">
        <v>759</v>
      </c>
      <c r="D917" s="1">
        <v>0</v>
      </c>
      <c r="E917" s="1" t="s">
        <v>1243</v>
      </c>
      <c r="F917" s="1">
        <v>0</v>
      </c>
      <c r="G917" s="1" t="s">
        <v>1243</v>
      </c>
      <c r="H917" s="1">
        <v>0</v>
      </c>
      <c r="I917" s="1" t="s">
        <v>1243</v>
      </c>
      <c r="J917" s="1">
        <v>0</v>
      </c>
      <c r="K917" s="1" t="s">
        <v>1243</v>
      </c>
    </row>
    <row r="918" spans="1:11">
      <c r="A918" s="1" t="s">
        <v>1943</v>
      </c>
      <c r="B918" s="1" t="s">
        <v>1608</v>
      </c>
      <c r="C918" s="1" t="s">
        <v>1602</v>
      </c>
      <c r="D918" s="1">
        <v>0</v>
      </c>
      <c r="E918" s="1">
        <v>0</v>
      </c>
      <c r="F918" s="1">
        <v>0</v>
      </c>
      <c r="G918" s="1">
        <v>0</v>
      </c>
      <c r="H918" s="1">
        <v>0</v>
      </c>
      <c r="I918" s="1">
        <v>0</v>
      </c>
      <c r="J918" s="1">
        <v>0</v>
      </c>
      <c r="K918" s="1">
        <v>0</v>
      </c>
    </row>
    <row r="919" spans="1:11">
      <c r="A919" s="1" t="s">
        <v>1944</v>
      </c>
      <c r="B919" s="1" t="s">
        <v>1608</v>
      </c>
      <c r="C919" s="1" t="s">
        <v>756</v>
      </c>
      <c r="D919" s="1">
        <v>3</v>
      </c>
      <c r="E919" s="1">
        <v>22</v>
      </c>
      <c r="F919" s="1">
        <v>3</v>
      </c>
      <c r="G919" s="1">
        <v>22</v>
      </c>
      <c r="H919" s="1">
        <v>3</v>
      </c>
      <c r="I919" s="1">
        <v>22</v>
      </c>
      <c r="J919" s="1">
        <v>3</v>
      </c>
      <c r="K919" s="1">
        <v>22</v>
      </c>
    </row>
    <row r="920" spans="1:11">
      <c r="A920" s="1" t="s">
        <v>1945</v>
      </c>
      <c r="B920" s="1" t="s">
        <v>1608</v>
      </c>
      <c r="C920" s="1" t="s">
        <v>1603</v>
      </c>
      <c r="D920" s="1">
        <v>0</v>
      </c>
      <c r="E920" s="1">
        <v>0</v>
      </c>
      <c r="F920" s="1">
        <v>0</v>
      </c>
      <c r="G920" s="1">
        <v>0</v>
      </c>
      <c r="H920" s="1">
        <v>0</v>
      </c>
      <c r="I920" s="1">
        <v>0</v>
      </c>
      <c r="J920" s="1">
        <v>0</v>
      </c>
      <c r="K920" s="1">
        <v>0</v>
      </c>
    </row>
    <row r="921" spans="1:11">
      <c r="A921" s="1" t="s">
        <v>1946</v>
      </c>
      <c r="B921" s="1" t="s">
        <v>1608</v>
      </c>
      <c r="C921" s="1" t="s">
        <v>758</v>
      </c>
      <c r="D921" s="1">
        <v>2</v>
      </c>
      <c r="E921" s="1" t="s">
        <v>1243</v>
      </c>
      <c r="F921" s="1">
        <v>2</v>
      </c>
      <c r="G921" s="1" t="s">
        <v>1243</v>
      </c>
      <c r="H921" s="1">
        <v>2</v>
      </c>
      <c r="I921" s="1" t="s">
        <v>1243</v>
      </c>
      <c r="J921" s="1">
        <v>2</v>
      </c>
      <c r="K921" s="1" t="s">
        <v>1243</v>
      </c>
    </row>
    <row r="922" spans="1:11">
      <c r="A922" s="1" t="s">
        <v>1947</v>
      </c>
      <c r="B922" s="1" t="s">
        <v>1608</v>
      </c>
      <c r="C922" s="1" t="s">
        <v>1605</v>
      </c>
      <c r="D922" s="1">
        <v>1</v>
      </c>
      <c r="E922" s="1" t="s">
        <v>1243</v>
      </c>
      <c r="F922" s="1">
        <v>1</v>
      </c>
      <c r="G922" s="1" t="s">
        <v>1243</v>
      </c>
      <c r="H922" s="1">
        <v>1</v>
      </c>
      <c r="I922" s="1" t="s">
        <v>1243</v>
      </c>
      <c r="J922" s="1">
        <v>1</v>
      </c>
      <c r="K922" s="1" t="s">
        <v>1243</v>
      </c>
    </row>
    <row r="923" spans="1:11">
      <c r="A923" s="1" t="s">
        <v>1948</v>
      </c>
      <c r="B923" s="1" t="s">
        <v>1608</v>
      </c>
      <c r="C923" s="1" t="s">
        <v>1606</v>
      </c>
      <c r="D923" s="1">
        <v>1</v>
      </c>
      <c r="E923" s="1" t="s">
        <v>1243</v>
      </c>
      <c r="F923" s="1">
        <v>1</v>
      </c>
      <c r="G923" s="1" t="s">
        <v>1243</v>
      </c>
      <c r="H923" s="1">
        <v>1</v>
      </c>
      <c r="I923" s="1" t="s">
        <v>1243</v>
      </c>
      <c r="J923" s="1">
        <v>1</v>
      </c>
      <c r="K923" s="1" t="s">
        <v>1243</v>
      </c>
    </row>
    <row r="924" spans="1:11">
      <c r="A924" s="1" t="s">
        <v>1949</v>
      </c>
      <c r="B924" s="1" t="s">
        <v>1608</v>
      </c>
      <c r="C924" s="1" t="s">
        <v>760</v>
      </c>
      <c r="D924" s="1">
        <v>0</v>
      </c>
      <c r="E924" s="1">
        <v>0</v>
      </c>
      <c r="F924" s="1">
        <v>0</v>
      </c>
      <c r="G924" s="1">
        <v>0</v>
      </c>
      <c r="H924" s="1">
        <v>1</v>
      </c>
      <c r="I924" s="1">
        <v>6.6956519999999999</v>
      </c>
      <c r="J924" s="1">
        <v>1</v>
      </c>
      <c r="K924" s="1">
        <v>6.4285709999999998</v>
      </c>
    </row>
    <row r="925" spans="1:11">
      <c r="A925" s="1" t="s">
        <v>1950</v>
      </c>
      <c r="B925" s="1" t="s">
        <v>1608</v>
      </c>
      <c r="C925" s="1" t="s">
        <v>1604</v>
      </c>
      <c r="D925" s="1">
        <v>0</v>
      </c>
      <c r="E925" s="1">
        <v>0</v>
      </c>
      <c r="F925" s="1">
        <v>0</v>
      </c>
      <c r="G925" s="1">
        <v>0</v>
      </c>
      <c r="H925" s="1">
        <v>0</v>
      </c>
      <c r="I925" s="1">
        <v>0</v>
      </c>
      <c r="J925" s="1">
        <v>0</v>
      </c>
      <c r="K925" s="1">
        <v>0</v>
      </c>
    </row>
    <row r="926" spans="1:11">
      <c r="A926" s="1" t="s">
        <v>1951</v>
      </c>
      <c r="B926" s="1" t="s">
        <v>1608</v>
      </c>
      <c r="C926" s="1" t="s">
        <v>757</v>
      </c>
      <c r="D926" s="1">
        <v>1</v>
      </c>
      <c r="E926" s="1" t="s">
        <v>1243</v>
      </c>
      <c r="F926" s="1">
        <v>1</v>
      </c>
      <c r="G926" s="1" t="s">
        <v>1243</v>
      </c>
      <c r="H926" s="1">
        <v>1</v>
      </c>
      <c r="I926" s="1" t="s">
        <v>1243</v>
      </c>
      <c r="J926" s="1">
        <v>1</v>
      </c>
      <c r="K926" s="1" t="s">
        <v>1243</v>
      </c>
    </row>
    <row r="927" spans="1:11">
      <c r="A927" s="1" t="s">
        <v>1952</v>
      </c>
      <c r="B927" s="1" t="s">
        <v>1608</v>
      </c>
      <c r="C927" s="1" t="s">
        <v>1431</v>
      </c>
      <c r="D927" s="1">
        <v>0</v>
      </c>
      <c r="E927" s="1">
        <v>0</v>
      </c>
      <c r="F927" s="1">
        <v>0</v>
      </c>
      <c r="G927" s="1">
        <v>0</v>
      </c>
      <c r="H927" s="1">
        <v>0</v>
      </c>
      <c r="I927" s="1">
        <v>0</v>
      </c>
      <c r="J927" s="1">
        <v>0</v>
      </c>
      <c r="K927" s="1">
        <v>0</v>
      </c>
    </row>
    <row r="928" spans="1:11">
      <c r="A928" s="1" t="s">
        <v>1953</v>
      </c>
      <c r="B928" s="1" t="s">
        <v>1611</v>
      </c>
      <c r="C928" s="1" t="s">
        <v>746</v>
      </c>
      <c r="D928" s="1">
        <v>9</v>
      </c>
      <c r="E928" s="1" t="s">
        <v>1243</v>
      </c>
      <c r="F928" s="1">
        <v>9</v>
      </c>
      <c r="G928" s="1" t="s">
        <v>1243</v>
      </c>
      <c r="H928" s="1">
        <v>8</v>
      </c>
      <c r="I928" s="1" t="s">
        <v>1243</v>
      </c>
      <c r="J928" s="1">
        <v>8</v>
      </c>
      <c r="K928" s="1" t="s">
        <v>1243</v>
      </c>
    </row>
    <row r="929" spans="1:11">
      <c r="A929" s="1" t="s">
        <v>1954</v>
      </c>
      <c r="B929" s="1" t="s">
        <v>1611</v>
      </c>
      <c r="C929" s="1" t="s">
        <v>759</v>
      </c>
      <c r="D929" s="1">
        <v>0</v>
      </c>
      <c r="E929" s="1" t="s">
        <v>1243</v>
      </c>
      <c r="F929" s="1">
        <v>0</v>
      </c>
      <c r="G929" s="1" t="s">
        <v>1243</v>
      </c>
      <c r="H929" s="1">
        <v>0</v>
      </c>
      <c r="I929" s="1" t="s">
        <v>1243</v>
      </c>
      <c r="J929" s="1">
        <v>0</v>
      </c>
      <c r="K929" s="1" t="s">
        <v>1243</v>
      </c>
    </row>
    <row r="930" spans="1:11">
      <c r="A930" s="1" t="s">
        <v>1955</v>
      </c>
      <c r="B930" s="1" t="s">
        <v>1611</v>
      </c>
      <c r="C930" s="1" t="s">
        <v>1602</v>
      </c>
      <c r="D930" s="1">
        <v>0</v>
      </c>
      <c r="E930" s="1">
        <v>0</v>
      </c>
      <c r="F930" s="1">
        <v>0</v>
      </c>
      <c r="G930" s="1">
        <v>0</v>
      </c>
      <c r="H930" s="1">
        <v>0</v>
      </c>
      <c r="I930" s="1">
        <v>0</v>
      </c>
      <c r="J930" s="1">
        <v>0</v>
      </c>
      <c r="K930" s="1">
        <v>0</v>
      </c>
    </row>
    <row r="931" spans="1:11">
      <c r="A931" s="1" t="s">
        <v>1956</v>
      </c>
      <c r="B931" s="1" t="s">
        <v>1611</v>
      </c>
      <c r="C931" s="1" t="s">
        <v>756</v>
      </c>
      <c r="D931" s="1">
        <v>4</v>
      </c>
      <c r="E931" s="1">
        <v>25</v>
      </c>
      <c r="F931" s="1">
        <v>4</v>
      </c>
      <c r="G931" s="1">
        <v>25</v>
      </c>
      <c r="H931" s="1">
        <v>3</v>
      </c>
      <c r="I931" s="1">
        <v>22</v>
      </c>
      <c r="J931" s="1">
        <v>3</v>
      </c>
      <c r="K931" s="1">
        <v>22</v>
      </c>
    </row>
    <row r="932" spans="1:11">
      <c r="A932" s="1" t="s">
        <v>1957</v>
      </c>
      <c r="B932" s="1" t="s">
        <v>1611</v>
      </c>
      <c r="C932" s="1" t="s">
        <v>1603</v>
      </c>
      <c r="D932" s="1">
        <v>0</v>
      </c>
      <c r="E932" s="1">
        <v>0</v>
      </c>
      <c r="F932" s="1">
        <v>0</v>
      </c>
      <c r="G932" s="1">
        <v>0</v>
      </c>
      <c r="H932" s="1">
        <v>0</v>
      </c>
      <c r="I932" s="1">
        <v>0</v>
      </c>
      <c r="J932" s="1">
        <v>0</v>
      </c>
      <c r="K932" s="1">
        <v>0</v>
      </c>
    </row>
    <row r="933" spans="1:11">
      <c r="A933" s="1" t="s">
        <v>1958</v>
      </c>
      <c r="B933" s="1" t="s">
        <v>1611</v>
      </c>
      <c r="C933" s="1" t="s">
        <v>758</v>
      </c>
      <c r="D933" s="1">
        <v>3</v>
      </c>
      <c r="E933" s="1" t="s">
        <v>1243</v>
      </c>
      <c r="F933" s="1">
        <v>3</v>
      </c>
      <c r="G933" s="1" t="s">
        <v>1243</v>
      </c>
      <c r="H933" s="1">
        <v>3</v>
      </c>
      <c r="I933" s="1" t="s">
        <v>1243</v>
      </c>
      <c r="J933" s="1">
        <v>3</v>
      </c>
      <c r="K933" s="1" t="s">
        <v>1243</v>
      </c>
    </row>
    <row r="934" spans="1:11">
      <c r="A934" s="1" t="s">
        <v>1959</v>
      </c>
      <c r="B934" s="1" t="s">
        <v>1611</v>
      </c>
      <c r="C934" s="1" t="s">
        <v>1605</v>
      </c>
      <c r="D934" s="1">
        <v>1</v>
      </c>
      <c r="E934" s="1" t="s">
        <v>1243</v>
      </c>
      <c r="F934" s="1">
        <v>1</v>
      </c>
      <c r="G934" s="1" t="s">
        <v>1243</v>
      </c>
      <c r="H934" s="1">
        <v>1</v>
      </c>
      <c r="I934" s="1" t="s">
        <v>1243</v>
      </c>
      <c r="J934" s="1">
        <v>1</v>
      </c>
      <c r="K934" s="1" t="s">
        <v>1243</v>
      </c>
    </row>
    <row r="935" spans="1:11">
      <c r="A935" s="1" t="s">
        <v>1960</v>
      </c>
      <c r="B935" s="1" t="s">
        <v>1611</v>
      </c>
      <c r="C935" s="1" t="s">
        <v>1606</v>
      </c>
      <c r="D935" s="1">
        <v>1</v>
      </c>
      <c r="E935" s="1" t="s">
        <v>1243</v>
      </c>
      <c r="F935" s="1">
        <v>1</v>
      </c>
      <c r="G935" s="1" t="s">
        <v>1243</v>
      </c>
      <c r="H935" s="1">
        <v>1</v>
      </c>
      <c r="I935" s="1" t="s">
        <v>1243</v>
      </c>
      <c r="J935" s="1">
        <v>1</v>
      </c>
      <c r="K935" s="1" t="s">
        <v>1243</v>
      </c>
    </row>
    <row r="936" spans="1:11">
      <c r="A936" s="1" t="s">
        <v>1961</v>
      </c>
      <c r="B936" s="1" t="s">
        <v>1611</v>
      </c>
      <c r="C936" s="1" t="s">
        <v>760</v>
      </c>
      <c r="D936" s="1">
        <v>0</v>
      </c>
      <c r="E936" s="1">
        <v>0</v>
      </c>
      <c r="F936" s="1">
        <v>0</v>
      </c>
      <c r="G936" s="1">
        <v>0</v>
      </c>
      <c r="H936" s="1">
        <v>0</v>
      </c>
      <c r="I936" s="1">
        <v>0</v>
      </c>
      <c r="J936" s="1">
        <v>0</v>
      </c>
      <c r="K936" s="1">
        <v>0</v>
      </c>
    </row>
    <row r="937" spans="1:11">
      <c r="A937" s="1" t="s">
        <v>1962</v>
      </c>
      <c r="B937" s="1" t="s">
        <v>1611</v>
      </c>
      <c r="C937" s="1" t="s">
        <v>1604</v>
      </c>
      <c r="D937" s="1">
        <v>0</v>
      </c>
      <c r="E937" s="1">
        <v>0</v>
      </c>
      <c r="F937" s="1">
        <v>0</v>
      </c>
      <c r="G937" s="1">
        <v>0</v>
      </c>
      <c r="H937" s="1">
        <v>0</v>
      </c>
      <c r="I937" s="1">
        <v>0</v>
      </c>
      <c r="J937" s="1">
        <v>0</v>
      </c>
      <c r="K937" s="1">
        <v>0</v>
      </c>
    </row>
    <row r="938" spans="1:11">
      <c r="A938" s="1" t="s">
        <v>1963</v>
      </c>
      <c r="B938" s="1" t="s">
        <v>1611</v>
      </c>
      <c r="C938" s="1" t="s">
        <v>757</v>
      </c>
      <c r="D938" s="1">
        <v>0</v>
      </c>
      <c r="E938" s="1" t="s">
        <v>1243</v>
      </c>
      <c r="F938" s="1">
        <v>0</v>
      </c>
      <c r="G938" s="1" t="s">
        <v>1243</v>
      </c>
      <c r="H938" s="1">
        <v>0</v>
      </c>
      <c r="I938" s="1" t="s">
        <v>1243</v>
      </c>
      <c r="J938" s="1">
        <v>0</v>
      </c>
      <c r="K938" s="1" t="s">
        <v>1243</v>
      </c>
    </row>
    <row r="939" spans="1:11">
      <c r="A939" s="1" t="s">
        <v>1964</v>
      </c>
      <c r="B939" s="1" t="s">
        <v>1611</v>
      </c>
      <c r="C939" s="1" t="s">
        <v>1431</v>
      </c>
      <c r="D939" s="1">
        <v>0</v>
      </c>
      <c r="E939" s="1">
        <v>0</v>
      </c>
      <c r="F939" s="1">
        <v>0</v>
      </c>
      <c r="G939" s="1">
        <v>0</v>
      </c>
      <c r="H939" s="1">
        <v>0</v>
      </c>
      <c r="I939" s="1">
        <v>0</v>
      </c>
      <c r="J939" s="1">
        <v>0</v>
      </c>
      <c r="K939" s="1">
        <v>0</v>
      </c>
    </row>
    <row r="940" spans="1:11">
      <c r="A940" s="1" t="s">
        <v>1965</v>
      </c>
      <c r="B940" s="1" t="s">
        <v>1618</v>
      </c>
      <c r="C940" s="1" t="s">
        <v>746</v>
      </c>
      <c r="D940" s="1">
        <v>8</v>
      </c>
      <c r="E940" s="1" t="s">
        <v>1243</v>
      </c>
      <c r="F940" s="1">
        <v>7</v>
      </c>
      <c r="G940" s="1" t="s">
        <v>1243</v>
      </c>
      <c r="H940" s="1">
        <v>6</v>
      </c>
      <c r="I940" s="1" t="s">
        <v>1243</v>
      </c>
      <c r="J940" s="1">
        <v>6</v>
      </c>
      <c r="K940" s="1" t="s">
        <v>1243</v>
      </c>
    </row>
    <row r="941" spans="1:11">
      <c r="A941" s="1" t="s">
        <v>1966</v>
      </c>
      <c r="B941" s="1" t="s">
        <v>1618</v>
      </c>
      <c r="C941" s="1" t="s">
        <v>759</v>
      </c>
      <c r="D941" s="1">
        <v>0</v>
      </c>
      <c r="E941" s="1" t="s">
        <v>1243</v>
      </c>
      <c r="F941" s="1">
        <v>0</v>
      </c>
      <c r="G941" s="1" t="s">
        <v>1243</v>
      </c>
      <c r="H941" s="1">
        <v>0</v>
      </c>
      <c r="I941" s="1" t="s">
        <v>1243</v>
      </c>
      <c r="J941" s="1">
        <v>0</v>
      </c>
      <c r="K941" s="1" t="s">
        <v>1243</v>
      </c>
    </row>
    <row r="942" spans="1:11">
      <c r="A942" s="1" t="s">
        <v>1967</v>
      </c>
      <c r="B942" s="1" t="s">
        <v>1618</v>
      </c>
      <c r="C942" s="1" t="s">
        <v>1602</v>
      </c>
      <c r="D942" s="1">
        <v>0</v>
      </c>
      <c r="E942" s="1">
        <v>0</v>
      </c>
      <c r="F942" s="1">
        <v>0</v>
      </c>
      <c r="G942" s="1">
        <v>0</v>
      </c>
      <c r="H942" s="1">
        <v>0</v>
      </c>
      <c r="I942" s="1">
        <v>0</v>
      </c>
      <c r="J942" s="1">
        <v>0</v>
      </c>
      <c r="K942" s="1">
        <v>0</v>
      </c>
    </row>
    <row r="943" spans="1:11">
      <c r="A943" s="1" t="s">
        <v>1134</v>
      </c>
      <c r="B943" s="1" t="s">
        <v>1618</v>
      </c>
      <c r="C943" s="1" t="s">
        <v>756</v>
      </c>
      <c r="D943" s="1">
        <v>4</v>
      </c>
      <c r="E943" s="1">
        <v>19</v>
      </c>
      <c r="F943" s="1">
        <v>4</v>
      </c>
      <c r="G943" s="1">
        <v>19</v>
      </c>
      <c r="H943" s="1">
        <v>3</v>
      </c>
      <c r="I943" s="1">
        <v>14</v>
      </c>
      <c r="J943" s="1">
        <v>3</v>
      </c>
      <c r="K943" s="1">
        <v>14</v>
      </c>
    </row>
    <row r="944" spans="1:11">
      <c r="A944" s="1" t="s">
        <v>1135</v>
      </c>
      <c r="B944" s="1" t="s">
        <v>1618</v>
      </c>
      <c r="C944" s="1" t="s">
        <v>1603</v>
      </c>
      <c r="D944" s="1">
        <v>0</v>
      </c>
      <c r="E944" s="1">
        <v>0</v>
      </c>
      <c r="F944" s="1">
        <v>0</v>
      </c>
      <c r="G944" s="1">
        <v>0</v>
      </c>
      <c r="H944" s="1">
        <v>0</v>
      </c>
      <c r="I944" s="1">
        <v>0</v>
      </c>
      <c r="J944" s="1">
        <v>0</v>
      </c>
      <c r="K944" s="1">
        <v>0</v>
      </c>
    </row>
    <row r="945" spans="1:11">
      <c r="A945" s="1" t="s">
        <v>1136</v>
      </c>
      <c r="B945" s="1" t="s">
        <v>1618</v>
      </c>
      <c r="C945" s="1" t="s">
        <v>758</v>
      </c>
      <c r="D945" s="1">
        <v>2</v>
      </c>
      <c r="E945" s="1" t="s">
        <v>1243</v>
      </c>
      <c r="F945" s="1">
        <v>1</v>
      </c>
      <c r="G945" s="1" t="s">
        <v>1243</v>
      </c>
      <c r="H945" s="1">
        <v>1</v>
      </c>
      <c r="I945" s="1" t="s">
        <v>1243</v>
      </c>
      <c r="J945" s="1">
        <v>1</v>
      </c>
      <c r="K945" s="1" t="s">
        <v>1243</v>
      </c>
    </row>
    <row r="946" spans="1:11">
      <c r="A946" s="1" t="s">
        <v>1137</v>
      </c>
      <c r="B946" s="1" t="s">
        <v>1618</v>
      </c>
      <c r="C946" s="1" t="s">
        <v>1605</v>
      </c>
      <c r="D946" s="1">
        <v>1</v>
      </c>
      <c r="E946" s="1" t="s">
        <v>1243</v>
      </c>
      <c r="F946" s="1">
        <v>1</v>
      </c>
      <c r="G946" s="1" t="s">
        <v>1243</v>
      </c>
      <c r="H946" s="1">
        <v>1</v>
      </c>
      <c r="I946" s="1" t="s">
        <v>1243</v>
      </c>
      <c r="J946" s="1">
        <v>1</v>
      </c>
      <c r="K946" s="1" t="s">
        <v>1243</v>
      </c>
    </row>
    <row r="947" spans="1:11">
      <c r="A947" s="1" t="s">
        <v>1138</v>
      </c>
      <c r="B947" s="1" t="s">
        <v>1618</v>
      </c>
      <c r="C947" s="1" t="s">
        <v>1606</v>
      </c>
      <c r="D947" s="1">
        <v>1</v>
      </c>
      <c r="E947" s="1" t="s">
        <v>1243</v>
      </c>
      <c r="F947" s="1">
        <v>1</v>
      </c>
      <c r="G947" s="1" t="s">
        <v>1243</v>
      </c>
      <c r="H947" s="1">
        <v>1</v>
      </c>
      <c r="I947" s="1" t="s">
        <v>1243</v>
      </c>
      <c r="J947" s="1">
        <v>1</v>
      </c>
      <c r="K947" s="1" t="s">
        <v>1243</v>
      </c>
    </row>
    <row r="948" spans="1:11">
      <c r="A948" s="1" t="s">
        <v>523</v>
      </c>
      <c r="B948" s="1" t="s">
        <v>1618</v>
      </c>
      <c r="C948" s="1" t="s">
        <v>760</v>
      </c>
      <c r="D948" s="1">
        <v>0</v>
      </c>
      <c r="E948" s="1">
        <v>0</v>
      </c>
      <c r="F948" s="1">
        <v>0</v>
      </c>
      <c r="G948" s="1">
        <v>0</v>
      </c>
      <c r="H948" s="1">
        <v>0</v>
      </c>
      <c r="I948" s="1">
        <v>0</v>
      </c>
      <c r="J948" s="1">
        <v>0</v>
      </c>
      <c r="K948" s="1">
        <v>0</v>
      </c>
    </row>
    <row r="949" spans="1:11">
      <c r="A949" s="1" t="s">
        <v>524</v>
      </c>
      <c r="B949" s="1" t="s">
        <v>1618</v>
      </c>
      <c r="C949" s="1" t="s">
        <v>1604</v>
      </c>
      <c r="D949" s="1">
        <v>0</v>
      </c>
      <c r="E949" s="1">
        <v>0</v>
      </c>
      <c r="F949" s="1">
        <v>0</v>
      </c>
      <c r="G949" s="1">
        <v>0</v>
      </c>
      <c r="H949" s="1">
        <v>0</v>
      </c>
      <c r="I949" s="1">
        <v>0</v>
      </c>
      <c r="J949" s="1">
        <v>0</v>
      </c>
      <c r="K949" s="1">
        <v>0</v>
      </c>
    </row>
    <row r="950" spans="1:11">
      <c r="A950" s="1" t="s">
        <v>525</v>
      </c>
      <c r="B950" s="1" t="s">
        <v>1618</v>
      </c>
      <c r="C950" s="1" t="s">
        <v>757</v>
      </c>
      <c r="D950" s="1">
        <v>0</v>
      </c>
      <c r="E950" s="1" t="s">
        <v>1243</v>
      </c>
      <c r="F950" s="1">
        <v>0</v>
      </c>
      <c r="G950" s="1" t="s">
        <v>1243</v>
      </c>
      <c r="H950" s="1">
        <v>0</v>
      </c>
      <c r="I950" s="1" t="s">
        <v>1243</v>
      </c>
      <c r="J950" s="1">
        <v>0</v>
      </c>
      <c r="K950" s="1" t="s">
        <v>1243</v>
      </c>
    </row>
    <row r="951" spans="1:11">
      <c r="A951" s="1" t="s">
        <v>526</v>
      </c>
      <c r="B951" s="1" t="s">
        <v>1618</v>
      </c>
      <c r="C951" s="1" t="s">
        <v>1431</v>
      </c>
      <c r="D951" s="1">
        <v>0</v>
      </c>
      <c r="E951" s="1">
        <v>0</v>
      </c>
      <c r="F951" s="1">
        <v>0</v>
      </c>
      <c r="G951" s="1">
        <v>0</v>
      </c>
      <c r="H951" s="1">
        <v>0</v>
      </c>
      <c r="I951" s="1">
        <v>0</v>
      </c>
      <c r="J951" s="1">
        <v>0</v>
      </c>
      <c r="K951" s="1">
        <v>0</v>
      </c>
    </row>
    <row r="952" spans="1:11">
      <c r="A952" s="1" t="s">
        <v>527</v>
      </c>
      <c r="B952" s="1" t="s">
        <v>1619</v>
      </c>
      <c r="C952" s="1" t="s">
        <v>746</v>
      </c>
      <c r="D952" s="1">
        <v>11</v>
      </c>
      <c r="E952" s="1" t="s">
        <v>1243</v>
      </c>
      <c r="F952" s="1">
        <v>11</v>
      </c>
      <c r="G952" s="1" t="s">
        <v>1243</v>
      </c>
      <c r="H952" s="1">
        <v>10</v>
      </c>
      <c r="I952" s="1" t="s">
        <v>1243</v>
      </c>
      <c r="J952" s="1">
        <v>10</v>
      </c>
      <c r="K952" s="1" t="s">
        <v>1243</v>
      </c>
    </row>
    <row r="953" spans="1:11">
      <c r="A953" s="1" t="s">
        <v>528</v>
      </c>
      <c r="B953" s="1" t="s">
        <v>1619</v>
      </c>
      <c r="C953" s="1" t="s">
        <v>759</v>
      </c>
      <c r="D953" s="1">
        <v>0</v>
      </c>
      <c r="E953" s="1" t="s">
        <v>1243</v>
      </c>
      <c r="F953" s="1">
        <v>0</v>
      </c>
      <c r="G953" s="1" t="s">
        <v>1243</v>
      </c>
      <c r="H953" s="1">
        <v>0</v>
      </c>
      <c r="I953" s="1" t="s">
        <v>1243</v>
      </c>
      <c r="J953" s="1">
        <v>0</v>
      </c>
      <c r="K953" s="1" t="s">
        <v>1243</v>
      </c>
    </row>
    <row r="954" spans="1:11">
      <c r="A954" s="1" t="s">
        <v>529</v>
      </c>
      <c r="B954" s="1" t="s">
        <v>1619</v>
      </c>
      <c r="C954" s="1" t="s">
        <v>1602</v>
      </c>
      <c r="D954" s="1">
        <v>1</v>
      </c>
      <c r="E954" s="1">
        <v>99</v>
      </c>
      <c r="F954" s="1">
        <v>1</v>
      </c>
      <c r="G954" s="1">
        <v>99</v>
      </c>
      <c r="H954" s="1">
        <v>1</v>
      </c>
      <c r="I954" s="1">
        <v>99</v>
      </c>
      <c r="J954" s="1">
        <v>1</v>
      </c>
      <c r="K954" s="1">
        <v>99</v>
      </c>
    </row>
    <row r="955" spans="1:11">
      <c r="A955" s="1" t="s">
        <v>530</v>
      </c>
      <c r="B955" s="1" t="s">
        <v>1619</v>
      </c>
      <c r="C955" s="1" t="s">
        <v>756</v>
      </c>
      <c r="D955" s="1">
        <v>4</v>
      </c>
      <c r="E955" s="1">
        <v>27</v>
      </c>
      <c r="F955" s="1">
        <v>4</v>
      </c>
      <c r="G955" s="1">
        <v>27</v>
      </c>
      <c r="H955" s="1">
        <v>3</v>
      </c>
      <c r="I955" s="1">
        <v>21</v>
      </c>
      <c r="J955" s="1">
        <v>3</v>
      </c>
      <c r="K955" s="1">
        <v>21</v>
      </c>
    </row>
    <row r="956" spans="1:11">
      <c r="A956" s="1" t="s">
        <v>531</v>
      </c>
      <c r="B956" s="1" t="s">
        <v>1619</v>
      </c>
      <c r="C956" s="1" t="s">
        <v>1603</v>
      </c>
      <c r="D956" s="1">
        <v>0</v>
      </c>
      <c r="E956" s="1">
        <v>0</v>
      </c>
      <c r="F956" s="1">
        <v>0</v>
      </c>
      <c r="G956" s="1">
        <v>0</v>
      </c>
      <c r="H956" s="1">
        <v>0</v>
      </c>
      <c r="I956" s="1">
        <v>0</v>
      </c>
      <c r="J956" s="1">
        <v>0</v>
      </c>
      <c r="K956" s="1">
        <v>0</v>
      </c>
    </row>
    <row r="957" spans="1:11">
      <c r="A957" s="1" t="s">
        <v>532</v>
      </c>
      <c r="B957" s="1" t="s">
        <v>1619</v>
      </c>
      <c r="C957" s="1" t="s">
        <v>758</v>
      </c>
      <c r="D957" s="1">
        <v>2</v>
      </c>
      <c r="E957" s="1" t="s">
        <v>1243</v>
      </c>
      <c r="F957" s="1">
        <v>2</v>
      </c>
      <c r="G957" s="1" t="s">
        <v>1243</v>
      </c>
      <c r="H957" s="1">
        <v>2</v>
      </c>
      <c r="I957" s="1" t="s">
        <v>1243</v>
      </c>
      <c r="J957" s="1">
        <v>2</v>
      </c>
      <c r="K957" s="1" t="s">
        <v>1243</v>
      </c>
    </row>
    <row r="958" spans="1:11">
      <c r="A958" s="1" t="s">
        <v>533</v>
      </c>
      <c r="B958" s="1" t="s">
        <v>1619</v>
      </c>
      <c r="C958" s="1" t="s">
        <v>1605</v>
      </c>
      <c r="D958" s="1">
        <v>1</v>
      </c>
      <c r="E958" s="1" t="s">
        <v>1243</v>
      </c>
      <c r="F958" s="1">
        <v>1</v>
      </c>
      <c r="G958" s="1" t="s">
        <v>1243</v>
      </c>
      <c r="H958" s="1">
        <v>1</v>
      </c>
      <c r="I958" s="1" t="s">
        <v>1243</v>
      </c>
      <c r="J958" s="1">
        <v>1</v>
      </c>
      <c r="K958" s="1" t="s">
        <v>1243</v>
      </c>
    </row>
    <row r="959" spans="1:11">
      <c r="A959" s="1" t="s">
        <v>149</v>
      </c>
      <c r="B959" s="1" t="s">
        <v>1619</v>
      </c>
      <c r="C959" s="1" t="s">
        <v>1606</v>
      </c>
      <c r="D959" s="1">
        <v>1</v>
      </c>
      <c r="E959" s="1" t="s">
        <v>1243</v>
      </c>
      <c r="F959" s="1">
        <v>1</v>
      </c>
      <c r="G959" s="1" t="s">
        <v>1243</v>
      </c>
      <c r="H959" s="1">
        <v>1</v>
      </c>
      <c r="I959" s="1" t="s">
        <v>1243</v>
      </c>
      <c r="J959" s="1">
        <v>1</v>
      </c>
      <c r="K959" s="1" t="s">
        <v>1243</v>
      </c>
    </row>
    <row r="960" spans="1:11">
      <c r="A960" s="1" t="s">
        <v>150</v>
      </c>
      <c r="B960" s="1" t="s">
        <v>1619</v>
      </c>
      <c r="C960" s="1" t="s">
        <v>760</v>
      </c>
      <c r="D960" s="1">
        <v>2</v>
      </c>
      <c r="E960" s="1">
        <v>15.695651999999999</v>
      </c>
      <c r="F960" s="1">
        <v>2</v>
      </c>
      <c r="G960" s="1">
        <v>15.695651999999999</v>
      </c>
      <c r="H960" s="1">
        <v>2</v>
      </c>
      <c r="I960" s="1">
        <v>15.695651999999999</v>
      </c>
      <c r="J960" s="1">
        <v>2</v>
      </c>
      <c r="K960" s="1">
        <v>15.695651999999999</v>
      </c>
    </row>
    <row r="961" spans="1:11">
      <c r="A961" s="1" t="s">
        <v>244</v>
      </c>
      <c r="B961" s="1" t="s">
        <v>1619</v>
      </c>
      <c r="C961" s="1" t="s">
        <v>1604</v>
      </c>
      <c r="D961" s="1">
        <v>0</v>
      </c>
      <c r="E961" s="1">
        <v>0</v>
      </c>
      <c r="F961" s="1">
        <v>0</v>
      </c>
      <c r="G961" s="1">
        <v>0</v>
      </c>
      <c r="H961" s="1">
        <v>0</v>
      </c>
      <c r="I961" s="1">
        <v>0</v>
      </c>
      <c r="J961" s="1">
        <v>0</v>
      </c>
      <c r="K961" s="1">
        <v>0</v>
      </c>
    </row>
    <row r="962" spans="1:11">
      <c r="A962" s="1" t="s">
        <v>245</v>
      </c>
      <c r="B962" s="1" t="s">
        <v>1619</v>
      </c>
      <c r="C962" s="1" t="s">
        <v>757</v>
      </c>
      <c r="D962" s="1">
        <v>0</v>
      </c>
      <c r="E962" s="1" t="s">
        <v>1243</v>
      </c>
      <c r="F962" s="1">
        <v>0</v>
      </c>
      <c r="G962" s="1" t="s">
        <v>1243</v>
      </c>
      <c r="H962" s="1">
        <v>0</v>
      </c>
      <c r="I962" s="1" t="s">
        <v>1243</v>
      </c>
      <c r="J962" s="1">
        <v>0</v>
      </c>
      <c r="K962" s="1" t="s">
        <v>1243</v>
      </c>
    </row>
    <row r="963" spans="1:11">
      <c r="A963" s="1" t="s">
        <v>246</v>
      </c>
      <c r="B963" s="1" t="s">
        <v>1619</v>
      </c>
      <c r="C963" s="1" t="s">
        <v>1431</v>
      </c>
      <c r="D963" s="1">
        <v>0</v>
      </c>
      <c r="E963" s="1">
        <v>0</v>
      </c>
      <c r="F963" s="1">
        <v>0</v>
      </c>
      <c r="G963" s="1">
        <v>0</v>
      </c>
      <c r="H963" s="1">
        <v>0</v>
      </c>
      <c r="I963" s="1">
        <v>0</v>
      </c>
      <c r="J963" s="1">
        <v>0</v>
      </c>
      <c r="K963" s="1">
        <v>0</v>
      </c>
    </row>
    <row r="964" spans="1:11">
      <c r="A964" s="1" t="s">
        <v>247</v>
      </c>
      <c r="B964" s="1" t="s">
        <v>1625</v>
      </c>
      <c r="C964" s="1" t="s">
        <v>746</v>
      </c>
      <c r="D964" s="1">
        <v>28</v>
      </c>
      <c r="E964" s="1" t="s">
        <v>1243</v>
      </c>
      <c r="F964" s="1">
        <v>29</v>
      </c>
      <c r="G964" s="1" t="s">
        <v>1243</v>
      </c>
      <c r="H964" s="1">
        <v>29</v>
      </c>
      <c r="I964" s="1" t="s">
        <v>1243</v>
      </c>
      <c r="J964" s="1">
        <v>28</v>
      </c>
      <c r="K964" s="1" t="s">
        <v>1243</v>
      </c>
    </row>
    <row r="965" spans="1:11">
      <c r="A965" s="1" t="s">
        <v>248</v>
      </c>
      <c r="B965" s="1" t="s">
        <v>1625</v>
      </c>
      <c r="C965" s="1" t="s">
        <v>759</v>
      </c>
      <c r="D965" s="1">
        <v>0</v>
      </c>
      <c r="E965" s="1" t="s">
        <v>1243</v>
      </c>
      <c r="F965" s="1">
        <v>0</v>
      </c>
      <c r="G965" s="1" t="s">
        <v>1243</v>
      </c>
      <c r="H965" s="1">
        <v>0</v>
      </c>
      <c r="I965" s="1" t="s">
        <v>1243</v>
      </c>
      <c r="J965" s="1">
        <v>0</v>
      </c>
      <c r="K965" s="1" t="s">
        <v>1243</v>
      </c>
    </row>
    <row r="966" spans="1:11">
      <c r="A966" s="1" t="s">
        <v>249</v>
      </c>
      <c r="B966" s="1" t="s">
        <v>1625</v>
      </c>
      <c r="C966" s="1" t="s">
        <v>1602</v>
      </c>
      <c r="D966" s="1">
        <v>0</v>
      </c>
      <c r="E966" s="1">
        <v>0</v>
      </c>
      <c r="F966" s="1">
        <v>0</v>
      </c>
      <c r="G966" s="1">
        <v>0</v>
      </c>
      <c r="H966" s="1">
        <v>0</v>
      </c>
      <c r="I966" s="1">
        <v>0</v>
      </c>
      <c r="J966" s="1">
        <v>0</v>
      </c>
      <c r="K966" s="1">
        <v>0</v>
      </c>
    </row>
    <row r="967" spans="1:11">
      <c r="A967" s="1" t="s">
        <v>250</v>
      </c>
      <c r="B967" s="1" t="s">
        <v>1625</v>
      </c>
      <c r="C967" s="1" t="s">
        <v>756</v>
      </c>
      <c r="D967" s="1">
        <v>12</v>
      </c>
      <c r="E967" s="1">
        <v>81</v>
      </c>
      <c r="F967" s="1">
        <v>12</v>
      </c>
      <c r="G967" s="1">
        <v>81</v>
      </c>
      <c r="H967" s="1">
        <v>12</v>
      </c>
      <c r="I967" s="1">
        <v>81</v>
      </c>
      <c r="J967" s="1">
        <v>12</v>
      </c>
      <c r="K967" s="1">
        <v>82</v>
      </c>
    </row>
    <row r="968" spans="1:11">
      <c r="A968" s="1" t="s">
        <v>251</v>
      </c>
      <c r="B968" s="1" t="s">
        <v>1625</v>
      </c>
      <c r="C968" s="1" t="s">
        <v>1603</v>
      </c>
      <c r="D968" s="1">
        <v>0</v>
      </c>
      <c r="E968" s="1">
        <v>0</v>
      </c>
      <c r="F968" s="1">
        <v>0</v>
      </c>
      <c r="G968" s="1">
        <v>0</v>
      </c>
      <c r="H968" s="1">
        <v>0</v>
      </c>
      <c r="I968" s="1">
        <v>0</v>
      </c>
      <c r="J968" s="1">
        <v>0</v>
      </c>
      <c r="K968" s="1">
        <v>0</v>
      </c>
    </row>
    <row r="969" spans="1:11">
      <c r="A969" s="1" t="s">
        <v>252</v>
      </c>
      <c r="B969" s="1" t="s">
        <v>1625</v>
      </c>
      <c r="C969" s="1" t="s">
        <v>758</v>
      </c>
      <c r="D969" s="1">
        <v>8</v>
      </c>
      <c r="E969" s="1" t="s">
        <v>1243</v>
      </c>
      <c r="F969" s="1">
        <v>9</v>
      </c>
      <c r="G969" s="1" t="s">
        <v>1243</v>
      </c>
      <c r="H969" s="1">
        <v>9</v>
      </c>
      <c r="I969" s="1" t="s">
        <v>1243</v>
      </c>
      <c r="J969" s="1">
        <v>8</v>
      </c>
      <c r="K969" s="1" t="s">
        <v>1243</v>
      </c>
    </row>
    <row r="970" spans="1:11">
      <c r="A970" s="1" t="s">
        <v>253</v>
      </c>
      <c r="B970" s="1" t="s">
        <v>1625</v>
      </c>
      <c r="C970" s="1" t="s">
        <v>1605</v>
      </c>
      <c r="D970" s="1">
        <v>1</v>
      </c>
      <c r="E970" s="1" t="s">
        <v>1243</v>
      </c>
      <c r="F970" s="1">
        <v>1</v>
      </c>
      <c r="G970" s="1" t="s">
        <v>1243</v>
      </c>
      <c r="H970" s="1">
        <v>1</v>
      </c>
      <c r="I970" s="1" t="s">
        <v>1243</v>
      </c>
      <c r="J970" s="1">
        <v>1</v>
      </c>
      <c r="K970" s="1" t="s">
        <v>1243</v>
      </c>
    </row>
    <row r="971" spans="1:11">
      <c r="A971" s="1" t="s">
        <v>254</v>
      </c>
      <c r="B971" s="1" t="s">
        <v>1625</v>
      </c>
      <c r="C971" s="1" t="s">
        <v>1606</v>
      </c>
      <c r="D971" s="1">
        <v>1</v>
      </c>
      <c r="E971" s="1" t="s">
        <v>1243</v>
      </c>
      <c r="F971" s="1">
        <v>1</v>
      </c>
      <c r="G971" s="1" t="s">
        <v>1243</v>
      </c>
      <c r="H971" s="1">
        <v>1</v>
      </c>
      <c r="I971" s="1" t="s">
        <v>1243</v>
      </c>
      <c r="J971" s="1">
        <v>1</v>
      </c>
      <c r="K971" s="1" t="s">
        <v>1243</v>
      </c>
    </row>
    <row r="972" spans="1:11">
      <c r="A972" s="1" t="s">
        <v>255</v>
      </c>
      <c r="B972" s="1" t="s">
        <v>1625</v>
      </c>
      <c r="C972" s="1" t="s">
        <v>760</v>
      </c>
      <c r="D972" s="1">
        <v>5</v>
      </c>
      <c r="E972" s="1">
        <v>32.285713000000001</v>
      </c>
      <c r="F972" s="1">
        <v>5</v>
      </c>
      <c r="G972" s="1">
        <v>32.285713000000001</v>
      </c>
      <c r="H972" s="1">
        <v>5</v>
      </c>
      <c r="I972" s="1">
        <v>32.285713000000001</v>
      </c>
      <c r="J972" s="1">
        <v>5</v>
      </c>
      <c r="K972" s="1">
        <v>32.285713000000001</v>
      </c>
    </row>
    <row r="973" spans="1:11">
      <c r="A973" s="1" t="s">
        <v>256</v>
      </c>
      <c r="B973" s="1" t="s">
        <v>1625</v>
      </c>
      <c r="C973" s="1" t="s">
        <v>1604</v>
      </c>
      <c r="D973" s="1">
        <v>0</v>
      </c>
      <c r="E973" s="1">
        <v>0</v>
      </c>
      <c r="F973" s="1">
        <v>0</v>
      </c>
      <c r="G973" s="1">
        <v>0</v>
      </c>
      <c r="H973" s="1">
        <v>0</v>
      </c>
      <c r="I973" s="1">
        <v>0</v>
      </c>
      <c r="J973" s="1">
        <v>0</v>
      </c>
      <c r="K973" s="1">
        <v>0</v>
      </c>
    </row>
    <row r="974" spans="1:11">
      <c r="A974" s="1" t="s">
        <v>257</v>
      </c>
      <c r="B974" s="1" t="s">
        <v>1625</v>
      </c>
      <c r="C974" s="1" t="s">
        <v>757</v>
      </c>
      <c r="D974" s="1">
        <v>1</v>
      </c>
      <c r="E974" s="1" t="s">
        <v>1243</v>
      </c>
      <c r="F974" s="1">
        <v>1</v>
      </c>
      <c r="G974" s="1" t="s">
        <v>1243</v>
      </c>
      <c r="H974" s="1">
        <v>1</v>
      </c>
      <c r="I974" s="1" t="s">
        <v>1243</v>
      </c>
      <c r="J974" s="1">
        <v>1</v>
      </c>
      <c r="K974" s="1" t="s">
        <v>1243</v>
      </c>
    </row>
    <row r="975" spans="1:11">
      <c r="A975" s="1" t="s">
        <v>258</v>
      </c>
      <c r="B975" s="1" t="s">
        <v>1625</v>
      </c>
      <c r="C975" s="1" t="s">
        <v>1431</v>
      </c>
      <c r="D975" s="1">
        <v>0</v>
      </c>
      <c r="E975" s="1">
        <v>0</v>
      </c>
      <c r="F975" s="1">
        <v>0</v>
      </c>
      <c r="G975" s="1">
        <v>0</v>
      </c>
      <c r="H975" s="1">
        <v>0</v>
      </c>
      <c r="I975" s="1">
        <v>0</v>
      </c>
      <c r="J975" s="1">
        <v>0</v>
      </c>
      <c r="K975" s="1">
        <v>0</v>
      </c>
    </row>
    <row r="976" spans="1:11">
      <c r="A976" s="1" t="s">
        <v>259</v>
      </c>
      <c r="B976" s="1" t="s">
        <v>1634</v>
      </c>
      <c r="C976" s="1" t="s">
        <v>746</v>
      </c>
      <c r="D976" s="1">
        <v>15</v>
      </c>
      <c r="E976" s="1" t="s">
        <v>1243</v>
      </c>
      <c r="F976" s="1">
        <v>15</v>
      </c>
      <c r="G976" s="1" t="s">
        <v>1243</v>
      </c>
      <c r="H976" s="1">
        <v>15</v>
      </c>
      <c r="I976" s="1" t="s">
        <v>1243</v>
      </c>
      <c r="J976" s="1">
        <v>15</v>
      </c>
      <c r="K976" s="1" t="s">
        <v>1243</v>
      </c>
    </row>
    <row r="977" spans="1:11">
      <c r="A977" s="1" t="s">
        <v>1100</v>
      </c>
      <c r="B977" s="1" t="s">
        <v>1634</v>
      </c>
      <c r="C977" s="1" t="s">
        <v>759</v>
      </c>
      <c r="D977" s="1">
        <v>0</v>
      </c>
      <c r="E977" s="1" t="s">
        <v>1243</v>
      </c>
      <c r="F977" s="1">
        <v>0</v>
      </c>
      <c r="G977" s="1" t="s">
        <v>1243</v>
      </c>
      <c r="H977" s="1">
        <v>0</v>
      </c>
      <c r="I977" s="1" t="s">
        <v>1243</v>
      </c>
      <c r="J977" s="1">
        <v>0</v>
      </c>
      <c r="K977" s="1" t="s">
        <v>1243</v>
      </c>
    </row>
    <row r="978" spans="1:11">
      <c r="A978" s="1" t="s">
        <v>1101</v>
      </c>
      <c r="B978" s="1" t="s">
        <v>1634</v>
      </c>
      <c r="C978" s="1" t="s">
        <v>1602</v>
      </c>
      <c r="D978" s="1">
        <v>0</v>
      </c>
      <c r="E978" s="1">
        <v>0</v>
      </c>
      <c r="F978" s="1">
        <v>0</v>
      </c>
      <c r="G978" s="1">
        <v>0</v>
      </c>
      <c r="H978" s="1">
        <v>0</v>
      </c>
      <c r="I978" s="1">
        <v>0</v>
      </c>
      <c r="J978" s="1">
        <v>0</v>
      </c>
      <c r="K978" s="1">
        <v>0</v>
      </c>
    </row>
    <row r="979" spans="1:11">
      <c r="A979" s="1" t="s">
        <v>1102</v>
      </c>
      <c r="B979" s="1" t="s">
        <v>1634</v>
      </c>
      <c r="C979" s="1" t="s">
        <v>756</v>
      </c>
      <c r="D979" s="1">
        <v>4</v>
      </c>
      <c r="E979" s="1">
        <v>23</v>
      </c>
      <c r="F979" s="1">
        <v>4</v>
      </c>
      <c r="G979" s="1">
        <v>23</v>
      </c>
      <c r="H979" s="1">
        <v>4</v>
      </c>
      <c r="I979" s="1">
        <v>23</v>
      </c>
      <c r="J979" s="1">
        <v>4</v>
      </c>
      <c r="K979" s="1">
        <v>23</v>
      </c>
    </row>
    <row r="980" spans="1:11">
      <c r="A980" s="1" t="s">
        <v>1103</v>
      </c>
      <c r="B980" s="1" t="s">
        <v>1634</v>
      </c>
      <c r="C980" s="1" t="s">
        <v>1603</v>
      </c>
      <c r="D980" s="1">
        <v>0</v>
      </c>
      <c r="E980" s="1">
        <v>0</v>
      </c>
      <c r="F980" s="1">
        <v>0</v>
      </c>
      <c r="G980" s="1">
        <v>0</v>
      </c>
      <c r="H980" s="1">
        <v>0</v>
      </c>
      <c r="I980" s="1">
        <v>0</v>
      </c>
      <c r="J980" s="1">
        <v>0</v>
      </c>
      <c r="K980" s="1">
        <v>0</v>
      </c>
    </row>
    <row r="981" spans="1:11">
      <c r="A981" s="1" t="s">
        <v>319</v>
      </c>
      <c r="B981" s="1" t="s">
        <v>1634</v>
      </c>
      <c r="C981" s="1" t="s">
        <v>758</v>
      </c>
      <c r="D981" s="1">
        <v>5</v>
      </c>
      <c r="E981" s="1" t="s">
        <v>1243</v>
      </c>
      <c r="F981" s="1">
        <v>5</v>
      </c>
      <c r="G981" s="1" t="s">
        <v>1243</v>
      </c>
      <c r="H981" s="1">
        <v>5</v>
      </c>
      <c r="I981" s="1" t="s">
        <v>1243</v>
      </c>
      <c r="J981" s="1">
        <v>5</v>
      </c>
      <c r="K981" s="1" t="s">
        <v>1243</v>
      </c>
    </row>
    <row r="982" spans="1:11">
      <c r="A982" s="1" t="s">
        <v>320</v>
      </c>
      <c r="B982" s="1" t="s">
        <v>1634</v>
      </c>
      <c r="C982" s="1" t="s">
        <v>1605</v>
      </c>
      <c r="D982" s="1">
        <v>1</v>
      </c>
      <c r="E982" s="1" t="s">
        <v>1243</v>
      </c>
      <c r="F982" s="1">
        <v>1</v>
      </c>
      <c r="G982" s="1" t="s">
        <v>1243</v>
      </c>
      <c r="H982" s="1">
        <v>1</v>
      </c>
      <c r="I982" s="1" t="s">
        <v>1243</v>
      </c>
      <c r="J982" s="1">
        <v>1</v>
      </c>
      <c r="K982" s="1" t="s">
        <v>1243</v>
      </c>
    </row>
    <row r="983" spans="1:11">
      <c r="A983" s="1" t="s">
        <v>321</v>
      </c>
      <c r="B983" s="1" t="s">
        <v>1634</v>
      </c>
      <c r="C983" s="1" t="s">
        <v>1606</v>
      </c>
      <c r="D983" s="1">
        <v>1</v>
      </c>
      <c r="E983" s="1" t="s">
        <v>1243</v>
      </c>
      <c r="F983" s="1">
        <v>1</v>
      </c>
      <c r="G983" s="1" t="s">
        <v>1243</v>
      </c>
      <c r="H983" s="1">
        <v>1</v>
      </c>
      <c r="I983" s="1" t="s">
        <v>1243</v>
      </c>
      <c r="J983" s="1">
        <v>1</v>
      </c>
      <c r="K983" s="1" t="s">
        <v>1243</v>
      </c>
    </row>
    <row r="984" spans="1:11">
      <c r="A984" s="1" t="s">
        <v>322</v>
      </c>
      <c r="B984" s="1" t="s">
        <v>1634</v>
      </c>
      <c r="C984" s="1" t="s">
        <v>760</v>
      </c>
      <c r="D984" s="1">
        <v>3</v>
      </c>
      <c r="E984" s="1">
        <v>19.552793999999999</v>
      </c>
      <c r="F984" s="1">
        <v>3</v>
      </c>
      <c r="G984" s="1">
        <v>19.552793999999999</v>
      </c>
      <c r="H984" s="1">
        <v>3</v>
      </c>
      <c r="I984" s="1">
        <v>19.552793999999999</v>
      </c>
      <c r="J984" s="1">
        <v>3</v>
      </c>
      <c r="K984" s="1">
        <v>19.552793999999999</v>
      </c>
    </row>
    <row r="985" spans="1:11">
      <c r="A985" s="1" t="s">
        <v>323</v>
      </c>
      <c r="B985" s="1" t="s">
        <v>1634</v>
      </c>
      <c r="C985" s="1" t="s">
        <v>1604</v>
      </c>
      <c r="D985" s="1">
        <v>1</v>
      </c>
      <c r="E985" s="1">
        <v>21</v>
      </c>
      <c r="F985" s="1">
        <v>1</v>
      </c>
      <c r="G985" s="1">
        <v>21</v>
      </c>
      <c r="H985" s="1">
        <v>1</v>
      </c>
      <c r="I985" s="1">
        <v>21</v>
      </c>
      <c r="J985" s="1">
        <v>1</v>
      </c>
      <c r="K985" s="1">
        <v>21</v>
      </c>
    </row>
    <row r="986" spans="1:11">
      <c r="A986" s="1" t="s">
        <v>324</v>
      </c>
      <c r="B986" s="1" t="s">
        <v>1634</v>
      </c>
      <c r="C986" s="1" t="s">
        <v>757</v>
      </c>
      <c r="D986" s="1">
        <v>0</v>
      </c>
      <c r="E986" s="1" t="s">
        <v>1243</v>
      </c>
      <c r="F986" s="1">
        <v>0</v>
      </c>
      <c r="G986" s="1" t="s">
        <v>1243</v>
      </c>
      <c r="H986" s="1">
        <v>0</v>
      </c>
      <c r="I986" s="1" t="s">
        <v>1243</v>
      </c>
      <c r="J986" s="1">
        <v>0</v>
      </c>
      <c r="K986" s="1" t="s">
        <v>1243</v>
      </c>
    </row>
    <row r="987" spans="1:11">
      <c r="A987" s="1" t="s">
        <v>325</v>
      </c>
      <c r="B987" s="1" t="s">
        <v>1634</v>
      </c>
      <c r="C987" s="1" t="s">
        <v>1431</v>
      </c>
      <c r="D987" s="1">
        <v>0</v>
      </c>
      <c r="E987" s="1">
        <v>0</v>
      </c>
      <c r="F987" s="1">
        <v>0</v>
      </c>
      <c r="G987" s="1">
        <v>0</v>
      </c>
      <c r="H987" s="1">
        <v>0</v>
      </c>
      <c r="I987" s="1">
        <v>0</v>
      </c>
      <c r="J987" s="1">
        <v>0</v>
      </c>
      <c r="K987" s="1">
        <v>0</v>
      </c>
    </row>
    <row r="988" spans="1:11">
      <c r="A988" s="1" t="s">
        <v>326</v>
      </c>
      <c r="B988" s="1" t="s">
        <v>2214</v>
      </c>
      <c r="C988" s="1" t="s">
        <v>746</v>
      </c>
      <c r="D988" s="1">
        <v>10</v>
      </c>
      <c r="E988" s="1" t="s">
        <v>1243</v>
      </c>
      <c r="F988" s="1">
        <v>10</v>
      </c>
      <c r="G988" s="1" t="s">
        <v>1243</v>
      </c>
      <c r="H988" s="1">
        <v>11</v>
      </c>
      <c r="I988" s="1" t="s">
        <v>1243</v>
      </c>
      <c r="J988" s="1">
        <v>11</v>
      </c>
      <c r="K988" s="1" t="s">
        <v>1243</v>
      </c>
    </row>
    <row r="989" spans="1:11">
      <c r="A989" s="1" t="s">
        <v>327</v>
      </c>
      <c r="B989" s="1" t="s">
        <v>2214</v>
      </c>
      <c r="C989" s="1" t="s">
        <v>759</v>
      </c>
      <c r="D989" s="1">
        <v>0</v>
      </c>
      <c r="E989" s="1" t="s">
        <v>1243</v>
      </c>
      <c r="F989" s="1">
        <v>0</v>
      </c>
      <c r="G989" s="1" t="s">
        <v>1243</v>
      </c>
      <c r="H989" s="1">
        <v>0</v>
      </c>
      <c r="I989" s="1" t="s">
        <v>1243</v>
      </c>
      <c r="J989" s="1">
        <v>0</v>
      </c>
      <c r="K989" s="1" t="s">
        <v>1243</v>
      </c>
    </row>
    <row r="990" spans="1:11">
      <c r="A990" s="1" t="s">
        <v>260</v>
      </c>
      <c r="B990" s="1" t="s">
        <v>2214</v>
      </c>
      <c r="C990" s="1" t="s">
        <v>1602</v>
      </c>
      <c r="D990" s="1">
        <v>0</v>
      </c>
      <c r="E990" s="1">
        <v>0</v>
      </c>
      <c r="F990" s="1">
        <v>0</v>
      </c>
      <c r="G990" s="1">
        <v>0</v>
      </c>
      <c r="H990" s="1">
        <v>0</v>
      </c>
      <c r="I990" s="1">
        <v>0</v>
      </c>
      <c r="J990" s="1">
        <v>0</v>
      </c>
      <c r="K990" s="1">
        <v>0</v>
      </c>
    </row>
    <row r="991" spans="1:11">
      <c r="A991" s="1" t="s">
        <v>261</v>
      </c>
      <c r="B991" s="1" t="s">
        <v>2214</v>
      </c>
      <c r="C991" s="1" t="s">
        <v>756</v>
      </c>
      <c r="D991" s="1">
        <v>4</v>
      </c>
      <c r="E991" s="1">
        <v>15</v>
      </c>
      <c r="F991" s="1">
        <v>4</v>
      </c>
      <c r="G991" s="1">
        <v>15</v>
      </c>
      <c r="H991" s="1">
        <v>4</v>
      </c>
      <c r="I991" s="1">
        <v>15</v>
      </c>
      <c r="J991" s="1">
        <v>4</v>
      </c>
      <c r="K991" s="1">
        <v>15</v>
      </c>
    </row>
    <row r="992" spans="1:11">
      <c r="A992" s="1" t="s">
        <v>262</v>
      </c>
      <c r="B992" s="1" t="s">
        <v>2214</v>
      </c>
      <c r="C992" s="1" t="s">
        <v>1603</v>
      </c>
      <c r="D992" s="1">
        <v>0</v>
      </c>
      <c r="E992" s="1">
        <v>0</v>
      </c>
      <c r="F992" s="1">
        <v>0</v>
      </c>
      <c r="G992" s="1">
        <v>0</v>
      </c>
      <c r="H992" s="1">
        <v>0</v>
      </c>
      <c r="I992" s="1">
        <v>0</v>
      </c>
      <c r="J992" s="1">
        <v>0</v>
      </c>
      <c r="K992" s="1">
        <v>0</v>
      </c>
    </row>
    <row r="993" spans="1:11">
      <c r="A993" s="1" t="s">
        <v>263</v>
      </c>
      <c r="B993" s="1" t="s">
        <v>2214</v>
      </c>
      <c r="C993" s="1" t="s">
        <v>758</v>
      </c>
      <c r="D993" s="1">
        <v>3</v>
      </c>
      <c r="E993" s="1" t="s">
        <v>1243</v>
      </c>
      <c r="F993" s="1">
        <v>3</v>
      </c>
      <c r="G993" s="1" t="s">
        <v>1243</v>
      </c>
      <c r="H993" s="1">
        <v>4</v>
      </c>
      <c r="I993" s="1" t="s">
        <v>1243</v>
      </c>
      <c r="J993" s="1">
        <v>4</v>
      </c>
      <c r="K993" s="1" t="s">
        <v>1243</v>
      </c>
    </row>
    <row r="994" spans="1:11">
      <c r="A994" s="1" t="s">
        <v>264</v>
      </c>
      <c r="B994" s="1" t="s">
        <v>2214</v>
      </c>
      <c r="C994" s="1" t="s">
        <v>1605</v>
      </c>
      <c r="D994" s="1">
        <v>1</v>
      </c>
      <c r="E994" s="1" t="s">
        <v>1243</v>
      </c>
      <c r="F994" s="1">
        <v>1</v>
      </c>
      <c r="G994" s="1" t="s">
        <v>1243</v>
      </c>
      <c r="H994" s="1">
        <v>1</v>
      </c>
      <c r="I994" s="1" t="s">
        <v>1243</v>
      </c>
      <c r="J994" s="1">
        <v>1</v>
      </c>
      <c r="K994" s="1" t="s">
        <v>1243</v>
      </c>
    </row>
    <row r="995" spans="1:11">
      <c r="A995" s="1" t="s">
        <v>1981</v>
      </c>
      <c r="B995" s="1" t="s">
        <v>2214</v>
      </c>
      <c r="C995" s="1" t="s">
        <v>1606</v>
      </c>
      <c r="D995" s="1">
        <v>1</v>
      </c>
      <c r="E995" s="1" t="s">
        <v>1243</v>
      </c>
      <c r="F995" s="1">
        <v>1</v>
      </c>
      <c r="G995" s="1" t="s">
        <v>1243</v>
      </c>
      <c r="H995" s="1">
        <v>1</v>
      </c>
      <c r="I995" s="1" t="s">
        <v>1243</v>
      </c>
      <c r="J995" s="1">
        <v>1</v>
      </c>
      <c r="K995" s="1" t="s">
        <v>1243</v>
      </c>
    </row>
    <row r="996" spans="1:11">
      <c r="A996" s="1" t="s">
        <v>1982</v>
      </c>
      <c r="B996" s="1" t="s">
        <v>2214</v>
      </c>
      <c r="C996" s="1" t="s">
        <v>760</v>
      </c>
      <c r="D996" s="1">
        <v>1</v>
      </c>
      <c r="E996" s="1">
        <v>6.6956519999999999</v>
      </c>
      <c r="F996" s="1">
        <v>1</v>
      </c>
      <c r="G996" s="1">
        <v>6.6956519999999999</v>
      </c>
      <c r="H996" s="1">
        <v>1</v>
      </c>
      <c r="I996" s="1">
        <v>6.6956519999999999</v>
      </c>
      <c r="J996" s="1">
        <v>1</v>
      </c>
      <c r="K996" s="1">
        <v>6.6956519999999999</v>
      </c>
    </row>
    <row r="997" spans="1:11">
      <c r="A997" s="1" t="s">
        <v>1983</v>
      </c>
      <c r="B997" s="1" t="s">
        <v>2214</v>
      </c>
      <c r="C997" s="1" t="s">
        <v>1604</v>
      </c>
      <c r="D997" s="1">
        <v>0</v>
      </c>
      <c r="E997" s="1">
        <v>0</v>
      </c>
      <c r="F997" s="1">
        <v>0</v>
      </c>
      <c r="G997" s="1">
        <v>0</v>
      </c>
      <c r="H997" s="1">
        <v>0</v>
      </c>
      <c r="I997" s="1">
        <v>0</v>
      </c>
      <c r="J997" s="1">
        <v>0</v>
      </c>
      <c r="K997" s="1">
        <v>0</v>
      </c>
    </row>
    <row r="998" spans="1:11">
      <c r="A998" s="1" t="s">
        <v>1984</v>
      </c>
      <c r="B998" s="1" t="s">
        <v>2214</v>
      </c>
      <c r="C998" s="1" t="s">
        <v>757</v>
      </c>
      <c r="D998" s="1">
        <v>0</v>
      </c>
      <c r="E998" s="1" t="s">
        <v>1243</v>
      </c>
      <c r="F998" s="1">
        <v>0</v>
      </c>
      <c r="G998" s="1" t="s">
        <v>1243</v>
      </c>
      <c r="H998" s="1">
        <v>0</v>
      </c>
      <c r="I998" s="1" t="s">
        <v>1243</v>
      </c>
      <c r="J998" s="1">
        <v>0</v>
      </c>
      <c r="K998" s="1" t="s">
        <v>1243</v>
      </c>
    </row>
    <row r="999" spans="1:11">
      <c r="A999" s="1" t="s">
        <v>1985</v>
      </c>
      <c r="B999" s="1" t="s">
        <v>2214</v>
      </c>
      <c r="C999" s="1" t="s">
        <v>1431</v>
      </c>
      <c r="D999" s="1">
        <v>0</v>
      </c>
      <c r="E999" s="1">
        <v>0</v>
      </c>
      <c r="F999" s="1">
        <v>0</v>
      </c>
      <c r="G999" s="1">
        <v>0</v>
      </c>
      <c r="H999" s="1">
        <v>0</v>
      </c>
      <c r="I999" s="1">
        <v>0</v>
      </c>
      <c r="J999" s="1">
        <v>0</v>
      </c>
      <c r="K999" s="1">
        <v>0</v>
      </c>
    </row>
    <row r="1000" spans="1:11">
      <c r="A1000" s="1" t="s">
        <v>1986</v>
      </c>
      <c r="B1000" s="1" t="s">
        <v>2216</v>
      </c>
      <c r="C1000" s="1" t="s">
        <v>746</v>
      </c>
      <c r="D1000" s="1">
        <v>11</v>
      </c>
      <c r="E1000" s="1" t="s">
        <v>1243</v>
      </c>
      <c r="F1000" s="1">
        <v>12</v>
      </c>
      <c r="G1000" s="1" t="s">
        <v>1243</v>
      </c>
      <c r="H1000" s="1">
        <v>12</v>
      </c>
      <c r="I1000" s="1" t="s">
        <v>1243</v>
      </c>
      <c r="J1000" s="1">
        <v>12</v>
      </c>
      <c r="K1000" s="1" t="s">
        <v>1243</v>
      </c>
    </row>
    <row r="1001" spans="1:11">
      <c r="A1001" s="1" t="s">
        <v>1987</v>
      </c>
      <c r="B1001" s="1" t="s">
        <v>2216</v>
      </c>
      <c r="C1001" s="1" t="s">
        <v>759</v>
      </c>
      <c r="D1001" s="1">
        <v>0</v>
      </c>
      <c r="E1001" s="1" t="s">
        <v>1243</v>
      </c>
      <c r="F1001" s="1">
        <v>1</v>
      </c>
      <c r="G1001" s="1" t="s">
        <v>1243</v>
      </c>
      <c r="H1001" s="1">
        <v>1</v>
      </c>
      <c r="I1001" s="1" t="s">
        <v>1243</v>
      </c>
      <c r="J1001" s="1">
        <v>1</v>
      </c>
      <c r="K1001" s="1" t="s">
        <v>1243</v>
      </c>
    </row>
    <row r="1002" spans="1:11">
      <c r="A1002" s="1" t="s">
        <v>1988</v>
      </c>
      <c r="B1002" s="1" t="s">
        <v>2216</v>
      </c>
      <c r="C1002" s="1" t="s">
        <v>1602</v>
      </c>
      <c r="D1002" s="1">
        <v>1</v>
      </c>
      <c r="E1002" s="1">
        <v>150</v>
      </c>
      <c r="F1002" s="1">
        <v>1</v>
      </c>
      <c r="G1002" s="1">
        <v>150</v>
      </c>
      <c r="H1002" s="1">
        <v>1</v>
      </c>
      <c r="I1002" s="1">
        <v>150</v>
      </c>
      <c r="J1002" s="1">
        <v>1</v>
      </c>
      <c r="K1002" s="1">
        <v>150</v>
      </c>
    </row>
    <row r="1003" spans="1:11">
      <c r="A1003" s="1" t="s">
        <v>1989</v>
      </c>
      <c r="B1003" s="1" t="s">
        <v>2216</v>
      </c>
      <c r="C1003" s="1" t="s">
        <v>756</v>
      </c>
      <c r="D1003" s="1">
        <v>5</v>
      </c>
      <c r="E1003" s="1">
        <v>21</v>
      </c>
      <c r="F1003" s="1">
        <v>5</v>
      </c>
      <c r="G1003" s="1">
        <v>21</v>
      </c>
      <c r="H1003" s="1">
        <v>5</v>
      </c>
      <c r="I1003" s="1">
        <v>21</v>
      </c>
      <c r="J1003" s="1">
        <v>5</v>
      </c>
      <c r="K1003" s="1">
        <v>21</v>
      </c>
    </row>
    <row r="1004" spans="1:11">
      <c r="A1004" s="1" t="s">
        <v>1990</v>
      </c>
      <c r="B1004" s="1" t="s">
        <v>2216</v>
      </c>
      <c r="C1004" s="1" t="s">
        <v>1603</v>
      </c>
      <c r="D1004" s="1">
        <v>0</v>
      </c>
      <c r="E1004" s="1">
        <v>0</v>
      </c>
      <c r="F1004" s="1">
        <v>0</v>
      </c>
      <c r="G1004" s="1">
        <v>0</v>
      </c>
      <c r="H1004" s="1">
        <v>0</v>
      </c>
      <c r="I1004" s="1">
        <v>0</v>
      </c>
      <c r="J1004" s="1">
        <v>0</v>
      </c>
      <c r="K1004" s="1">
        <v>0</v>
      </c>
    </row>
    <row r="1005" spans="1:11">
      <c r="A1005" s="1" t="s">
        <v>1991</v>
      </c>
      <c r="B1005" s="1" t="s">
        <v>2216</v>
      </c>
      <c r="C1005" s="1" t="s">
        <v>758</v>
      </c>
      <c r="D1005" s="1">
        <v>2</v>
      </c>
      <c r="E1005" s="1" t="s">
        <v>1243</v>
      </c>
      <c r="F1005" s="1">
        <v>2</v>
      </c>
      <c r="G1005" s="1" t="s">
        <v>1243</v>
      </c>
      <c r="H1005" s="1">
        <v>2</v>
      </c>
      <c r="I1005" s="1" t="s">
        <v>1243</v>
      </c>
      <c r="J1005" s="1">
        <v>2</v>
      </c>
      <c r="K1005" s="1" t="s">
        <v>1243</v>
      </c>
    </row>
    <row r="1006" spans="1:11">
      <c r="A1006" s="1" t="s">
        <v>1992</v>
      </c>
      <c r="B1006" s="1" t="s">
        <v>2216</v>
      </c>
      <c r="C1006" s="1" t="s">
        <v>1605</v>
      </c>
      <c r="D1006" s="1">
        <v>1</v>
      </c>
      <c r="E1006" s="1" t="s">
        <v>1243</v>
      </c>
      <c r="F1006" s="1">
        <v>1</v>
      </c>
      <c r="G1006" s="1" t="s">
        <v>1243</v>
      </c>
      <c r="H1006" s="1">
        <v>1</v>
      </c>
      <c r="I1006" s="1" t="s">
        <v>1243</v>
      </c>
      <c r="J1006" s="1">
        <v>1</v>
      </c>
      <c r="K1006" s="1" t="s">
        <v>1243</v>
      </c>
    </row>
    <row r="1007" spans="1:11">
      <c r="A1007" s="1" t="s">
        <v>1993</v>
      </c>
      <c r="B1007" s="1" t="s">
        <v>2216</v>
      </c>
      <c r="C1007" s="1" t="s">
        <v>1606</v>
      </c>
      <c r="D1007" s="1">
        <v>1</v>
      </c>
      <c r="E1007" s="1" t="s">
        <v>1243</v>
      </c>
      <c r="F1007" s="1">
        <v>1</v>
      </c>
      <c r="G1007" s="1" t="s">
        <v>1243</v>
      </c>
      <c r="H1007" s="1">
        <v>1</v>
      </c>
      <c r="I1007" s="1" t="s">
        <v>1243</v>
      </c>
      <c r="J1007" s="1">
        <v>1</v>
      </c>
      <c r="K1007" s="1" t="s">
        <v>1243</v>
      </c>
    </row>
    <row r="1008" spans="1:11">
      <c r="A1008" s="1" t="s">
        <v>1994</v>
      </c>
      <c r="B1008" s="1" t="s">
        <v>2216</v>
      </c>
      <c r="C1008" s="1" t="s">
        <v>760</v>
      </c>
      <c r="D1008" s="1">
        <v>0</v>
      </c>
      <c r="E1008" s="1">
        <v>0</v>
      </c>
      <c r="F1008" s="1">
        <v>0</v>
      </c>
      <c r="G1008" s="1">
        <v>0</v>
      </c>
      <c r="H1008" s="1">
        <v>0</v>
      </c>
      <c r="I1008" s="1">
        <v>0</v>
      </c>
      <c r="J1008" s="1">
        <v>0</v>
      </c>
      <c r="K1008" s="1">
        <v>0</v>
      </c>
    </row>
    <row r="1009" spans="1:11">
      <c r="A1009" s="1" t="s">
        <v>1995</v>
      </c>
      <c r="B1009" s="1" t="s">
        <v>2216</v>
      </c>
      <c r="C1009" s="1" t="s">
        <v>1604</v>
      </c>
      <c r="D1009" s="1">
        <v>1</v>
      </c>
      <c r="E1009" s="1">
        <v>10</v>
      </c>
      <c r="F1009" s="1">
        <v>1</v>
      </c>
      <c r="G1009" s="1">
        <v>10</v>
      </c>
      <c r="H1009" s="1">
        <v>1</v>
      </c>
      <c r="I1009" s="1">
        <v>10</v>
      </c>
      <c r="J1009" s="1">
        <v>1</v>
      </c>
      <c r="K1009" s="1">
        <v>10</v>
      </c>
    </row>
    <row r="1010" spans="1:11">
      <c r="A1010" s="1" t="s">
        <v>1996</v>
      </c>
      <c r="B1010" s="1" t="s">
        <v>2216</v>
      </c>
      <c r="C1010" s="1" t="s">
        <v>757</v>
      </c>
      <c r="D1010" s="1">
        <v>0</v>
      </c>
      <c r="E1010" s="1" t="s">
        <v>1243</v>
      </c>
      <c r="F1010" s="1">
        <v>0</v>
      </c>
      <c r="G1010" s="1" t="s">
        <v>1243</v>
      </c>
      <c r="H1010" s="1">
        <v>0</v>
      </c>
      <c r="I1010" s="1" t="s">
        <v>1243</v>
      </c>
      <c r="J1010" s="1">
        <v>0</v>
      </c>
      <c r="K1010" s="1" t="s">
        <v>1243</v>
      </c>
    </row>
    <row r="1011" spans="1:11">
      <c r="A1011" s="1" t="s">
        <v>1997</v>
      </c>
      <c r="B1011" s="1" t="s">
        <v>2216</v>
      </c>
      <c r="C1011" s="1" t="s">
        <v>1431</v>
      </c>
      <c r="D1011" s="1">
        <v>0</v>
      </c>
      <c r="E1011" s="1">
        <v>0</v>
      </c>
      <c r="F1011" s="1">
        <v>0</v>
      </c>
      <c r="G1011" s="1">
        <v>0</v>
      </c>
      <c r="H1011" s="1">
        <v>0</v>
      </c>
      <c r="I1011" s="1">
        <v>0</v>
      </c>
      <c r="J1011" s="1">
        <v>0</v>
      </c>
      <c r="K1011" s="1">
        <v>0</v>
      </c>
    </row>
    <row r="1012" spans="1:11">
      <c r="A1012" s="1" t="s">
        <v>1998</v>
      </c>
      <c r="B1012" s="1" t="s">
        <v>2221</v>
      </c>
      <c r="C1012" s="1" t="s">
        <v>746</v>
      </c>
      <c r="D1012" s="1">
        <v>11</v>
      </c>
      <c r="E1012" s="1" t="s">
        <v>1243</v>
      </c>
      <c r="F1012" s="1">
        <v>11</v>
      </c>
      <c r="G1012" s="1" t="s">
        <v>1243</v>
      </c>
      <c r="H1012" s="1">
        <v>10</v>
      </c>
      <c r="I1012" s="1" t="s">
        <v>1243</v>
      </c>
      <c r="J1012" s="1">
        <v>10</v>
      </c>
      <c r="K1012" s="1" t="s">
        <v>1243</v>
      </c>
    </row>
    <row r="1013" spans="1:11">
      <c r="A1013" s="1" t="s">
        <v>1999</v>
      </c>
      <c r="B1013" s="1" t="s">
        <v>2221</v>
      </c>
      <c r="C1013" s="1" t="s">
        <v>759</v>
      </c>
      <c r="D1013" s="1">
        <v>0</v>
      </c>
      <c r="E1013" s="1" t="s">
        <v>1243</v>
      </c>
      <c r="F1013" s="1">
        <v>0</v>
      </c>
      <c r="G1013" s="1" t="s">
        <v>1243</v>
      </c>
      <c r="H1013" s="1">
        <v>0</v>
      </c>
      <c r="I1013" s="1" t="s">
        <v>1243</v>
      </c>
      <c r="J1013" s="1">
        <v>0</v>
      </c>
      <c r="K1013" s="1" t="s">
        <v>1243</v>
      </c>
    </row>
    <row r="1014" spans="1:11">
      <c r="A1014" s="1" t="s">
        <v>2000</v>
      </c>
      <c r="B1014" s="1" t="s">
        <v>2221</v>
      </c>
      <c r="C1014" s="1" t="s">
        <v>1602</v>
      </c>
      <c r="D1014" s="1">
        <v>0</v>
      </c>
      <c r="E1014" s="1">
        <v>0</v>
      </c>
      <c r="F1014" s="1">
        <v>0</v>
      </c>
      <c r="G1014" s="1">
        <v>0</v>
      </c>
      <c r="H1014" s="1">
        <v>0</v>
      </c>
      <c r="I1014" s="1">
        <v>0</v>
      </c>
      <c r="J1014" s="1">
        <v>0</v>
      </c>
      <c r="K1014" s="1">
        <v>0</v>
      </c>
    </row>
    <row r="1015" spans="1:11">
      <c r="A1015" s="1" t="s">
        <v>2001</v>
      </c>
      <c r="B1015" s="1" t="s">
        <v>2221</v>
      </c>
      <c r="C1015" s="1" t="s">
        <v>756</v>
      </c>
      <c r="D1015" s="1">
        <v>4</v>
      </c>
      <c r="E1015" s="1">
        <v>25</v>
      </c>
      <c r="F1015" s="1">
        <v>4</v>
      </c>
      <c r="G1015" s="1">
        <v>25</v>
      </c>
      <c r="H1015" s="1">
        <v>4</v>
      </c>
      <c r="I1015" s="1">
        <v>25</v>
      </c>
      <c r="J1015" s="1">
        <v>4</v>
      </c>
      <c r="K1015" s="1">
        <v>25</v>
      </c>
    </row>
    <row r="1016" spans="1:11">
      <c r="A1016" s="1" t="s">
        <v>2002</v>
      </c>
      <c r="B1016" s="1" t="s">
        <v>2221</v>
      </c>
      <c r="C1016" s="1" t="s">
        <v>1603</v>
      </c>
      <c r="D1016" s="1">
        <v>0</v>
      </c>
      <c r="E1016" s="1">
        <v>0</v>
      </c>
      <c r="F1016" s="1">
        <v>0</v>
      </c>
      <c r="G1016" s="1">
        <v>0</v>
      </c>
      <c r="H1016" s="1">
        <v>0</v>
      </c>
      <c r="I1016" s="1">
        <v>0</v>
      </c>
      <c r="J1016" s="1">
        <v>0</v>
      </c>
      <c r="K1016" s="1">
        <v>0</v>
      </c>
    </row>
    <row r="1017" spans="1:11">
      <c r="A1017" s="1" t="s">
        <v>2003</v>
      </c>
      <c r="B1017" s="1" t="s">
        <v>2221</v>
      </c>
      <c r="C1017" s="1" t="s">
        <v>758</v>
      </c>
      <c r="D1017" s="1">
        <v>3</v>
      </c>
      <c r="E1017" s="1" t="s">
        <v>1243</v>
      </c>
      <c r="F1017" s="1">
        <v>3</v>
      </c>
      <c r="G1017" s="1" t="s">
        <v>1243</v>
      </c>
      <c r="H1017" s="1">
        <v>3</v>
      </c>
      <c r="I1017" s="1" t="s">
        <v>1243</v>
      </c>
      <c r="J1017" s="1">
        <v>3</v>
      </c>
      <c r="K1017" s="1" t="s">
        <v>1243</v>
      </c>
    </row>
    <row r="1018" spans="1:11">
      <c r="A1018" s="1" t="s">
        <v>2004</v>
      </c>
      <c r="B1018" s="1" t="s">
        <v>2221</v>
      </c>
      <c r="C1018" s="1" t="s">
        <v>1605</v>
      </c>
      <c r="D1018" s="1">
        <v>1</v>
      </c>
      <c r="E1018" s="1" t="s">
        <v>1243</v>
      </c>
      <c r="F1018" s="1">
        <v>1</v>
      </c>
      <c r="G1018" s="1" t="s">
        <v>1243</v>
      </c>
      <c r="H1018" s="1">
        <v>1</v>
      </c>
      <c r="I1018" s="1" t="s">
        <v>1243</v>
      </c>
      <c r="J1018" s="1">
        <v>1</v>
      </c>
      <c r="K1018" s="1" t="s">
        <v>1243</v>
      </c>
    </row>
    <row r="1019" spans="1:11">
      <c r="A1019" s="1" t="s">
        <v>979</v>
      </c>
      <c r="B1019" s="1" t="s">
        <v>2221</v>
      </c>
      <c r="C1019" s="1" t="s">
        <v>1606</v>
      </c>
      <c r="D1019" s="1">
        <v>1</v>
      </c>
      <c r="E1019" s="1" t="s">
        <v>1243</v>
      </c>
      <c r="F1019" s="1">
        <v>1</v>
      </c>
      <c r="G1019" s="1" t="s">
        <v>1243</v>
      </c>
      <c r="H1019" s="1">
        <v>1</v>
      </c>
      <c r="I1019" s="1" t="s">
        <v>1243</v>
      </c>
      <c r="J1019" s="1">
        <v>1</v>
      </c>
      <c r="K1019" s="1" t="s">
        <v>1243</v>
      </c>
    </row>
    <row r="1020" spans="1:11">
      <c r="A1020" s="1" t="s">
        <v>980</v>
      </c>
      <c r="B1020" s="1" t="s">
        <v>2221</v>
      </c>
      <c r="C1020" s="1" t="s">
        <v>760</v>
      </c>
      <c r="D1020" s="1">
        <v>1</v>
      </c>
      <c r="E1020" s="1">
        <v>6.4285709999999998</v>
      </c>
      <c r="F1020" s="1">
        <v>1</v>
      </c>
      <c r="G1020" s="1">
        <v>6.4285709999999998</v>
      </c>
      <c r="H1020" s="1">
        <v>0</v>
      </c>
      <c r="I1020" s="1">
        <v>0</v>
      </c>
      <c r="J1020" s="1">
        <v>0</v>
      </c>
      <c r="K1020" s="1">
        <v>0</v>
      </c>
    </row>
    <row r="1021" spans="1:11">
      <c r="A1021" s="1" t="s">
        <v>981</v>
      </c>
      <c r="B1021" s="1" t="s">
        <v>2221</v>
      </c>
      <c r="C1021" s="1" t="s">
        <v>1604</v>
      </c>
      <c r="D1021" s="1">
        <v>0</v>
      </c>
      <c r="E1021" s="1">
        <v>0</v>
      </c>
      <c r="F1021" s="1">
        <v>0</v>
      </c>
      <c r="G1021" s="1">
        <v>0</v>
      </c>
      <c r="H1021" s="1">
        <v>0</v>
      </c>
      <c r="I1021" s="1">
        <v>0</v>
      </c>
      <c r="J1021" s="1">
        <v>0</v>
      </c>
      <c r="K1021" s="1">
        <v>0</v>
      </c>
    </row>
    <row r="1022" spans="1:11">
      <c r="A1022" s="1" t="s">
        <v>982</v>
      </c>
      <c r="B1022" s="1" t="s">
        <v>2221</v>
      </c>
      <c r="C1022" s="1" t="s">
        <v>757</v>
      </c>
      <c r="D1022" s="1">
        <v>1</v>
      </c>
      <c r="E1022" s="1" t="s">
        <v>1243</v>
      </c>
      <c r="F1022" s="1">
        <v>1</v>
      </c>
      <c r="G1022" s="1" t="s">
        <v>1243</v>
      </c>
      <c r="H1022" s="1">
        <v>1</v>
      </c>
      <c r="I1022" s="1" t="s">
        <v>1243</v>
      </c>
      <c r="J1022" s="1">
        <v>1</v>
      </c>
      <c r="K1022" s="1" t="s">
        <v>1243</v>
      </c>
    </row>
    <row r="1023" spans="1:11">
      <c r="A1023" s="1" t="s">
        <v>983</v>
      </c>
      <c r="B1023" s="1" t="s">
        <v>2221</v>
      </c>
      <c r="C1023" s="1" t="s">
        <v>1431</v>
      </c>
      <c r="D1023" s="1">
        <v>0</v>
      </c>
      <c r="E1023" s="1">
        <v>0</v>
      </c>
      <c r="F1023" s="1">
        <v>0</v>
      </c>
      <c r="G1023" s="1">
        <v>0</v>
      </c>
      <c r="H1023" s="1">
        <v>0</v>
      </c>
      <c r="I1023" s="1">
        <v>0</v>
      </c>
      <c r="J1023" s="1">
        <v>0</v>
      </c>
      <c r="K1023" s="1">
        <v>0</v>
      </c>
    </row>
    <row r="1024" spans="1:11">
      <c r="A1024" s="1" t="s">
        <v>984</v>
      </c>
      <c r="B1024" s="1" t="s">
        <v>2223</v>
      </c>
      <c r="C1024" s="1" t="s">
        <v>746</v>
      </c>
      <c r="D1024" s="1">
        <v>7</v>
      </c>
      <c r="E1024" s="1" t="s">
        <v>1243</v>
      </c>
      <c r="F1024" s="1">
        <v>7</v>
      </c>
      <c r="G1024" s="1" t="s">
        <v>1243</v>
      </c>
      <c r="H1024" s="1">
        <v>7</v>
      </c>
      <c r="I1024" s="1" t="s">
        <v>1243</v>
      </c>
      <c r="J1024" s="1">
        <v>7</v>
      </c>
      <c r="K1024" s="1" t="s">
        <v>1243</v>
      </c>
    </row>
    <row r="1025" spans="1:11">
      <c r="A1025" s="1" t="s">
        <v>985</v>
      </c>
      <c r="B1025" s="1" t="s">
        <v>2223</v>
      </c>
      <c r="C1025" s="1" t="s">
        <v>759</v>
      </c>
      <c r="D1025" s="1">
        <v>0</v>
      </c>
      <c r="E1025" s="1" t="s">
        <v>1243</v>
      </c>
      <c r="F1025" s="1">
        <v>0</v>
      </c>
      <c r="G1025" s="1" t="s">
        <v>1243</v>
      </c>
      <c r="H1025" s="1">
        <v>0</v>
      </c>
      <c r="I1025" s="1" t="s">
        <v>1243</v>
      </c>
      <c r="J1025" s="1">
        <v>0</v>
      </c>
      <c r="K1025" s="1" t="s">
        <v>1243</v>
      </c>
    </row>
    <row r="1026" spans="1:11">
      <c r="A1026" s="1" t="s">
        <v>986</v>
      </c>
      <c r="B1026" s="1" t="s">
        <v>2223</v>
      </c>
      <c r="C1026" s="1" t="s">
        <v>1602</v>
      </c>
      <c r="D1026" s="1">
        <v>0</v>
      </c>
      <c r="E1026" s="1">
        <v>0</v>
      </c>
      <c r="F1026" s="1">
        <v>0</v>
      </c>
      <c r="G1026" s="1">
        <v>0</v>
      </c>
      <c r="H1026" s="1">
        <v>0</v>
      </c>
      <c r="I1026" s="1">
        <v>0</v>
      </c>
      <c r="J1026" s="1">
        <v>0</v>
      </c>
      <c r="K1026" s="1">
        <v>0</v>
      </c>
    </row>
    <row r="1027" spans="1:11">
      <c r="A1027" s="1" t="s">
        <v>987</v>
      </c>
      <c r="B1027" s="1" t="s">
        <v>2223</v>
      </c>
      <c r="C1027" s="1" t="s">
        <v>756</v>
      </c>
      <c r="D1027" s="1">
        <v>4</v>
      </c>
      <c r="E1027" s="1">
        <v>39</v>
      </c>
      <c r="F1027" s="1">
        <v>4</v>
      </c>
      <c r="G1027" s="1">
        <v>39</v>
      </c>
      <c r="H1027" s="1">
        <v>4</v>
      </c>
      <c r="I1027" s="1">
        <v>39</v>
      </c>
      <c r="J1027" s="1">
        <v>4</v>
      </c>
      <c r="K1027" s="1">
        <v>39</v>
      </c>
    </row>
    <row r="1028" spans="1:11">
      <c r="A1028" s="1" t="s">
        <v>988</v>
      </c>
      <c r="B1028" s="1" t="s">
        <v>2223</v>
      </c>
      <c r="C1028" s="1" t="s">
        <v>1603</v>
      </c>
      <c r="D1028" s="1">
        <v>0</v>
      </c>
      <c r="E1028" s="1">
        <v>0</v>
      </c>
      <c r="F1028" s="1">
        <v>0</v>
      </c>
      <c r="G1028" s="1">
        <v>0</v>
      </c>
      <c r="H1028" s="1">
        <v>0</v>
      </c>
      <c r="I1028" s="1">
        <v>0</v>
      </c>
      <c r="J1028" s="1">
        <v>0</v>
      </c>
      <c r="K1028" s="1">
        <v>0</v>
      </c>
    </row>
    <row r="1029" spans="1:11">
      <c r="A1029" s="1" t="s">
        <v>989</v>
      </c>
      <c r="B1029" s="1" t="s">
        <v>2223</v>
      </c>
      <c r="C1029" s="1" t="s">
        <v>758</v>
      </c>
      <c r="D1029" s="1">
        <v>1</v>
      </c>
      <c r="E1029" s="1" t="s">
        <v>1243</v>
      </c>
      <c r="F1029" s="1">
        <v>1</v>
      </c>
      <c r="G1029" s="1" t="s">
        <v>1243</v>
      </c>
      <c r="H1029" s="1">
        <v>1</v>
      </c>
      <c r="I1029" s="1" t="s">
        <v>1243</v>
      </c>
      <c r="J1029" s="1">
        <v>1</v>
      </c>
      <c r="K1029" s="1" t="s">
        <v>1243</v>
      </c>
    </row>
    <row r="1030" spans="1:11">
      <c r="A1030" s="1" t="s">
        <v>990</v>
      </c>
      <c r="B1030" s="1" t="s">
        <v>2223</v>
      </c>
      <c r="C1030" s="1" t="s">
        <v>1605</v>
      </c>
      <c r="D1030" s="1">
        <v>1</v>
      </c>
      <c r="E1030" s="1" t="s">
        <v>1243</v>
      </c>
      <c r="F1030" s="1">
        <v>1</v>
      </c>
      <c r="G1030" s="1" t="s">
        <v>1243</v>
      </c>
      <c r="H1030" s="1">
        <v>1</v>
      </c>
      <c r="I1030" s="1" t="s">
        <v>1243</v>
      </c>
      <c r="J1030" s="1">
        <v>1</v>
      </c>
      <c r="K1030" s="1" t="s">
        <v>1243</v>
      </c>
    </row>
    <row r="1031" spans="1:11">
      <c r="A1031" s="1" t="s">
        <v>991</v>
      </c>
      <c r="B1031" s="1" t="s">
        <v>2223</v>
      </c>
      <c r="C1031" s="1" t="s">
        <v>1606</v>
      </c>
      <c r="D1031" s="1">
        <v>1</v>
      </c>
      <c r="E1031" s="1" t="s">
        <v>1243</v>
      </c>
      <c r="F1031" s="1">
        <v>1</v>
      </c>
      <c r="G1031" s="1" t="s">
        <v>1243</v>
      </c>
      <c r="H1031" s="1">
        <v>1</v>
      </c>
      <c r="I1031" s="1" t="s">
        <v>1243</v>
      </c>
      <c r="J1031" s="1">
        <v>1</v>
      </c>
      <c r="K1031" s="1" t="s">
        <v>1243</v>
      </c>
    </row>
    <row r="1032" spans="1:11">
      <c r="A1032" s="1" t="s">
        <v>992</v>
      </c>
      <c r="B1032" s="1" t="s">
        <v>2223</v>
      </c>
      <c r="C1032" s="1" t="s">
        <v>760</v>
      </c>
      <c r="D1032" s="1">
        <v>0</v>
      </c>
      <c r="E1032" s="1">
        <v>0</v>
      </c>
      <c r="F1032" s="1">
        <v>0</v>
      </c>
      <c r="G1032" s="1">
        <v>0</v>
      </c>
      <c r="H1032" s="1">
        <v>0</v>
      </c>
      <c r="I1032" s="1">
        <v>0</v>
      </c>
      <c r="J1032" s="1">
        <v>0</v>
      </c>
      <c r="K1032" s="1">
        <v>0</v>
      </c>
    </row>
    <row r="1033" spans="1:11">
      <c r="A1033" s="1" t="s">
        <v>993</v>
      </c>
      <c r="B1033" s="1" t="s">
        <v>2223</v>
      </c>
      <c r="C1033" s="1" t="s">
        <v>1604</v>
      </c>
      <c r="D1033" s="1">
        <v>0</v>
      </c>
      <c r="E1033" s="1">
        <v>0</v>
      </c>
      <c r="F1033" s="1">
        <v>0</v>
      </c>
      <c r="G1033" s="1">
        <v>0</v>
      </c>
      <c r="H1033" s="1">
        <v>0</v>
      </c>
      <c r="I1033" s="1">
        <v>0</v>
      </c>
      <c r="J1033" s="1">
        <v>0</v>
      </c>
      <c r="K1033" s="1">
        <v>0</v>
      </c>
    </row>
    <row r="1034" spans="1:11">
      <c r="A1034" s="1" t="s">
        <v>994</v>
      </c>
      <c r="B1034" s="1" t="s">
        <v>2223</v>
      </c>
      <c r="C1034" s="1" t="s">
        <v>757</v>
      </c>
      <c r="D1034" s="1">
        <v>0</v>
      </c>
      <c r="E1034" s="1" t="s">
        <v>1243</v>
      </c>
      <c r="F1034" s="1">
        <v>0</v>
      </c>
      <c r="G1034" s="1" t="s">
        <v>1243</v>
      </c>
      <c r="H1034" s="1">
        <v>0</v>
      </c>
      <c r="I1034" s="1" t="s">
        <v>1243</v>
      </c>
      <c r="J1034" s="1">
        <v>0</v>
      </c>
      <c r="K1034" s="1" t="s">
        <v>1243</v>
      </c>
    </row>
    <row r="1035" spans="1:11">
      <c r="A1035" s="1" t="s">
        <v>995</v>
      </c>
      <c r="B1035" s="1" t="s">
        <v>2223</v>
      </c>
      <c r="C1035" s="1" t="s">
        <v>1431</v>
      </c>
      <c r="D1035" s="1">
        <v>0</v>
      </c>
      <c r="E1035" s="1">
        <v>0</v>
      </c>
      <c r="F1035" s="1">
        <v>0</v>
      </c>
      <c r="G1035" s="1">
        <v>0</v>
      </c>
      <c r="H1035" s="1">
        <v>0</v>
      </c>
      <c r="I1035" s="1">
        <v>0</v>
      </c>
      <c r="J1035" s="1">
        <v>0</v>
      </c>
      <c r="K1035" s="1">
        <v>0</v>
      </c>
    </row>
    <row r="1036" spans="1:11">
      <c r="A1036" s="1" t="s">
        <v>996</v>
      </c>
      <c r="B1036" s="1" t="s">
        <v>2224</v>
      </c>
      <c r="C1036" s="1" t="s">
        <v>746</v>
      </c>
      <c r="D1036" s="1">
        <v>9</v>
      </c>
      <c r="E1036" s="1" t="s">
        <v>1243</v>
      </c>
      <c r="F1036" s="1">
        <v>9</v>
      </c>
      <c r="G1036" s="1" t="s">
        <v>1243</v>
      </c>
      <c r="H1036" s="1">
        <v>9</v>
      </c>
      <c r="I1036" s="1" t="s">
        <v>1243</v>
      </c>
      <c r="J1036" s="1">
        <v>9</v>
      </c>
      <c r="K1036" s="1" t="s">
        <v>1243</v>
      </c>
    </row>
    <row r="1037" spans="1:11">
      <c r="A1037" s="1" t="s">
        <v>997</v>
      </c>
      <c r="B1037" s="1" t="s">
        <v>2224</v>
      </c>
      <c r="C1037" s="1" t="s">
        <v>759</v>
      </c>
      <c r="D1037" s="1">
        <v>0</v>
      </c>
      <c r="E1037" s="1" t="s">
        <v>1243</v>
      </c>
      <c r="F1037" s="1">
        <v>0</v>
      </c>
      <c r="G1037" s="1" t="s">
        <v>1243</v>
      </c>
      <c r="H1037" s="1">
        <v>0</v>
      </c>
      <c r="I1037" s="1" t="s">
        <v>1243</v>
      </c>
      <c r="J1037" s="1">
        <v>0</v>
      </c>
      <c r="K1037" s="1" t="s">
        <v>1243</v>
      </c>
    </row>
    <row r="1038" spans="1:11">
      <c r="A1038" s="1" t="s">
        <v>998</v>
      </c>
      <c r="B1038" s="1" t="s">
        <v>2224</v>
      </c>
      <c r="C1038" s="1" t="s">
        <v>1602</v>
      </c>
      <c r="D1038" s="1">
        <v>0</v>
      </c>
      <c r="E1038" s="1">
        <v>0</v>
      </c>
      <c r="F1038" s="1">
        <v>0</v>
      </c>
      <c r="G1038" s="1">
        <v>0</v>
      </c>
      <c r="H1038" s="1">
        <v>0</v>
      </c>
      <c r="I1038" s="1">
        <v>0</v>
      </c>
      <c r="J1038" s="1">
        <v>0</v>
      </c>
      <c r="K1038" s="1">
        <v>0</v>
      </c>
    </row>
    <row r="1039" spans="1:11">
      <c r="A1039" s="1" t="s">
        <v>999</v>
      </c>
      <c r="B1039" s="1" t="s">
        <v>2224</v>
      </c>
      <c r="C1039" s="1" t="s">
        <v>756</v>
      </c>
      <c r="D1039" s="1">
        <v>5</v>
      </c>
      <c r="E1039" s="1">
        <v>46</v>
      </c>
      <c r="F1039" s="1">
        <v>5</v>
      </c>
      <c r="G1039" s="1">
        <v>46</v>
      </c>
      <c r="H1039" s="1">
        <v>5</v>
      </c>
      <c r="I1039" s="1">
        <v>46</v>
      </c>
      <c r="J1039" s="1">
        <v>5</v>
      </c>
      <c r="K1039" s="1">
        <v>46</v>
      </c>
    </row>
    <row r="1040" spans="1:11">
      <c r="A1040" s="1" t="s">
        <v>1000</v>
      </c>
      <c r="B1040" s="1" t="s">
        <v>2224</v>
      </c>
      <c r="C1040" s="1" t="s">
        <v>1603</v>
      </c>
      <c r="D1040" s="1">
        <v>0</v>
      </c>
      <c r="E1040" s="1">
        <v>0</v>
      </c>
      <c r="F1040" s="1">
        <v>0</v>
      </c>
      <c r="G1040" s="1">
        <v>0</v>
      </c>
      <c r="H1040" s="1">
        <v>0</v>
      </c>
      <c r="I1040" s="1">
        <v>0</v>
      </c>
      <c r="J1040" s="1">
        <v>0</v>
      </c>
      <c r="K1040" s="1">
        <v>0</v>
      </c>
    </row>
    <row r="1041" spans="1:11">
      <c r="A1041" s="1" t="s">
        <v>1001</v>
      </c>
      <c r="B1041" s="1" t="s">
        <v>2224</v>
      </c>
      <c r="C1041" s="1" t="s">
        <v>758</v>
      </c>
      <c r="D1041" s="1">
        <v>1</v>
      </c>
      <c r="E1041" s="1" t="s">
        <v>1243</v>
      </c>
      <c r="F1041" s="1">
        <v>1</v>
      </c>
      <c r="G1041" s="1" t="s">
        <v>1243</v>
      </c>
      <c r="H1041" s="1">
        <v>1</v>
      </c>
      <c r="I1041" s="1" t="s">
        <v>1243</v>
      </c>
      <c r="J1041" s="1">
        <v>1</v>
      </c>
      <c r="K1041" s="1" t="s">
        <v>1243</v>
      </c>
    </row>
    <row r="1042" spans="1:11">
      <c r="A1042" s="1" t="s">
        <v>1002</v>
      </c>
      <c r="B1042" s="1" t="s">
        <v>2224</v>
      </c>
      <c r="C1042" s="1" t="s">
        <v>1605</v>
      </c>
      <c r="D1042" s="1">
        <v>1</v>
      </c>
      <c r="E1042" s="1" t="s">
        <v>1243</v>
      </c>
      <c r="F1042" s="1">
        <v>1</v>
      </c>
      <c r="G1042" s="1" t="s">
        <v>1243</v>
      </c>
      <c r="H1042" s="1">
        <v>1</v>
      </c>
      <c r="I1042" s="1" t="s">
        <v>1243</v>
      </c>
      <c r="J1042" s="1">
        <v>1</v>
      </c>
      <c r="K1042" s="1" t="s">
        <v>1243</v>
      </c>
    </row>
    <row r="1043" spans="1:11">
      <c r="A1043" s="1" t="s">
        <v>875</v>
      </c>
      <c r="B1043" s="1" t="s">
        <v>2224</v>
      </c>
      <c r="C1043" s="1" t="s">
        <v>1606</v>
      </c>
      <c r="D1043" s="1">
        <v>1</v>
      </c>
      <c r="E1043" s="1" t="s">
        <v>1243</v>
      </c>
      <c r="F1043" s="1">
        <v>1</v>
      </c>
      <c r="G1043" s="1" t="s">
        <v>1243</v>
      </c>
      <c r="H1043" s="1">
        <v>1</v>
      </c>
      <c r="I1043" s="1" t="s">
        <v>1243</v>
      </c>
      <c r="J1043" s="1">
        <v>1</v>
      </c>
      <c r="K1043" s="1" t="s">
        <v>1243</v>
      </c>
    </row>
    <row r="1044" spans="1:11">
      <c r="A1044" s="1" t="s">
        <v>876</v>
      </c>
      <c r="B1044" s="1" t="s">
        <v>2224</v>
      </c>
      <c r="C1044" s="1" t="s">
        <v>760</v>
      </c>
      <c r="D1044" s="1">
        <v>0</v>
      </c>
      <c r="E1044" s="1">
        <v>0</v>
      </c>
      <c r="F1044" s="1">
        <v>0</v>
      </c>
      <c r="G1044" s="1">
        <v>0</v>
      </c>
      <c r="H1044" s="1">
        <v>0</v>
      </c>
      <c r="I1044" s="1">
        <v>0</v>
      </c>
      <c r="J1044" s="1">
        <v>0</v>
      </c>
      <c r="K1044" s="1">
        <v>0</v>
      </c>
    </row>
    <row r="1045" spans="1:11">
      <c r="A1045" s="1" t="s">
        <v>877</v>
      </c>
      <c r="B1045" s="1" t="s">
        <v>2224</v>
      </c>
      <c r="C1045" s="1" t="s">
        <v>1604</v>
      </c>
      <c r="D1045" s="1">
        <v>1</v>
      </c>
      <c r="E1045" s="1">
        <v>35</v>
      </c>
      <c r="F1045" s="1">
        <v>1</v>
      </c>
      <c r="G1045" s="1">
        <v>35</v>
      </c>
      <c r="H1045" s="1">
        <v>1</v>
      </c>
      <c r="I1045" s="1">
        <v>35</v>
      </c>
      <c r="J1045" s="1">
        <v>1</v>
      </c>
      <c r="K1045" s="1">
        <v>35</v>
      </c>
    </row>
    <row r="1046" spans="1:11">
      <c r="A1046" s="1" t="s">
        <v>878</v>
      </c>
      <c r="B1046" s="1" t="s">
        <v>2224</v>
      </c>
      <c r="C1046" s="1" t="s">
        <v>757</v>
      </c>
      <c r="D1046" s="1">
        <v>0</v>
      </c>
      <c r="E1046" s="1" t="s">
        <v>1243</v>
      </c>
      <c r="F1046" s="1">
        <v>0</v>
      </c>
      <c r="G1046" s="1" t="s">
        <v>1243</v>
      </c>
      <c r="H1046" s="1">
        <v>0</v>
      </c>
      <c r="I1046" s="1" t="s">
        <v>1243</v>
      </c>
      <c r="J1046" s="1">
        <v>0</v>
      </c>
      <c r="K1046" s="1" t="s">
        <v>1243</v>
      </c>
    </row>
    <row r="1047" spans="1:11">
      <c r="A1047" s="1" t="s">
        <v>879</v>
      </c>
      <c r="B1047" s="1" t="s">
        <v>2224</v>
      </c>
      <c r="C1047" s="1" t="s">
        <v>1431</v>
      </c>
      <c r="D1047" s="1">
        <v>0</v>
      </c>
      <c r="E1047" s="1">
        <v>0</v>
      </c>
      <c r="F1047" s="1">
        <v>0</v>
      </c>
      <c r="G1047" s="1">
        <v>0</v>
      </c>
      <c r="H1047" s="1">
        <v>0</v>
      </c>
      <c r="I1047" s="1">
        <v>0</v>
      </c>
      <c r="J1047" s="1">
        <v>0</v>
      </c>
      <c r="K1047" s="1">
        <v>0</v>
      </c>
    </row>
    <row r="1048" spans="1:11">
      <c r="A1048" s="1" t="s">
        <v>880</v>
      </c>
      <c r="B1048" s="1" t="s">
        <v>2225</v>
      </c>
      <c r="C1048" s="1" t="s">
        <v>746</v>
      </c>
      <c r="D1048" s="1">
        <v>7</v>
      </c>
      <c r="E1048" s="1" t="s">
        <v>1243</v>
      </c>
      <c r="F1048" s="1">
        <v>8</v>
      </c>
      <c r="G1048" s="1" t="s">
        <v>1243</v>
      </c>
      <c r="H1048" s="1">
        <v>8</v>
      </c>
      <c r="I1048" s="1" t="s">
        <v>1243</v>
      </c>
      <c r="J1048" s="1">
        <v>8</v>
      </c>
      <c r="K1048" s="1" t="s">
        <v>1243</v>
      </c>
    </row>
    <row r="1049" spans="1:11">
      <c r="A1049" s="1" t="s">
        <v>881</v>
      </c>
      <c r="B1049" s="1" t="s">
        <v>2225</v>
      </c>
      <c r="C1049" s="1" t="s">
        <v>759</v>
      </c>
      <c r="D1049" s="1">
        <v>0</v>
      </c>
      <c r="E1049" s="1" t="s">
        <v>1243</v>
      </c>
      <c r="F1049" s="1">
        <v>0</v>
      </c>
      <c r="G1049" s="1" t="s">
        <v>1243</v>
      </c>
      <c r="H1049" s="1">
        <v>0</v>
      </c>
      <c r="I1049" s="1" t="s">
        <v>1243</v>
      </c>
      <c r="J1049" s="1">
        <v>0</v>
      </c>
      <c r="K1049" s="1" t="s">
        <v>1243</v>
      </c>
    </row>
    <row r="1050" spans="1:11">
      <c r="A1050" s="1" t="s">
        <v>882</v>
      </c>
      <c r="B1050" s="1" t="s">
        <v>2225</v>
      </c>
      <c r="C1050" s="1" t="s">
        <v>1602</v>
      </c>
      <c r="D1050" s="1">
        <v>0</v>
      </c>
      <c r="E1050" s="1">
        <v>0</v>
      </c>
      <c r="F1050" s="1">
        <v>0</v>
      </c>
      <c r="G1050" s="1">
        <v>0</v>
      </c>
      <c r="H1050" s="1">
        <v>0</v>
      </c>
      <c r="I1050" s="1">
        <v>0</v>
      </c>
      <c r="J1050" s="1">
        <v>0</v>
      </c>
      <c r="K1050" s="1">
        <v>0</v>
      </c>
    </row>
    <row r="1051" spans="1:11">
      <c r="A1051" s="1" t="s">
        <v>883</v>
      </c>
      <c r="B1051" s="1" t="s">
        <v>2225</v>
      </c>
      <c r="C1051" s="1" t="s">
        <v>756</v>
      </c>
      <c r="D1051" s="1">
        <v>5</v>
      </c>
      <c r="E1051" s="1">
        <v>22</v>
      </c>
      <c r="F1051" s="1">
        <v>5</v>
      </c>
      <c r="G1051" s="1">
        <v>22</v>
      </c>
      <c r="H1051" s="1">
        <v>5</v>
      </c>
      <c r="I1051" s="1">
        <v>22</v>
      </c>
      <c r="J1051" s="1">
        <v>5</v>
      </c>
      <c r="K1051" s="1">
        <v>22</v>
      </c>
    </row>
    <row r="1052" spans="1:11">
      <c r="A1052" s="1" t="s">
        <v>148</v>
      </c>
      <c r="B1052" s="1" t="s">
        <v>2225</v>
      </c>
      <c r="C1052" s="1" t="s">
        <v>1603</v>
      </c>
      <c r="D1052" s="1">
        <v>0</v>
      </c>
      <c r="E1052" s="1">
        <v>0</v>
      </c>
      <c r="F1052" s="1">
        <v>0</v>
      </c>
      <c r="G1052" s="1">
        <v>0</v>
      </c>
      <c r="H1052" s="1">
        <v>0</v>
      </c>
      <c r="I1052" s="1">
        <v>0</v>
      </c>
      <c r="J1052" s="1">
        <v>0</v>
      </c>
      <c r="K1052" s="1">
        <v>0</v>
      </c>
    </row>
    <row r="1053" spans="1:11">
      <c r="A1053" s="1" t="s">
        <v>331</v>
      </c>
      <c r="B1053" s="1" t="s">
        <v>2225</v>
      </c>
      <c r="C1053" s="1" t="s">
        <v>758</v>
      </c>
      <c r="D1053" s="1">
        <v>0</v>
      </c>
      <c r="E1053" s="1" t="s">
        <v>1243</v>
      </c>
      <c r="F1053" s="1">
        <v>1</v>
      </c>
      <c r="G1053" s="1" t="s">
        <v>1243</v>
      </c>
      <c r="H1053" s="1">
        <v>1</v>
      </c>
      <c r="I1053" s="1" t="s">
        <v>1243</v>
      </c>
      <c r="J1053" s="1">
        <v>1</v>
      </c>
      <c r="K1053" s="1" t="s">
        <v>1243</v>
      </c>
    </row>
    <row r="1054" spans="1:11">
      <c r="A1054" s="1" t="s">
        <v>332</v>
      </c>
      <c r="B1054" s="1" t="s">
        <v>2225</v>
      </c>
      <c r="C1054" s="1" t="s">
        <v>1605</v>
      </c>
      <c r="D1054" s="1">
        <v>1</v>
      </c>
      <c r="E1054" s="1" t="s">
        <v>1243</v>
      </c>
      <c r="F1054" s="1">
        <v>1</v>
      </c>
      <c r="G1054" s="1" t="s">
        <v>1243</v>
      </c>
      <c r="H1054" s="1">
        <v>1</v>
      </c>
      <c r="I1054" s="1" t="s">
        <v>1243</v>
      </c>
      <c r="J1054" s="1">
        <v>1</v>
      </c>
      <c r="K1054" s="1" t="s">
        <v>1243</v>
      </c>
    </row>
    <row r="1055" spans="1:11">
      <c r="A1055" s="1" t="s">
        <v>333</v>
      </c>
      <c r="B1055" s="1" t="s">
        <v>2225</v>
      </c>
      <c r="C1055" s="1" t="s">
        <v>1606</v>
      </c>
      <c r="D1055" s="1">
        <v>1</v>
      </c>
      <c r="E1055" s="1" t="s">
        <v>1243</v>
      </c>
      <c r="F1055" s="1">
        <v>1</v>
      </c>
      <c r="G1055" s="1" t="s">
        <v>1243</v>
      </c>
      <c r="H1055" s="1">
        <v>1</v>
      </c>
      <c r="I1055" s="1" t="s">
        <v>1243</v>
      </c>
      <c r="J1055" s="1">
        <v>1</v>
      </c>
      <c r="K1055" s="1" t="s">
        <v>1243</v>
      </c>
    </row>
    <row r="1056" spans="1:11">
      <c r="A1056" s="1" t="s">
        <v>334</v>
      </c>
      <c r="B1056" s="1" t="s">
        <v>2225</v>
      </c>
      <c r="C1056" s="1" t="s">
        <v>760</v>
      </c>
      <c r="D1056" s="1">
        <v>0</v>
      </c>
      <c r="E1056" s="1">
        <v>0</v>
      </c>
      <c r="F1056" s="1">
        <v>0</v>
      </c>
      <c r="G1056" s="1">
        <v>0</v>
      </c>
      <c r="H1056" s="1">
        <v>0</v>
      </c>
      <c r="I1056" s="1">
        <v>0</v>
      </c>
      <c r="J1056" s="1">
        <v>0</v>
      </c>
      <c r="K1056" s="1">
        <v>0</v>
      </c>
    </row>
    <row r="1057" spans="1:11">
      <c r="A1057" s="1" t="s">
        <v>1838</v>
      </c>
      <c r="B1057" s="1" t="s">
        <v>2225</v>
      </c>
      <c r="C1057" s="1" t="s">
        <v>1604</v>
      </c>
      <c r="D1057" s="1">
        <v>0</v>
      </c>
      <c r="E1057" s="1">
        <v>0</v>
      </c>
      <c r="F1057" s="1">
        <v>0</v>
      </c>
      <c r="G1057" s="1">
        <v>0</v>
      </c>
      <c r="H1057" s="1">
        <v>0</v>
      </c>
      <c r="I1057" s="1">
        <v>0</v>
      </c>
      <c r="J1057" s="1">
        <v>0</v>
      </c>
      <c r="K1057" s="1">
        <v>0</v>
      </c>
    </row>
    <row r="1058" spans="1:11">
      <c r="A1058" s="1" t="s">
        <v>1839</v>
      </c>
      <c r="B1058" s="1" t="s">
        <v>2225</v>
      </c>
      <c r="C1058" s="1" t="s">
        <v>757</v>
      </c>
      <c r="D1058" s="1">
        <v>0</v>
      </c>
      <c r="E1058" s="1" t="s">
        <v>1243</v>
      </c>
      <c r="F1058" s="1">
        <v>0</v>
      </c>
      <c r="G1058" s="1" t="s">
        <v>1243</v>
      </c>
      <c r="H1058" s="1">
        <v>0</v>
      </c>
      <c r="I1058" s="1" t="s">
        <v>1243</v>
      </c>
      <c r="J1058" s="1">
        <v>0</v>
      </c>
      <c r="K1058" s="1" t="s">
        <v>1243</v>
      </c>
    </row>
    <row r="1059" spans="1:11">
      <c r="A1059" s="1" t="s">
        <v>1840</v>
      </c>
      <c r="B1059" s="1" t="s">
        <v>2225</v>
      </c>
      <c r="C1059" s="1" t="s">
        <v>1431</v>
      </c>
      <c r="D1059" s="1">
        <v>0</v>
      </c>
      <c r="E1059" s="1">
        <v>0</v>
      </c>
      <c r="F1059" s="1">
        <v>0</v>
      </c>
      <c r="G1059" s="1">
        <v>0</v>
      </c>
      <c r="H1059" s="1">
        <v>0</v>
      </c>
      <c r="I1059" s="1">
        <v>0</v>
      </c>
      <c r="J1059" s="1">
        <v>0</v>
      </c>
      <c r="K1059" s="1">
        <v>0</v>
      </c>
    </row>
    <row r="1060" spans="1:11">
      <c r="A1060" s="1" t="s">
        <v>1841</v>
      </c>
      <c r="B1060" s="1" t="s">
        <v>666</v>
      </c>
      <c r="C1060" s="1" t="s">
        <v>746</v>
      </c>
      <c r="D1060" s="1">
        <v>5</v>
      </c>
      <c r="E1060" s="1" t="s">
        <v>1243</v>
      </c>
      <c r="F1060" s="1">
        <v>5</v>
      </c>
      <c r="G1060" s="1" t="s">
        <v>1243</v>
      </c>
      <c r="H1060" s="1">
        <v>5</v>
      </c>
      <c r="I1060" s="1" t="s">
        <v>1243</v>
      </c>
      <c r="J1060" s="1">
        <v>5</v>
      </c>
      <c r="K1060" s="1" t="s">
        <v>1243</v>
      </c>
    </row>
    <row r="1061" spans="1:11">
      <c r="A1061" s="1" t="s">
        <v>1842</v>
      </c>
      <c r="B1061" s="1" t="s">
        <v>666</v>
      </c>
      <c r="C1061" s="1" t="s">
        <v>759</v>
      </c>
      <c r="D1061" s="1">
        <v>0</v>
      </c>
      <c r="E1061" s="1" t="s">
        <v>1243</v>
      </c>
      <c r="F1061" s="1">
        <v>0</v>
      </c>
      <c r="G1061" s="1" t="s">
        <v>1243</v>
      </c>
      <c r="H1061" s="1">
        <v>0</v>
      </c>
      <c r="I1061" s="1" t="s">
        <v>1243</v>
      </c>
      <c r="J1061" s="1">
        <v>0</v>
      </c>
      <c r="K1061" s="1" t="s">
        <v>1243</v>
      </c>
    </row>
    <row r="1062" spans="1:11">
      <c r="A1062" s="1" t="s">
        <v>1843</v>
      </c>
      <c r="B1062" s="1" t="s">
        <v>666</v>
      </c>
      <c r="C1062" s="1" t="s">
        <v>1602</v>
      </c>
      <c r="D1062" s="1">
        <v>0</v>
      </c>
      <c r="E1062" s="1">
        <v>0</v>
      </c>
      <c r="F1062" s="1">
        <v>0</v>
      </c>
      <c r="G1062" s="1">
        <v>0</v>
      </c>
      <c r="H1062" s="1">
        <v>0</v>
      </c>
      <c r="I1062" s="1">
        <v>0</v>
      </c>
      <c r="J1062" s="1">
        <v>0</v>
      </c>
      <c r="K1062" s="1">
        <v>0</v>
      </c>
    </row>
    <row r="1063" spans="1:11">
      <c r="A1063" s="1" t="s">
        <v>1929</v>
      </c>
      <c r="B1063" s="1" t="s">
        <v>666</v>
      </c>
      <c r="C1063" s="1" t="s">
        <v>756</v>
      </c>
      <c r="D1063" s="1">
        <v>2</v>
      </c>
      <c r="E1063" s="1">
        <v>18</v>
      </c>
      <c r="F1063" s="1">
        <v>2</v>
      </c>
      <c r="G1063" s="1">
        <v>18</v>
      </c>
      <c r="H1063" s="1">
        <v>2</v>
      </c>
      <c r="I1063" s="1">
        <v>18</v>
      </c>
      <c r="J1063" s="1">
        <v>2</v>
      </c>
      <c r="K1063" s="1">
        <v>18</v>
      </c>
    </row>
    <row r="1064" spans="1:11">
      <c r="A1064" s="1" t="s">
        <v>1930</v>
      </c>
      <c r="B1064" s="1" t="s">
        <v>666</v>
      </c>
      <c r="C1064" s="1" t="s">
        <v>1603</v>
      </c>
      <c r="D1064" s="1">
        <v>0</v>
      </c>
      <c r="E1064" s="1">
        <v>0</v>
      </c>
      <c r="F1064" s="1">
        <v>0</v>
      </c>
      <c r="G1064" s="1">
        <v>0</v>
      </c>
      <c r="H1064" s="1">
        <v>0</v>
      </c>
      <c r="I1064" s="1">
        <v>0</v>
      </c>
      <c r="J1064" s="1">
        <v>0</v>
      </c>
      <c r="K1064" s="1">
        <v>0</v>
      </c>
    </row>
    <row r="1065" spans="1:11">
      <c r="A1065" s="1" t="s">
        <v>1931</v>
      </c>
      <c r="B1065" s="1" t="s">
        <v>666</v>
      </c>
      <c r="C1065" s="1" t="s">
        <v>758</v>
      </c>
      <c r="D1065" s="1">
        <v>1</v>
      </c>
      <c r="E1065" s="1" t="s">
        <v>1243</v>
      </c>
      <c r="F1065" s="1">
        <v>1</v>
      </c>
      <c r="G1065" s="1" t="s">
        <v>1243</v>
      </c>
      <c r="H1065" s="1">
        <v>1</v>
      </c>
      <c r="I1065" s="1" t="s">
        <v>1243</v>
      </c>
      <c r="J1065" s="1">
        <v>1</v>
      </c>
      <c r="K1065" s="1" t="s">
        <v>1243</v>
      </c>
    </row>
    <row r="1066" spans="1:11">
      <c r="A1066" s="1" t="s">
        <v>1932</v>
      </c>
      <c r="B1066" s="1" t="s">
        <v>666</v>
      </c>
      <c r="C1066" s="1" t="s">
        <v>1605</v>
      </c>
      <c r="D1066" s="1">
        <v>1</v>
      </c>
      <c r="E1066" s="1" t="s">
        <v>1243</v>
      </c>
      <c r="F1066" s="1">
        <v>1</v>
      </c>
      <c r="G1066" s="1" t="s">
        <v>1243</v>
      </c>
      <c r="H1066" s="1">
        <v>1</v>
      </c>
      <c r="I1066" s="1" t="s">
        <v>1243</v>
      </c>
      <c r="J1066" s="1">
        <v>1</v>
      </c>
      <c r="K1066" s="1" t="s">
        <v>1243</v>
      </c>
    </row>
    <row r="1067" spans="1:11">
      <c r="A1067" s="1" t="s">
        <v>1933</v>
      </c>
      <c r="B1067" s="1" t="s">
        <v>666</v>
      </c>
      <c r="C1067" s="1" t="s">
        <v>1606</v>
      </c>
      <c r="D1067" s="1">
        <v>1</v>
      </c>
      <c r="E1067" s="1" t="s">
        <v>1243</v>
      </c>
      <c r="F1067" s="1">
        <v>1</v>
      </c>
      <c r="G1067" s="1" t="s">
        <v>1243</v>
      </c>
      <c r="H1067" s="1">
        <v>1</v>
      </c>
      <c r="I1067" s="1" t="s">
        <v>1243</v>
      </c>
      <c r="J1067" s="1">
        <v>1</v>
      </c>
      <c r="K1067" s="1" t="s">
        <v>1243</v>
      </c>
    </row>
    <row r="1068" spans="1:11">
      <c r="A1068" s="1" t="s">
        <v>627</v>
      </c>
      <c r="B1068" s="1" t="s">
        <v>666</v>
      </c>
      <c r="C1068" s="1" t="s">
        <v>760</v>
      </c>
      <c r="D1068" s="1">
        <v>0</v>
      </c>
      <c r="E1068" s="1">
        <v>0</v>
      </c>
      <c r="F1068" s="1">
        <v>0</v>
      </c>
      <c r="G1068" s="1">
        <v>0</v>
      </c>
      <c r="H1068" s="1">
        <v>0</v>
      </c>
      <c r="I1068" s="1">
        <v>0</v>
      </c>
      <c r="J1068" s="1">
        <v>0</v>
      </c>
      <c r="K1068" s="1">
        <v>0</v>
      </c>
    </row>
    <row r="1069" spans="1:11">
      <c r="A1069" s="1" t="s">
        <v>628</v>
      </c>
      <c r="B1069" s="1" t="s">
        <v>666</v>
      </c>
      <c r="C1069" s="1" t="s">
        <v>1604</v>
      </c>
      <c r="D1069" s="1">
        <v>0</v>
      </c>
      <c r="E1069" s="1">
        <v>0</v>
      </c>
      <c r="F1069" s="1">
        <v>0</v>
      </c>
      <c r="G1069" s="1">
        <v>0</v>
      </c>
      <c r="H1069" s="1">
        <v>0</v>
      </c>
      <c r="I1069" s="1">
        <v>0</v>
      </c>
      <c r="J1069" s="1">
        <v>0</v>
      </c>
      <c r="K1069" s="1">
        <v>0</v>
      </c>
    </row>
    <row r="1070" spans="1:11">
      <c r="A1070" s="1" t="s">
        <v>629</v>
      </c>
      <c r="B1070" s="1" t="s">
        <v>666</v>
      </c>
      <c r="C1070" s="1" t="s">
        <v>757</v>
      </c>
      <c r="D1070" s="1">
        <v>0</v>
      </c>
      <c r="E1070" s="1" t="s">
        <v>1243</v>
      </c>
      <c r="F1070" s="1">
        <v>0</v>
      </c>
      <c r="G1070" s="1" t="s">
        <v>1243</v>
      </c>
      <c r="H1070" s="1">
        <v>0</v>
      </c>
      <c r="I1070" s="1" t="s">
        <v>1243</v>
      </c>
      <c r="J1070" s="1">
        <v>0</v>
      </c>
      <c r="K1070" s="1" t="s">
        <v>1243</v>
      </c>
    </row>
    <row r="1071" spans="1:11">
      <c r="A1071" s="1" t="s">
        <v>630</v>
      </c>
      <c r="B1071" s="1" t="s">
        <v>666</v>
      </c>
      <c r="C1071" s="1" t="s">
        <v>1431</v>
      </c>
      <c r="D1071" s="1">
        <v>0</v>
      </c>
      <c r="E1071" s="1">
        <v>0</v>
      </c>
      <c r="F1071" s="1">
        <v>0</v>
      </c>
      <c r="G1071" s="1">
        <v>0</v>
      </c>
      <c r="H1071" s="1">
        <v>0</v>
      </c>
      <c r="I1071" s="1">
        <v>0</v>
      </c>
      <c r="J1071" s="1">
        <v>0</v>
      </c>
      <c r="K1071" s="1">
        <v>0</v>
      </c>
    </row>
    <row r="1072" spans="1:11">
      <c r="A1072" s="1" t="s">
        <v>631</v>
      </c>
      <c r="B1072" s="1" t="s">
        <v>676</v>
      </c>
      <c r="C1072" s="1" t="s">
        <v>746</v>
      </c>
      <c r="D1072" s="1">
        <v>10</v>
      </c>
      <c r="E1072" s="1" t="s">
        <v>1243</v>
      </c>
      <c r="F1072" s="1">
        <v>9</v>
      </c>
      <c r="G1072" s="1" t="s">
        <v>1243</v>
      </c>
      <c r="H1072" s="1">
        <v>9</v>
      </c>
      <c r="I1072" s="1" t="s">
        <v>1243</v>
      </c>
      <c r="J1072" s="1">
        <v>9</v>
      </c>
      <c r="K1072" s="1" t="s">
        <v>1243</v>
      </c>
    </row>
    <row r="1073" spans="1:11">
      <c r="A1073" s="1" t="s">
        <v>632</v>
      </c>
      <c r="B1073" s="1" t="s">
        <v>676</v>
      </c>
      <c r="C1073" s="1" t="s">
        <v>759</v>
      </c>
      <c r="D1073" s="1">
        <v>1</v>
      </c>
      <c r="E1073" s="1" t="s">
        <v>1243</v>
      </c>
      <c r="F1073" s="1">
        <v>0</v>
      </c>
      <c r="G1073" s="1" t="s">
        <v>1243</v>
      </c>
      <c r="H1073" s="1">
        <v>0</v>
      </c>
      <c r="I1073" s="1" t="s">
        <v>1243</v>
      </c>
      <c r="J1073" s="1">
        <v>0</v>
      </c>
      <c r="K1073" s="1" t="s">
        <v>1243</v>
      </c>
    </row>
    <row r="1074" spans="1:11">
      <c r="A1074" s="1" t="s">
        <v>633</v>
      </c>
      <c r="B1074" s="1" t="s">
        <v>676</v>
      </c>
      <c r="C1074" s="1" t="s">
        <v>1602</v>
      </c>
      <c r="D1074" s="1">
        <v>0</v>
      </c>
      <c r="E1074" s="1">
        <v>0</v>
      </c>
      <c r="F1074" s="1">
        <v>0</v>
      </c>
      <c r="G1074" s="1">
        <v>0</v>
      </c>
      <c r="H1074" s="1">
        <v>0</v>
      </c>
      <c r="I1074" s="1">
        <v>0</v>
      </c>
      <c r="J1074" s="1">
        <v>0</v>
      </c>
      <c r="K1074" s="1">
        <v>0</v>
      </c>
    </row>
    <row r="1075" spans="1:11">
      <c r="A1075" s="1" t="s">
        <v>634</v>
      </c>
      <c r="B1075" s="1" t="s">
        <v>676</v>
      </c>
      <c r="C1075" s="1" t="s">
        <v>756</v>
      </c>
      <c r="D1075" s="1">
        <v>4</v>
      </c>
      <c r="E1075" s="1">
        <v>19</v>
      </c>
      <c r="F1075" s="1">
        <v>4</v>
      </c>
      <c r="G1075" s="1">
        <v>19</v>
      </c>
      <c r="H1075" s="1">
        <v>4</v>
      </c>
      <c r="I1075" s="1">
        <v>19</v>
      </c>
      <c r="J1075" s="1">
        <v>4</v>
      </c>
      <c r="K1075" s="1">
        <v>19</v>
      </c>
    </row>
    <row r="1076" spans="1:11">
      <c r="A1076" s="1" t="s">
        <v>635</v>
      </c>
      <c r="B1076" s="1" t="s">
        <v>676</v>
      </c>
      <c r="C1076" s="1" t="s">
        <v>1603</v>
      </c>
      <c r="D1076" s="1">
        <v>0</v>
      </c>
      <c r="E1076" s="1">
        <v>0</v>
      </c>
      <c r="F1076" s="1">
        <v>0</v>
      </c>
      <c r="G1076" s="1">
        <v>0</v>
      </c>
      <c r="H1076" s="1">
        <v>0</v>
      </c>
      <c r="I1076" s="1">
        <v>0</v>
      </c>
      <c r="J1076" s="1">
        <v>0</v>
      </c>
      <c r="K1076" s="1">
        <v>0</v>
      </c>
    </row>
    <row r="1077" spans="1:11">
      <c r="A1077" s="1" t="s">
        <v>636</v>
      </c>
      <c r="B1077" s="1" t="s">
        <v>676</v>
      </c>
      <c r="C1077" s="1" t="s">
        <v>758</v>
      </c>
      <c r="D1077" s="1">
        <v>3</v>
      </c>
      <c r="E1077" s="1" t="s">
        <v>1243</v>
      </c>
      <c r="F1077" s="1">
        <v>3</v>
      </c>
      <c r="G1077" s="1" t="s">
        <v>1243</v>
      </c>
      <c r="H1077" s="1">
        <v>3</v>
      </c>
      <c r="I1077" s="1" t="s">
        <v>1243</v>
      </c>
      <c r="J1077" s="1">
        <v>3</v>
      </c>
      <c r="K1077" s="1" t="s">
        <v>1243</v>
      </c>
    </row>
    <row r="1078" spans="1:11">
      <c r="A1078" s="1" t="s">
        <v>637</v>
      </c>
      <c r="B1078" s="1" t="s">
        <v>676</v>
      </c>
      <c r="C1078" s="1" t="s">
        <v>1605</v>
      </c>
      <c r="D1078" s="1">
        <v>1</v>
      </c>
      <c r="E1078" s="1" t="s">
        <v>1243</v>
      </c>
      <c r="F1078" s="1">
        <v>1</v>
      </c>
      <c r="G1078" s="1" t="s">
        <v>1243</v>
      </c>
      <c r="H1078" s="1">
        <v>1</v>
      </c>
      <c r="I1078" s="1" t="s">
        <v>1243</v>
      </c>
      <c r="J1078" s="1">
        <v>1</v>
      </c>
      <c r="K1078" s="1" t="s">
        <v>1243</v>
      </c>
    </row>
    <row r="1079" spans="1:11">
      <c r="A1079" s="1" t="s">
        <v>638</v>
      </c>
      <c r="B1079" s="1" t="s">
        <v>676</v>
      </c>
      <c r="C1079" s="1" t="s">
        <v>1606</v>
      </c>
      <c r="D1079" s="1">
        <v>1</v>
      </c>
      <c r="E1079" s="1" t="s">
        <v>1243</v>
      </c>
      <c r="F1079" s="1">
        <v>1</v>
      </c>
      <c r="G1079" s="1" t="s">
        <v>1243</v>
      </c>
      <c r="H1079" s="1">
        <v>1</v>
      </c>
      <c r="I1079" s="1" t="s">
        <v>1243</v>
      </c>
      <c r="J1079" s="1">
        <v>1</v>
      </c>
      <c r="K1079" s="1" t="s">
        <v>1243</v>
      </c>
    </row>
    <row r="1080" spans="1:11">
      <c r="A1080" s="1" t="s">
        <v>639</v>
      </c>
      <c r="B1080" s="1" t="s">
        <v>676</v>
      </c>
      <c r="C1080" s="1" t="s">
        <v>760</v>
      </c>
      <c r="D1080" s="1">
        <v>0</v>
      </c>
      <c r="E1080" s="1">
        <v>0</v>
      </c>
      <c r="F1080" s="1">
        <v>0</v>
      </c>
      <c r="G1080" s="1">
        <v>0</v>
      </c>
      <c r="H1080" s="1">
        <v>0</v>
      </c>
      <c r="I1080" s="1">
        <v>0</v>
      </c>
      <c r="J1080" s="1">
        <v>0</v>
      </c>
      <c r="K1080" s="1">
        <v>0</v>
      </c>
    </row>
    <row r="1081" spans="1:11">
      <c r="A1081" s="1" t="s">
        <v>640</v>
      </c>
      <c r="B1081" s="1" t="s">
        <v>676</v>
      </c>
      <c r="C1081" s="1" t="s">
        <v>1604</v>
      </c>
      <c r="D1081" s="1">
        <v>0</v>
      </c>
      <c r="E1081" s="1">
        <v>0</v>
      </c>
      <c r="F1081" s="1">
        <v>0</v>
      </c>
      <c r="G1081" s="1">
        <v>0</v>
      </c>
      <c r="H1081" s="1">
        <v>0</v>
      </c>
      <c r="I1081" s="1">
        <v>0</v>
      </c>
      <c r="J1081" s="1">
        <v>0</v>
      </c>
      <c r="K1081" s="1">
        <v>0</v>
      </c>
    </row>
    <row r="1082" spans="1:11">
      <c r="A1082" s="1" t="s">
        <v>1176</v>
      </c>
      <c r="B1082" s="1" t="s">
        <v>676</v>
      </c>
      <c r="C1082" s="1" t="s">
        <v>757</v>
      </c>
      <c r="D1082" s="1">
        <v>0</v>
      </c>
      <c r="E1082" s="1" t="s">
        <v>1243</v>
      </c>
      <c r="F1082" s="1">
        <v>0</v>
      </c>
      <c r="G1082" s="1" t="s">
        <v>1243</v>
      </c>
      <c r="H1082" s="1">
        <v>0</v>
      </c>
      <c r="I1082" s="1" t="s">
        <v>1243</v>
      </c>
      <c r="J1082" s="1">
        <v>0</v>
      </c>
      <c r="K1082" s="1" t="s">
        <v>1243</v>
      </c>
    </row>
    <row r="1083" spans="1:11">
      <c r="A1083" s="1" t="s">
        <v>1177</v>
      </c>
      <c r="B1083" s="1" t="s">
        <v>676</v>
      </c>
      <c r="C1083" s="1" t="s">
        <v>1431</v>
      </c>
      <c r="D1083" s="1">
        <v>0</v>
      </c>
      <c r="E1083" s="1">
        <v>0</v>
      </c>
      <c r="F1083" s="1">
        <v>0</v>
      </c>
      <c r="G1083" s="1">
        <v>0</v>
      </c>
      <c r="H1083" s="1">
        <v>0</v>
      </c>
      <c r="I1083" s="1">
        <v>0</v>
      </c>
      <c r="J1083" s="1">
        <v>0</v>
      </c>
      <c r="K1083" s="1">
        <v>0</v>
      </c>
    </row>
    <row r="1084" spans="1:11">
      <c r="A1084" s="1" t="s">
        <v>1178</v>
      </c>
      <c r="B1084" s="1" t="s">
        <v>1179</v>
      </c>
      <c r="C1084" s="1" t="s">
        <v>746</v>
      </c>
      <c r="D1084" s="1">
        <v>204</v>
      </c>
      <c r="E1084" s="1" t="s">
        <v>1243</v>
      </c>
      <c r="F1084" s="1">
        <v>205</v>
      </c>
      <c r="G1084" s="1" t="s">
        <v>1243</v>
      </c>
      <c r="H1084" s="1">
        <v>203</v>
      </c>
      <c r="I1084" s="1" t="s">
        <v>1243</v>
      </c>
      <c r="J1084" s="1">
        <v>202</v>
      </c>
      <c r="K1084" s="1" t="s">
        <v>1243</v>
      </c>
    </row>
    <row r="1085" spans="1:11">
      <c r="A1085" s="1" t="s">
        <v>1180</v>
      </c>
      <c r="B1085" s="1" t="s">
        <v>1179</v>
      </c>
      <c r="C1085" s="1" t="s">
        <v>759</v>
      </c>
      <c r="D1085" s="1">
        <v>2</v>
      </c>
      <c r="E1085" s="1" t="s">
        <v>1243</v>
      </c>
      <c r="F1085" s="1">
        <v>2</v>
      </c>
      <c r="G1085" s="1" t="s">
        <v>1243</v>
      </c>
      <c r="H1085" s="1">
        <v>2</v>
      </c>
      <c r="I1085" s="1" t="s">
        <v>1243</v>
      </c>
      <c r="J1085" s="1">
        <v>2</v>
      </c>
      <c r="K1085" s="1" t="s">
        <v>1243</v>
      </c>
    </row>
    <row r="1086" spans="1:11">
      <c r="A1086" s="1" t="s">
        <v>1181</v>
      </c>
      <c r="B1086" s="1" t="s">
        <v>1179</v>
      </c>
      <c r="C1086" s="1" t="s">
        <v>1602</v>
      </c>
      <c r="D1086" s="1">
        <v>3</v>
      </c>
      <c r="E1086" s="1">
        <v>339</v>
      </c>
      <c r="F1086" s="1">
        <v>3</v>
      </c>
      <c r="G1086" s="1">
        <v>339</v>
      </c>
      <c r="H1086" s="1">
        <v>3</v>
      </c>
      <c r="I1086" s="1">
        <v>339</v>
      </c>
      <c r="J1086" s="1">
        <v>3</v>
      </c>
      <c r="K1086" s="1">
        <v>339</v>
      </c>
    </row>
    <row r="1087" spans="1:11">
      <c r="A1087" s="1" t="s">
        <v>1182</v>
      </c>
      <c r="B1087" s="1" t="s">
        <v>1179</v>
      </c>
      <c r="C1087" s="1" t="s">
        <v>756</v>
      </c>
      <c r="D1087" s="1">
        <v>90</v>
      </c>
      <c r="E1087" s="1">
        <v>528</v>
      </c>
      <c r="F1087" s="1">
        <v>90</v>
      </c>
      <c r="G1087" s="1">
        <v>528</v>
      </c>
      <c r="H1087" s="1">
        <v>87</v>
      </c>
      <c r="I1087" s="1">
        <v>514</v>
      </c>
      <c r="J1087" s="1">
        <v>87</v>
      </c>
      <c r="K1087" s="1">
        <v>515</v>
      </c>
    </row>
    <row r="1088" spans="1:11">
      <c r="A1088" s="1" t="s">
        <v>1183</v>
      </c>
      <c r="B1088" s="1" t="s">
        <v>1179</v>
      </c>
      <c r="C1088" s="1" t="s">
        <v>1603</v>
      </c>
      <c r="D1088" s="1">
        <v>0</v>
      </c>
      <c r="E1088" s="1">
        <v>0</v>
      </c>
      <c r="F1088" s="1">
        <v>0</v>
      </c>
      <c r="G1088" s="1">
        <v>0</v>
      </c>
      <c r="H1088" s="1">
        <v>0</v>
      </c>
      <c r="I1088" s="1">
        <v>0</v>
      </c>
      <c r="J1088" s="1">
        <v>0</v>
      </c>
      <c r="K1088" s="1">
        <v>0</v>
      </c>
    </row>
    <row r="1089" spans="1:11">
      <c r="A1089" s="1" t="s">
        <v>1184</v>
      </c>
      <c r="B1089" s="1" t="s">
        <v>1179</v>
      </c>
      <c r="C1089" s="1" t="s">
        <v>758</v>
      </c>
      <c r="D1089" s="1">
        <v>49</v>
      </c>
      <c r="E1089" s="1" t="s">
        <v>1243</v>
      </c>
      <c r="F1089" s="1">
        <v>50</v>
      </c>
      <c r="G1089" s="1" t="s">
        <v>1243</v>
      </c>
      <c r="H1089" s="1">
        <v>51</v>
      </c>
      <c r="I1089" s="1" t="s">
        <v>1243</v>
      </c>
      <c r="J1089" s="1">
        <v>50</v>
      </c>
      <c r="K1089" s="1" t="s">
        <v>1243</v>
      </c>
    </row>
    <row r="1090" spans="1:11">
      <c r="A1090" s="1" t="s">
        <v>1185</v>
      </c>
      <c r="B1090" s="1" t="s">
        <v>1179</v>
      </c>
      <c r="C1090" s="1" t="s">
        <v>1605</v>
      </c>
      <c r="D1090" s="1">
        <v>19</v>
      </c>
      <c r="E1090" s="1" t="s">
        <v>1243</v>
      </c>
      <c r="F1090" s="1">
        <v>19</v>
      </c>
      <c r="G1090" s="1" t="s">
        <v>1243</v>
      </c>
      <c r="H1090" s="1">
        <v>19</v>
      </c>
      <c r="I1090" s="1" t="s">
        <v>1243</v>
      </c>
      <c r="J1090" s="1">
        <v>19</v>
      </c>
      <c r="K1090" s="1" t="s">
        <v>1243</v>
      </c>
    </row>
    <row r="1091" spans="1:11">
      <c r="A1091" s="1" t="s">
        <v>1186</v>
      </c>
      <c r="B1091" s="1" t="s">
        <v>1179</v>
      </c>
      <c r="C1091" s="1" t="s">
        <v>1606</v>
      </c>
      <c r="D1091" s="1">
        <v>19</v>
      </c>
      <c r="E1091" s="1" t="s">
        <v>1243</v>
      </c>
      <c r="F1091" s="1">
        <v>19</v>
      </c>
      <c r="G1091" s="1" t="s">
        <v>1243</v>
      </c>
      <c r="H1091" s="1">
        <v>19</v>
      </c>
      <c r="I1091" s="1" t="s">
        <v>1243</v>
      </c>
      <c r="J1091" s="1">
        <v>19</v>
      </c>
      <c r="K1091" s="1" t="s">
        <v>1243</v>
      </c>
    </row>
    <row r="1092" spans="1:11">
      <c r="A1092" s="1" t="s">
        <v>1187</v>
      </c>
      <c r="B1092" s="1" t="s">
        <v>1179</v>
      </c>
      <c r="C1092" s="1" t="s">
        <v>760</v>
      </c>
      <c r="D1092" s="1">
        <v>15</v>
      </c>
      <c r="E1092" s="1">
        <v>95.515523999999999</v>
      </c>
      <c r="F1092" s="1">
        <v>15</v>
      </c>
      <c r="G1092" s="1">
        <v>95.515523999999999</v>
      </c>
      <c r="H1092" s="1">
        <v>15</v>
      </c>
      <c r="I1092" s="1">
        <v>95.782605000000004</v>
      </c>
      <c r="J1092" s="1">
        <v>15</v>
      </c>
      <c r="K1092" s="1">
        <v>95.515523999999999</v>
      </c>
    </row>
    <row r="1093" spans="1:11">
      <c r="A1093" s="1" t="s">
        <v>1188</v>
      </c>
      <c r="B1093" s="1" t="s">
        <v>1179</v>
      </c>
      <c r="C1093" s="1" t="s">
        <v>1604</v>
      </c>
      <c r="D1093" s="1">
        <v>3</v>
      </c>
      <c r="E1093" s="1">
        <v>66</v>
      </c>
      <c r="F1093" s="1">
        <v>3</v>
      </c>
      <c r="G1093" s="1">
        <v>66</v>
      </c>
      <c r="H1093" s="1">
        <v>3</v>
      </c>
      <c r="I1093" s="1">
        <v>66</v>
      </c>
      <c r="J1093" s="1">
        <v>3</v>
      </c>
      <c r="K1093" s="1">
        <v>66</v>
      </c>
    </row>
    <row r="1094" spans="1:11">
      <c r="A1094" s="1" t="s">
        <v>1189</v>
      </c>
      <c r="B1094" s="1" t="s">
        <v>1179</v>
      </c>
      <c r="C1094" s="1" t="s">
        <v>757</v>
      </c>
      <c r="D1094" s="1">
        <v>4</v>
      </c>
      <c r="E1094" s="1" t="s">
        <v>1243</v>
      </c>
      <c r="F1094" s="1">
        <v>4</v>
      </c>
      <c r="G1094" s="1" t="s">
        <v>1243</v>
      </c>
      <c r="H1094" s="1">
        <v>4</v>
      </c>
      <c r="I1094" s="1" t="s">
        <v>1243</v>
      </c>
      <c r="J1094" s="1">
        <v>4</v>
      </c>
      <c r="K1094" s="1" t="s">
        <v>1243</v>
      </c>
    </row>
    <row r="1095" spans="1:11">
      <c r="A1095" s="1" t="s">
        <v>1190</v>
      </c>
      <c r="B1095" s="1" t="s">
        <v>1179</v>
      </c>
      <c r="C1095" s="1" t="s">
        <v>1431</v>
      </c>
      <c r="D1095" s="1">
        <v>0</v>
      </c>
      <c r="E1095" s="1">
        <v>0</v>
      </c>
      <c r="F1095" s="1">
        <v>0</v>
      </c>
      <c r="G1095" s="1">
        <v>0</v>
      </c>
      <c r="H1095" s="1">
        <v>0</v>
      </c>
      <c r="I1095" s="1">
        <v>0</v>
      </c>
      <c r="J1095" s="1">
        <v>0</v>
      </c>
      <c r="K1095" s="1">
        <v>0</v>
      </c>
    </row>
    <row r="1096" spans="1:11">
      <c r="A1096" s="1" t="s">
        <v>1191</v>
      </c>
      <c r="B1096" s="1" t="s">
        <v>690</v>
      </c>
      <c r="C1096" s="1" t="s">
        <v>746</v>
      </c>
      <c r="D1096" s="1">
        <v>21</v>
      </c>
      <c r="E1096" s="1" t="s">
        <v>1243</v>
      </c>
      <c r="F1096" s="1">
        <v>21</v>
      </c>
      <c r="G1096" s="1" t="s">
        <v>1243</v>
      </c>
      <c r="H1096" s="1">
        <v>21</v>
      </c>
      <c r="I1096" s="1" t="s">
        <v>1243</v>
      </c>
      <c r="J1096" s="1">
        <v>21</v>
      </c>
      <c r="K1096" s="1" t="s">
        <v>1243</v>
      </c>
    </row>
    <row r="1097" spans="1:11">
      <c r="A1097" s="1" t="s">
        <v>1192</v>
      </c>
      <c r="B1097" s="1" t="s">
        <v>690</v>
      </c>
      <c r="C1097" s="1" t="s">
        <v>759</v>
      </c>
      <c r="D1097" s="1">
        <v>0</v>
      </c>
      <c r="E1097" s="1" t="s">
        <v>1243</v>
      </c>
      <c r="F1097" s="1">
        <v>0</v>
      </c>
      <c r="G1097" s="1" t="s">
        <v>1243</v>
      </c>
      <c r="H1097" s="1">
        <v>0</v>
      </c>
      <c r="I1097" s="1" t="s">
        <v>1243</v>
      </c>
      <c r="J1097" s="1">
        <v>0</v>
      </c>
      <c r="K1097" s="1" t="s">
        <v>1243</v>
      </c>
    </row>
    <row r="1098" spans="1:11">
      <c r="A1098" s="1" t="s">
        <v>1193</v>
      </c>
      <c r="B1098" s="1" t="s">
        <v>690</v>
      </c>
      <c r="C1098" s="1" t="s">
        <v>1602</v>
      </c>
      <c r="D1098" s="1">
        <v>0</v>
      </c>
      <c r="E1098" s="1">
        <v>0</v>
      </c>
      <c r="F1098" s="1">
        <v>0</v>
      </c>
      <c r="G1098" s="1">
        <v>0</v>
      </c>
      <c r="H1098" s="1">
        <v>0</v>
      </c>
      <c r="I1098" s="1">
        <v>0</v>
      </c>
      <c r="J1098" s="1">
        <v>0</v>
      </c>
      <c r="K1098" s="1">
        <v>0</v>
      </c>
    </row>
    <row r="1099" spans="1:11">
      <c r="A1099" s="1" t="s">
        <v>1194</v>
      </c>
      <c r="B1099" s="1" t="s">
        <v>690</v>
      </c>
      <c r="C1099" s="1" t="s">
        <v>756</v>
      </c>
      <c r="D1099" s="1">
        <v>9</v>
      </c>
      <c r="E1099" s="1">
        <v>41</v>
      </c>
      <c r="F1099" s="1">
        <v>9</v>
      </c>
      <c r="G1099" s="1">
        <v>41</v>
      </c>
      <c r="H1099" s="1">
        <v>9</v>
      </c>
      <c r="I1099" s="1">
        <v>41</v>
      </c>
      <c r="J1099" s="1">
        <v>9</v>
      </c>
      <c r="K1099" s="1">
        <v>41</v>
      </c>
    </row>
    <row r="1100" spans="1:11">
      <c r="A1100" s="1" t="s">
        <v>1195</v>
      </c>
      <c r="B1100" s="1" t="s">
        <v>690</v>
      </c>
      <c r="C1100" s="1" t="s">
        <v>1603</v>
      </c>
      <c r="D1100" s="1">
        <v>0</v>
      </c>
      <c r="E1100" s="1">
        <v>0</v>
      </c>
      <c r="F1100" s="1">
        <v>0</v>
      </c>
      <c r="G1100" s="1">
        <v>0</v>
      </c>
      <c r="H1100" s="1">
        <v>0</v>
      </c>
      <c r="I1100" s="1">
        <v>0</v>
      </c>
      <c r="J1100" s="1">
        <v>0</v>
      </c>
      <c r="K1100" s="1">
        <v>0</v>
      </c>
    </row>
    <row r="1101" spans="1:11">
      <c r="A1101" s="1" t="s">
        <v>1196</v>
      </c>
      <c r="B1101" s="1" t="s">
        <v>690</v>
      </c>
      <c r="C1101" s="1" t="s">
        <v>758</v>
      </c>
      <c r="D1101" s="1">
        <v>7</v>
      </c>
      <c r="E1101" s="1" t="s">
        <v>1243</v>
      </c>
      <c r="F1101" s="1">
        <v>7</v>
      </c>
      <c r="G1101" s="1" t="s">
        <v>1243</v>
      </c>
      <c r="H1101" s="1">
        <v>7</v>
      </c>
      <c r="I1101" s="1" t="s">
        <v>1243</v>
      </c>
      <c r="J1101" s="1">
        <v>7</v>
      </c>
      <c r="K1101" s="1" t="s">
        <v>1243</v>
      </c>
    </row>
    <row r="1102" spans="1:11">
      <c r="A1102" s="1" t="s">
        <v>1197</v>
      </c>
      <c r="B1102" s="1" t="s">
        <v>690</v>
      </c>
      <c r="C1102" s="1" t="s">
        <v>1605</v>
      </c>
      <c r="D1102" s="1">
        <v>1</v>
      </c>
      <c r="E1102" s="1" t="s">
        <v>1243</v>
      </c>
      <c r="F1102" s="1">
        <v>1</v>
      </c>
      <c r="G1102" s="1" t="s">
        <v>1243</v>
      </c>
      <c r="H1102" s="1">
        <v>1</v>
      </c>
      <c r="I1102" s="1" t="s">
        <v>1243</v>
      </c>
      <c r="J1102" s="1">
        <v>1</v>
      </c>
      <c r="K1102" s="1" t="s">
        <v>1243</v>
      </c>
    </row>
    <row r="1103" spans="1:11">
      <c r="A1103" s="1" t="s">
        <v>1198</v>
      </c>
      <c r="B1103" s="1" t="s">
        <v>690</v>
      </c>
      <c r="C1103" s="1" t="s">
        <v>1606</v>
      </c>
      <c r="D1103" s="1">
        <v>1</v>
      </c>
      <c r="E1103" s="1" t="s">
        <v>1243</v>
      </c>
      <c r="F1103" s="1">
        <v>1</v>
      </c>
      <c r="G1103" s="1" t="s">
        <v>1243</v>
      </c>
      <c r="H1103" s="1">
        <v>1</v>
      </c>
      <c r="I1103" s="1" t="s">
        <v>1243</v>
      </c>
      <c r="J1103" s="1">
        <v>1</v>
      </c>
      <c r="K1103" s="1" t="s">
        <v>1243</v>
      </c>
    </row>
    <row r="1104" spans="1:11">
      <c r="A1104" s="1" t="s">
        <v>1199</v>
      </c>
      <c r="B1104" s="1" t="s">
        <v>690</v>
      </c>
      <c r="C1104" s="1" t="s">
        <v>760</v>
      </c>
      <c r="D1104" s="1">
        <v>2</v>
      </c>
      <c r="E1104" s="1">
        <v>8.4285709999999998</v>
      </c>
      <c r="F1104" s="1">
        <v>2</v>
      </c>
      <c r="G1104" s="1">
        <v>8.4285709999999998</v>
      </c>
      <c r="H1104" s="1">
        <v>2</v>
      </c>
      <c r="I1104" s="1">
        <v>8.4285709999999998</v>
      </c>
      <c r="J1104" s="1">
        <v>2</v>
      </c>
      <c r="K1104" s="1">
        <v>8.4285709999999998</v>
      </c>
    </row>
    <row r="1105" spans="1:11">
      <c r="A1105" s="1" t="s">
        <v>1200</v>
      </c>
      <c r="B1105" s="1" t="s">
        <v>690</v>
      </c>
      <c r="C1105" s="1" t="s">
        <v>1604</v>
      </c>
      <c r="D1105" s="1">
        <v>0</v>
      </c>
      <c r="E1105" s="1">
        <v>0</v>
      </c>
      <c r="F1105" s="1">
        <v>0</v>
      </c>
      <c r="G1105" s="1">
        <v>0</v>
      </c>
      <c r="H1105" s="1">
        <v>0</v>
      </c>
      <c r="I1105" s="1">
        <v>0</v>
      </c>
      <c r="J1105" s="1">
        <v>0</v>
      </c>
      <c r="K1105" s="1">
        <v>0</v>
      </c>
    </row>
    <row r="1106" spans="1:11">
      <c r="A1106" s="1" t="s">
        <v>2131</v>
      </c>
      <c r="B1106" s="1" t="s">
        <v>690</v>
      </c>
      <c r="C1106" s="1" t="s">
        <v>757</v>
      </c>
      <c r="D1106" s="1">
        <v>1</v>
      </c>
      <c r="E1106" s="1" t="s">
        <v>1243</v>
      </c>
      <c r="F1106" s="1">
        <v>1</v>
      </c>
      <c r="G1106" s="1" t="s">
        <v>1243</v>
      </c>
      <c r="H1106" s="1">
        <v>1</v>
      </c>
      <c r="I1106" s="1" t="s">
        <v>1243</v>
      </c>
      <c r="J1106" s="1">
        <v>1</v>
      </c>
      <c r="K1106" s="1" t="s">
        <v>1243</v>
      </c>
    </row>
    <row r="1107" spans="1:11">
      <c r="A1107" s="1" t="s">
        <v>2132</v>
      </c>
      <c r="B1107" s="1" t="s">
        <v>690</v>
      </c>
      <c r="C1107" s="1" t="s">
        <v>1431</v>
      </c>
      <c r="D1107" s="1">
        <v>0</v>
      </c>
      <c r="E1107" s="1">
        <v>0</v>
      </c>
      <c r="F1107" s="1">
        <v>0</v>
      </c>
      <c r="G1107" s="1">
        <v>0</v>
      </c>
      <c r="H1107" s="1">
        <v>0</v>
      </c>
      <c r="I1107" s="1">
        <v>0</v>
      </c>
      <c r="J1107" s="1">
        <v>0</v>
      </c>
      <c r="K1107" s="1">
        <v>0</v>
      </c>
    </row>
    <row r="1108" spans="1:11">
      <c r="A1108" s="1" t="s">
        <v>476</v>
      </c>
      <c r="B1108" s="1" t="s">
        <v>691</v>
      </c>
      <c r="C1108" s="1" t="s">
        <v>746</v>
      </c>
      <c r="D1108" s="1">
        <v>4</v>
      </c>
      <c r="E1108" s="1" t="s">
        <v>1243</v>
      </c>
      <c r="F1108" s="1">
        <v>4</v>
      </c>
      <c r="G1108" s="1" t="s">
        <v>1243</v>
      </c>
      <c r="H1108" s="1">
        <v>4</v>
      </c>
      <c r="I1108" s="1" t="s">
        <v>1243</v>
      </c>
      <c r="J1108" s="1">
        <v>4</v>
      </c>
      <c r="K1108" s="1" t="s">
        <v>1243</v>
      </c>
    </row>
    <row r="1109" spans="1:11">
      <c r="A1109" s="1" t="s">
        <v>1920</v>
      </c>
      <c r="B1109" s="1" t="s">
        <v>691</v>
      </c>
      <c r="C1109" s="1" t="s">
        <v>759</v>
      </c>
      <c r="D1109" s="1">
        <v>1</v>
      </c>
      <c r="E1109" s="1" t="s">
        <v>1243</v>
      </c>
      <c r="F1109" s="1">
        <v>1</v>
      </c>
      <c r="G1109" s="1" t="s">
        <v>1243</v>
      </c>
      <c r="H1109" s="1">
        <v>1</v>
      </c>
      <c r="I1109" s="1" t="s">
        <v>1243</v>
      </c>
      <c r="J1109" s="1">
        <v>1</v>
      </c>
      <c r="K1109" s="1" t="s">
        <v>1243</v>
      </c>
    </row>
    <row r="1110" spans="1:11">
      <c r="A1110" s="1" t="s">
        <v>1921</v>
      </c>
      <c r="B1110" s="1" t="s">
        <v>691</v>
      </c>
      <c r="C1110" s="1" t="s">
        <v>1602</v>
      </c>
      <c r="D1110" s="1">
        <v>1</v>
      </c>
      <c r="E1110" s="1">
        <v>90</v>
      </c>
      <c r="F1110" s="1">
        <v>1</v>
      </c>
      <c r="G1110" s="1">
        <v>90</v>
      </c>
      <c r="H1110" s="1">
        <v>1</v>
      </c>
      <c r="I1110" s="1">
        <v>90</v>
      </c>
      <c r="J1110" s="1">
        <v>1</v>
      </c>
      <c r="K1110" s="1">
        <v>90</v>
      </c>
    </row>
    <row r="1111" spans="1:11">
      <c r="A1111" s="1" t="s">
        <v>1922</v>
      </c>
      <c r="B1111" s="1" t="s">
        <v>691</v>
      </c>
      <c r="C1111" s="1" t="s">
        <v>756</v>
      </c>
      <c r="D1111" s="1">
        <v>0</v>
      </c>
      <c r="E1111" s="1">
        <v>0</v>
      </c>
      <c r="F1111" s="1">
        <v>0</v>
      </c>
      <c r="G1111" s="1">
        <v>0</v>
      </c>
      <c r="H1111" s="1">
        <v>0</v>
      </c>
      <c r="I1111" s="1">
        <v>0</v>
      </c>
      <c r="J1111" s="1">
        <v>0</v>
      </c>
      <c r="K1111" s="1">
        <v>0</v>
      </c>
    </row>
    <row r="1112" spans="1:11">
      <c r="A1112" s="1" t="s">
        <v>1923</v>
      </c>
      <c r="B1112" s="1" t="s">
        <v>691</v>
      </c>
      <c r="C1112" s="1" t="s">
        <v>1603</v>
      </c>
      <c r="D1112" s="1">
        <v>0</v>
      </c>
      <c r="E1112" s="1">
        <v>0</v>
      </c>
      <c r="F1112" s="1">
        <v>0</v>
      </c>
      <c r="G1112" s="1">
        <v>0</v>
      </c>
      <c r="H1112" s="1">
        <v>0</v>
      </c>
      <c r="I1112" s="1">
        <v>0</v>
      </c>
      <c r="J1112" s="1">
        <v>0</v>
      </c>
      <c r="K1112" s="1">
        <v>0</v>
      </c>
    </row>
    <row r="1113" spans="1:11">
      <c r="A1113" s="1" t="s">
        <v>1924</v>
      </c>
      <c r="B1113" s="1" t="s">
        <v>691</v>
      </c>
      <c r="C1113" s="1" t="s">
        <v>758</v>
      </c>
      <c r="D1113" s="1">
        <v>0</v>
      </c>
      <c r="E1113" s="1" t="s">
        <v>1243</v>
      </c>
      <c r="F1113" s="1">
        <v>0</v>
      </c>
      <c r="G1113" s="1" t="s">
        <v>1243</v>
      </c>
      <c r="H1113" s="1">
        <v>0</v>
      </c>
      <c r="I1113" s="1" t="s">
        <v>1243</v>
      </c>
      <c r="J1113" s="1">
        <v>0</v>
      </c>
      <c r="K1113" s="1" t="s">
        <v>1243</v>
      </c>
    </row>
    <row r="1114" spans="1:11">
      <c r="A1114" s="1" t="s">
        <v>1925</v>
      </c>
      <c r="B1114" s="1" t="s">
        <v>691</v>
      </c>
      <c r="C1114" s="1" t="s">
        <v>1605</v>
      </c>
      <c r="D1114" s="1">
        <v>1</v>
      </c>
      <c r="E1114" s="1" t="s">
        <v>1243</v>
      </c>
      <c r="F1114" s="1">
        <v>1</v>
      </c>
      <c r="G1114" s="1" t="s">
        <v>1243</v>
      </c>
      <c r="H1114" s="1">
        <v>1</v>
      </c>
      <c r="I1114" s="1" t="s">
        <v>1243</v>
      </c>
      <c r="J1114" s="1">
        <v>1</v>
      </c>
      <c r="K1114" s="1" t="s">
        <v>1243</v>
      </c>
    </row>
    <row r="1115" spans="1:11">
      <c r="A1115" s="1" t="s">
        <v>1926</v>
      </c>
      <c r="B1115" s="1" t="s">
        <v>691</v>
      </c>
      <c r="C1115" s="1" t="s">
        <v>1606</v>
      </c>
      <c r="D1115" s="1">
        <v>1</v>
      </c>
      <c r="E1115" s="1" t="s">
        <v>1243</v>
      </c>
      <c r="F1115" s="1">
        <v>1</v>
      </c>
      <c r="G1115" s="1" t="s">
        <v>1243</v>
      </c>
      <c r="H1115" s="1">
        <v>1</v>
      </c>
      <c r="I1115" s="1" t="s">
        <v>1243</v>
      </c>
      <c r="J1115" s="1">
        <v>1</v>
      </c>
      <c r="K1115" s="1" t="s">
        <v>1243</v>
      </c>
    </row>
    <row r="1116" spans="1:11">
      <c r="A1116" s="1" t="s">
        <v>1927</v>
      </c>
      <c r="B1116" s="1" t="s">
        <v>691</v>
      </c>
      <c r="C1116" s="1" t="s">
        <v>760</v>
      </c>
      <c r="D1116" s="1">
        <v>0</v>
      </c>
      <c r="E1116" s="1">
        <v>0</v>
      </c>
      <c r="F1116" s="1">
        <v>0</v>
      </c>
      <c r="G1116" s="1">
        <v>0</v>
      </c>
      <c r="H1116" s="1">
        <v>0</v>
      </c>
      <c r="I1116" s="1">
        <v>0</v>
      </c>
      <c r="J1116" s="1">
        <v>0</v>
      </c>
      <c r="K1116" s="1">
        <v>0</v>
      </c>
    </row>
    <row r="1117" spans="1:11">
      <c r="A1117" s="1" t="s">
        <v>1928</v>
      </c>
      <c r="B1117" s="1" t="s">
        <v>691</v>
      </c>
      <c r="C1117" s="1" t="s">
        <v>1604</v>
      </c>
      <c r="D1117" s="1">
        <v>0</v>
      </c>
      <c r="E1117" s="1">
        <v>0</v>
      </c>
      <c r="F1117" s="1">
        <v>0</v>
      </c>
      <c r="G1117" s="1">
        <v>0</v>
      </c>
      <c r="H1117" s="1">
        <v>0</v>
      </c>
      <c r="I1117" s="1">
        <v>0</v>
      </c>
      <c r="J1117" s="1">
        <v>0</v>
      </c>
      <c r="K1117" s="1">
        <v>0</v>
      </c>
    </row>
    <row r="1118" spans="1:11">
      <c r="A1118" s="1" t="s">
        <v>238</v>
      </c>
      <c r="B1118" s="1" t="s">
        <v>691</v>
      </c>
      <c r="C1118" s="1" t="s">
        <v>757</v>
      </c>
      <c r="D1118" s="1">
        <v>0</v>
      </c>
      <c r="E1118" s="1" t="s">
        <v>1243</v>
      </c>
      <c r="F1118" s="1">
        <v>0</v>
      </c>
      <c r="G1118" s="1" t="s">
        <v>1243</v>
      </c>
      <c r="H1118" s="1">
        <v>0</v>
      </c>
      <c r="I1118" s="1" t="s">
        <v>1243</v>
      </c>
      <c r="J1118" s="1">
        <v>0</v>
      </c>
      <c r="K1118" s="1" t="s">
        <v>1243</v>
      </c>
    </row>
    <row r="1119" spans="1:11">
      <c r="A1119" s="1" t="s">
        <v>239</v>
      </c>
      <c r="B1119" s="1" t="s">
        <v>691</v>
      </c>
      <c r="C1119" s="1" t="s">
        <v>1431</v>
      </c>
      <c r="D1119" s="1">
        <v>0</v>
      </c>
      <c r="E1119" s="1">
        <v>0</v>
      </c>
      <c r="F1119" s="1">
        <v>0</v>
      </c>
      <c r="G1119" s="1">
        <v>0</v>
      </c>
      <c r="H1119" s="1">
        <v>0</v>
      </c>
      <c r="I1119" s="1">
        <v>0</v>
      </c>
      <c r="J1119" s="1">
        <v>0</v>
      </c>
      <c r="K1119" s="1">
        <v>0</v>
      </c>
    </row>
    <row r="1120" spans="1:11">
      <c r="A1120" s="1" t="s">
        <v>240</v>
      </c>
      <c r="B1120" s="1" t="s">
        <v>710</v>
      </c>
      <c r="C1120" s="1" t="s">
        <v>746</v>
      </c>
      <c r="D1120" s="1">
        <v>5</v>
      </c>
      <c r="E1120" s="1" t="s">
        <v>1243</v>
      </c>
      <c r="F1120" s="1">
        <v>5</v>
      </c>
      <c r="G1120" s="1" t="s">
        <v>1243</v>
      </c>
      <c r="H1120" s="1">
        <v>5</v>
      </c>
      <c r="I1120" s="1" t="s">
        <v>1243</v>
      </c>
      <c r="J1120" s="1">
        <v>5</v>
      </c>
      <c r="K1120" s="1" t="s">
        <v>1243</v>
      </c>
    </row>
    <row r="1121" spans="1:11">
      <c r="A1121" s="1" t="s">
        <v>241</v>
      </c>
      <c r="B1121" s="1" t="s">
        <v>710</v>
      </c>
      <c r="C1121" s="1" t="s">
        <v>759</v>
      </c>
      <c r="D1121" s="1">
        <v>0</v>
      </c>
      <c r="E1121" s="1" t="s">
        <v>1243</v>
      </c>
      <c r="F1121" s="1">
        <v>0</v>
      </c>
      <c r="G1121" s="1" t="s">
        <v>1243</v>
      </c>
      <c r="H1121" s="1">
        <v>0</v>
      </c>
      <c r="I1121" s="1" t="s">
        <v>1243</v>
      </c>
      <c r="J1121" s="1">
        <v>0</v>
      </c>
      <c r="K1121" s="1" t="s">
        <v>1243</v>
      </c>
    </row>
    <row r="1122" spans="1:11">
      <c r="A1122" s="1" t="s">
        <v>242</v>
      </c>
      <c r="B1122" s="1" t="s">
        <v>710</v>
      </c>
      <c r="C1122" s="1" t="s">
        <v>1602</v>
      </c>
      <c r="D1122" s="1">
        <v>0</v>
      </c>
      <c r="E1122" s="1">
        <v>0</v>
      </c>
      <c r="F1122" s="1">
        <v>0</v>
      </c>
      <c r="G1122" s="1">
        <v>0</v>
      </c>
      <c r="H1122" s="1">
        <v>0</v>
      </c>
      <c r="I1122" s="1">
        <v>0</v>
      </c>
      <c r="J1122" s="1">
        <v>0</v>
      </c>
      <c r="K1122" s="1">
        <v>0</v>
      </c>
    </row>
    <row r="1123" spans="1:11">
      <c r="A1123" s="1" t="s">
        <v>243</v>
      </c>
      <c r="B1123" s="1" t="s">
        <v>710</v>
      </c>
      <c r="C1123" s="1" t="s">
        <v>756</v>
      </c>
      <c r="D1123" s="1">
        <v>1</v>
      </c>
      <c r="E1123" s="1">
        <v>6</v>
      </c>
      <c r="F1123" s="1">
        <v>1</v>
      </c>
      <c r="G1123" s="1">
        <v>6</v>
      </c>
      <c r="H1123" s="1">
        <v>1</v>
      </c>
      <c r="I1123" s="1">
        <v>6</v>
      </c>
      <c r="J1123" s="1">
        <v>1</v>
      </c>
      <c r="K1123" s="1">
        <v>6</v>
      </c>
    </row>
    <row r="1124" spans="1:11">
      <c r="A1124" s="1" t="s">
        <v>1106</v>
      </c>
      <c r="B1124" s="1" t="s">
        <v>710</v>
      </c>
      <c r="C1124" s="1" t="s">
        <v>1603</v>
      </c>
      <c r="D1124" s="1">
        <v>0</v>
      </c>
      <c r="E1124" s="1">
        <v>0</v>
      </c>
      <c r="F1124" s="1">
        <v>0</v>
      </c>
      <c r="G1124" s="1">
        <v>0</v>
      </c>
      <c r="H1124" s="1">
        <v>0</v>
      </c>
      <c r="I1124" s="1">
        <v>0</v>
      </c>
      <c r="J1124" s="1">
        <v>0</v>
      </c>
      <c r="K1124" s="1">
        <v>0</v>
      </c>
    </row>
    <row r="1125" spans="1:11">
      <c r="A1125" s="1" t="s">
        <v>1870</v>
      </c>
      <c r="B1125" s="1" t="s">
        <v>710</v>
      </c>
      <c r="C1125" s="1" t="s">
        <v>758</v>
      </c>
      <c r="D1125" s="1">
        <v>2</v>
      </c>
      <c r="E1125" s="1" t="s">
        <v>1243</v>
      </c>
      <c r="F1125" s="1">
        <v>2</v>
      </c>
      <c r="G1125" s="1" t="s">
        <v>1243</v>
      </c>
      <c r="H1125" s="1">
        <v>2</v>
      </c>
      <c r="I1125" s="1" t="s">
        <v>1243</v>
      </c>
      <c r="J1125" s="1">
        <v>2</v>
      </c>
      <c r="K1125" s="1" t="s">
        <v>1243</v>
      </c>
    </row>
    <row r="1126" spans="1:11">
      <c r="A1126" s="1" t="s">
        <v>1871</v>
      </c>
      <c r="B1126" s="1" t="s">
        <v>710</v>
      </c>
      <c r="C1126" s="1" t="s">
        <v>1605</v>
      </c>
      <c r="D1126" s="1">
        <v>1</v>
      </c>
      <c r="E1126" s="1" t="s">
        <v>1243</v>
      </c>
      <c r="F1126" s="1">
        <v>1</v>
      </c>
      <c r="G1126" s="1" t="s">
        <v>1243</v>
      </c>
      <c r="H1126" s="1">
        <v>1</v>
      </c>
      <c r="I1126" s="1" t="s">
        <v>1243</v>
      </c>
      <c r="J1126" s="1">
        <v>1</v>
      </c>
      <c r="K1126" s="1" t="s">
        <v>1243</v>
      </c>
    </row>
    <row r="1127" spans="1:11">
      <c r="A1127" s="1" t="s">
        <v>2306</v>
      </c>
      <c r="B1127" s="1" t="s">
        <v>710</v>
      </c>
      <c r="C1127" s="1" t="s">
        <v>1606</v>
      </c>
      <c r="D1127" s="1">
        <v>1</v>
      </c>
      <c r="E1127" s="1" t="s">
        <v>1243</v>
      </c>
      <c r="F1127" s="1">
        <v>1</v>
      </c>
      <c r="G1127" s="1" t="s">
        <v>1243</v>
      </c>
      <c r="H1127" s="1">
        <v>1</v>
      </c>
      <c r="I1127" s="1" t="s">
        <v>1243</v>
      </c>
      <c r="J1127" s="1">
        <v>1</v>
      </c>
      <c r="K1127" s="1" t="s">
        <v>1243</v>
      </c>
    </row>
    <row r="1128" spans="1:11">
      <c r="A1128" s="1" t="s">
        <v>2307</v>
      </c>
      <c r="B1128" s="1" t="s">
        <v>710</v>
      </c>
      <c r="C1128" s="1" t="s">
        <v>760</v>
      </c>
      <c r="D1128" s="1">
        <v>0</v>
      </c>
      <c r="E1128" s="1">
        <v>0</v>
      </c>
      <c r="F1128" s="1">
        <v>0</v>
      </c>
      <c r="G1128" s="1">
        <v>0</v>
      </c>
      <c r="H1128" s="1">
        <v>0</v>
      </c>
      <c r="I1128" s="1">
        <v>0</v>
      </c>
      <c r="J1128" s="1">
        <v>0</v>
      </c>
      <c r="K1128" s="1">
        <v>0</v>
      </c>
    </row>
    <row r="1129" spans="1:11">
      <c r="A1129" s="1" t="s">
        <v>2308</v>
      </c>
      <c r="B1129" s="1" t="s">
        <v>710</v>
      </c>
      <c r="C1129" s="1" t="s">
        <v>1604</v>
      </c>
      <c r="D1129" s="1">
        <v>0</v>
      </c>
      <c r="E1129" s="1">
        <v>0</v>
      </c>
      <c r="F1129" s="1">
        <v>0</v>
      </c>
      <c r="G1129" s="1">
        <v>0</v>
      </c>
      <c r="H1129" s="1">
        <v>0</v>
      </c>
      <c r="I1129" s="1">
        <v>0</v>
      </c>
      <c r="J1129" s="1">
        <v>0</v>
      </c>
      <c r="K1129" s="1">
        <v>0</v>
      </c>
    </row>
    <row r="1130" spans="1:11">
      <c r="A1130" s="1" t="s">
        <v>2309</v>
      </c>
      <c r="B1130" s="1" t="s">
        <v>710</v>
      </c>
      <c r="C1130" s="1" t="s">
        <v>757</v>
      </c>
      <c r="D1130" s="1">
        <v>0</v>
      </c>
      <c r="E1130" s="1" t="s">
        <v>1243</v>
      </c>
      <c r="F1130" s="1">
        <v>0</v>
      </c>
      <c r="G1130" s="1" t="s">
        <v>1243</v>
      </c>
      <c r="H1130" s="1">
        <v>0</v>
      </c>
      <c r="I1130" s="1" t="s">
        <v>1243</v>
      </c>
      <c r="J1130" s="1">
        <v>0</v>
      </c>
      <c r="K1130" s="1" t="s">
        <v>1243</v>
      </c>
    </row>
    <row r="1131" spans="1:11">
      <c r="A1131" s="1" t="s">
        <v>2310</v>
      </c>
      <c r="B1131" s="1" t="s">
        <v>710</v>
      </c>
      <c r="C1131" s="1" t="s">
        <v>1431</v>
      </c>
      <c r="D1131" s="1">
        <v>0</v>
      </c>
      <c r="E1131" s="1">
        <v>0</v>
      </c>
      <c r="F1131" s="1">
        <v>0</v>
      </c>
      <c r="G1131" s="1">
        <v>0</v>
      </c>
      <c r="H1131" s="1">
        <v>0</v>
      </c>
      <c r="I1131" s="1">
        <v>0</v>
      </c>
      <c r="J1131" s="1">
        <v>0</v>
      </c>
      <c r="K1131" s="1">
        <v>0</v>
      </c>
    </row>
    <row r="1132" spans="1:11">
      <c r="A1132" s="1" t="s">
        <v>2311</v>
      </c>
      <c r="B1132" s="1" t="s">
        <v>2357</v>
      </c>
      <c r="C1132" s="1" t="s">
        <v>746</v>
      </c>
      <c r="D1132" s="1">
        <v>19</v>
      </c>
      <c r="E1132" s="1" t="s">
        <v>1243</v>
      </c>
      <c r="F1132" s="1">
        <v>19</v>
      </c>
      <c r="G1132" s="1" t="s">
        <v>1243</v>
      </c>
      <c r="H1132" s="1">
        <v>19</v>
      </c>
      <c r="I1132" s="1" t="s">
        <v>1243</v>
      </c>
      <c r="J1132" s="1">
        <v>19</v>
      </c>
      <c r="K1132" s="1" t="s">
        <v>1243</v>
      </c>
    </row>
    <row r="1133" spans="1:11">
      <c r="A1133" s="1" t="s">
        <v>2312</v>
      </c>
      <c r="B1133" s="1" t="s">
        <v>2357</v>
      </c>
      <c r="C1133" s="1" t="s">
        <v>759</v>
      </c>
      <c r="D1133" s="1">
        <v>0</v>
      </c>
      <c r="E1133" s="1" t="s">
        <v>1243</v>
      </c>
      <c r="F1133" s="1">
        <v>0</v>
      </c>
      <c r="G1133" s="1" t="s">
        <v>1243</v>
      </c>
      <c r="H1133" s="1">
        <v>0</v>
      </c>
      <c r="I1133" s="1" t="s">
        <v>1243</v>
      </c>
      <c r="J1133" s="1">
        <v>0</v>
      </c>
      <c r="K1133" s="1" t="s">
        <v>1243</v>
      </c>
    </row>
    <row r="1134" spans="1:11">
      <c r="A1134" s="1" t="s">
        <v>2313</v>
      </c>
      <c r="B1134" s="1" t="s">
        <v>2357</v>
      </c>
      <c r="C1134" s="1" t="s">
        <v>1602</v>
      </c>
      <c r="D1134" s="1">
        <v>0</v>
      </c>
      <c r="E1134" s="1">
        <v>0</v>
      </c>
      <c r="F1134" s="1">
        <v>0</v>
      </c>
      <c r="G1134" s="1">
        <v>0</v>
      </c>
      <c r="H1134" s="1">
        <v>0</v>
      </c>
      <c r="I1134" s="1">
        <v>0</v>
      </c>
      <c r="J1134" s="1">
        <v>0</v>
      </c>
      <c r="K1134" s="1">
        <v>0</v>
      </c>
    </row>
    <row r="1135" spans="1:11">
      <c r="A1135" s="1" t="s">
        <v>2314</v>
      </c>
      <c r="B1135" s="1" t="s">
        <v>2357</v>
      </c>
      <c r="C1135" s="1" t="s">
        <v>756</v>
      </c>
      <c r="D1135" s="1">
        <v>12</v>
      </c>
      <c r="E1135" s="1">
        <v>56</v>
      </c>
      <c r="F1135" s="1">
        <v>12</v>
      </c>
      <c r="G1135" s="1">
        <v>56</v>
      </c>
      <c r="H1135" s="1">
        <v>12</v>
      </c>
      <c r="I1135" s="1">
        <v>56</v>
      </c>
      <c r="J1135" s="1">
        <v>12</v>
      </c>
      <c r="K1135" s="1">
        <v>56</v>
      </c>
    </row>
    <row r="1136" spans="1:11">
      <c r="A1136" s="1" t="s">
        <v>1572</v>
      </c>
      <c r="B1136" s="1" t="s">
        <v>2357</v>
      </c>
      <c r="C1136" s="1" t="s">
        <v>1603</v>
      </c>
      <c r="D1136" s="1">
        <v>0</v>
      </c>
      <c r="E1136" s="1">
        <v>0</v>
      </c>
      <c r="F1136" s="1">
        <v>0</v>
      </c>
      <c r="G1136" s="1">
        <v>0</v>
      </c>
      <c r="H1136" s="1">
        <v>0</v>
      </c>
      <c r="I1136" s="1">
        <v>0</v>
      </c>
      <c r="J1136" s="1">
        <v>0</v>
      </c>
      <c r="K1136" s="1">
        <v>0</v>
      </c>
    </row>
    <row r="1137" spans="1:11">
      <c r="A1137" s="1" t="s">
        <v>1107</v>
      </c>
      <c r="B1137" s="1" t="s">
        <v>2357</v>
      </c>
      <c r="C1137" s="1" t="s">
        <v>758</v>
      </c>
      <c r="D1137" s="1">
        <v>4</v>
      </c>
      <c r="E1137" s="1" t="s">
        <v>1243</v>
      </c>
      <c r="F1137" s="1">
        <v>4</v>
      </c>
      <c r="G1137" s="1" t="s">
        <v>1243</v>
      </c>
      <c r="H1137" s="1">
        <v>4</v>
      </c>
      <c r="I1137" s="1" t="s">
        <v>1243</v>
      </c>
      <c r="J1137" s="1">
        <v>4</v>
      </c>
      <c r="K1137" s="1" t="s">
        <v>1243</v>
      </c>
    </row>
    <row r="1138" spans="1:11">
      <c r="A1138" s="1" t="s">
        <v>1108</v>
      </c>
      <c r="B1138" s="1" t="s">
        <v>2357</v>
      </c>
      <c r="C1138" s="1" t="s">
        <v>1605</v>
      </c>
      <c r="D1138" s="1">
        <v>1</v>
      </c>
      <c r="E1138" s="1" t="s">
        <v>1243</v>
      </c>
      <c r="F1138" s="1">
        <v>1</v>
      </c>
      <c r="G1138" s="1" t="s">
        <v>1243</v>
      </c>
      <c r="H1138" s="1">
        <v>1</v>
      </c>
      <c r="I1138" s="1" t="s">
        <v>1243</v>
      </c>
      <c r="J1138" s="1">
        <v>1</v>
      </c>
      <c r="K1138" s="1" t="s">
        <v>1243</v>
      </c>
    </row>
    <row r="1139" spans="1:11">
      <c r="A1139" s="1" t="s">
        <v>1109</v>
      </c>
      <c r="B1139" s="1" t="s">
        <v>2357</v>
      </c>
      <c r="C1139" s="1" t="s">
        <v>1606</v>
      </c>
      <c r="D1139" s="1">
        <v>1</v>
      </c>
      <c r="E1139" s="1" t="s">
        <v>1243</v>
      </c>
      <c r="F1139" s="1">
        <v>1</v>
      </c>
      <c r="G1139" s="1" t="s">
        <v>1243</v>
      </c>
      <c r="H1139" s="1">
        <v>1</v>
      </c>
      <c r="I1139" s="1" t="s">
        <v>1243</v>
      </c>
      <c r="J1139" s="1">
        <v>1</v>
      </c>
      <c r="K1139" s="1" t="s">
        <v>1243</v>
      </c>
    </row>
    <row r="1140" spans="1:11">
      <c r="A1140" s="1" t="s">
        <v>1110</v>
      </c>
      <c r="B1140" s="1" t="s">
        <v>2357</v>
      </c>
      <c r="C1140" s="1" t="s">
        <v>760</v>
      </c>
      <c r="D1140" s="1">
        <v>1</v>
      </c>
      <c r="E1140" s="1">
        <v>6.4285709999999998</v>
      </c>
      <c r="F1140" s="1">
        <v>1</v>
      </c>
      <c r="G1140" s="1">
        <v>6.4285709999999998</v>
      </c>
      <c r="H1140" s="1">
        <v>1</v>
      </c>
      <c r="I1140" s="1">
        <v>6.4285709999999998</v>
      </c>
      <c r="J1140" s="1">
        <v>1</v>
      </c>
      <c r="K1140" s="1">
        <v>6.4285709999999998</v>
      </c>
    </row>
    <row r="1141" spans="1:11">
      <c r="A1141" s="1" t="s">
        <v>1111</v>
      </c>
      <c r="B1141" s="1" t="s">
        <v>2357</v>
      </c>
      <c r="C1141" s="1" t="s">
        <v>1604</v>
      </c>
      <c r="D1141" s="1">
        <v>0</v>
      </c>
      <c r="E1141" s="1">
        <v>0</v>
      </c>
      <c r="F1141" s="1">
        <v>0</v>
      </c>
      <c r="G1141" s="1">
        <v>0</v>
      </c>
      <c r="H1141" s="1">
        <v>0</v>
      </c>
      <c r="I1141" s="1">
        <v>0</v>
      </c>
      <c r="J1141" s="1">
        <v>0</v>
      </c>
      <c r="K1141" s="1">
        <v>0</v>
      </c>
    </row>
    <row r="1142" spans="1:11">
      <c r="A1142" s="1" t="s">
        <v>1112</v>
      </c>
      <c r="B1142" s="1" t="s">
        <v>2357</v>
      </c>
      <c r="C1142" s="1" t="s">
        <v>757</v>
      </c>
      <c r="D1142" s="1">
        <v>0</v>
      </c>
      <c r="E1142" s="1" t="s">
        <v>1243</v>
      </c>
      <c r="F1142" s="1">
        <v>0</v>
      </c>
      <c r="G1142" s="1" t="s">
        <v>1243</v>
      </c>
      <c r="H1142" s="1">
        <v>0</v>
      </c>
      <c r="I1142" s="1" t="s">
        <v>1243</v>
      </c>
      <c r="J1142" s="1">
        <v>0</v>
      </c>
      <c r="K1142" s="1" t="s">
        <v>1243</v>
      </c>
    </row>
    <row r="1143" spans="1:11">
      <c r="A1143" s="1" t="s">
        <v>1113</v>
      </c>
      <c r="B1143" s="1" t="s">
        <v>2357</v>
      </c>
      <c r="C1143" s="1" t="s">
        <v>1431</v>
      </c>
      <c r="D1143" s="1">
        <v>0</v>
      </c>
      <c r="E1143" s="1">
        <v>0</v>
      </c>
      <c r="F1143" s="1">
        <v>0</v>
      </c>
      <c r="G1143" s="1">
        <v>0</v>
      </c>
      <c r="H1143" s="1">
        <v>0</v>
      </c>
      <c r="I1143" s="1">
        <v>0</v>
      </c>
      <c r="J1143" s="1">
        <v>0</v>
      </c>
      <c r="K1143" s="1">
        <v>0</v>
      </c>
    </row>
    <row r="1144" spans="1:11">
      <c r="A1144" s="1" t="s">
        <v>1114</v>
      </c>
      <c r="B1144" s="1" t="s">
        <v>1616</v>
      </c>
      <c r="C1144" s="1" t="s">
        <v>746</v>
      </c>
      <c r="D1144" s="1">
        <v>8</v>
      </c>
      <c r="E1144" s="1" t="s">
        <v>1243</v>
      </c>
      <c r="F1144" s="1">
        <v>8</v>
      </c>
      <c r="G1144" s="1" t="s">
        <v>1243</v>
      </c>
      <c r="H1144" s="1">
        <v>8</v>
      </c>
      <c r="I1144" s="1" t="s">
        <v>1243</v>
      </c>
      <c r="J1144" s="1">
        <v>8</v>
      </c>
      <c r="K1144" s="1" t="s">
        <v>1243</v>
      </c>
    </row>
    <row r="1145" spans="1:11">
      <c r="A1145" s="1" t="s">
        <v>89</v>
      </c>
      <c r="B1145" s="1" t="s">
        <v>1616</v>
      </c>
      <c r="C1145" s="1" t="s">
        <v>759</v>
      </c>
      <c r="D1145" s="1">
        <v>0</v>
      </c>
      <c r="E1145" s="1" t="s">
        <v>1243</v>
      </c>
      <c r="F1145" s="1">
        <v>0</v>
      </c>
      <c r="G1145" s="1" t="s">
        <v>1243</v>
      </c>
      <c r="H1145" s="1">
        <v>0</v>
      </c>
      <c r="I1145" s="1" t="s">
        <v>1243</v>
      </c>
      <c r="J1145" s="1">
        <v>0</v>
      </c>
      <c r="K1145" s="1" t="s">
        <v>1243</v>
      </c>
    </row>
    <row r="1146" spans="1:11">
      <c r="A1146" s="1" t="s">
        <v>90</v>
      </c>
      <c r="B1146" s="1" t="s">
        <v>1616</v>
      </c>
      <c r="C1146" s="1" t="s">
        <v>1602</v>
      </c>
      <c r="D1146" s="1">
        <v>0</v>
      </c>
      <c r="E1146" s="1">
        <v>0</v>
      </c>
      <c r="F1146" s="1">
        <v>0</v>
      </c>
      <c r="G1146" s="1">
        <v>0</v>
      </c>
      <c r="H1146" s="1">
        <v>0</v>
      </c>
      <c r="I1146" s="1">
        <v>0</v>
      </c>
      <c r="J1146" s="1">
        <v>0</v>
      </c>
      <c r="K1146" s="1">
        <v>0</v>
      </c>
    </row>
    <row r="1147" spans="1:11">
      <c r="A1147" s="1" t="s">
        <v>91</v>
      </c>
      <c r="B1147" s="1" t="s">
        <v>1616</v>
      </c>
      <c r="C1147" s="1" t="s">
        <v>756</v>
      </c>
      <c r="D1147" s="1">
        <v>5</v>
      </c>
      <c r="E1147" s="1">
        <v>19</v>
      </c>
      <c r="F1147" s="1">
        <v>5</v>
      </c>
      <c r="G1147" s="1">
        <v>19</v>
      </c>
      <c r="H1147" s="1">
        <v>5</v>
      </c>
      <c r="I1147" s="1">
        <v>19</v>
      </c>
      <c r="J1147" s="1">
        <v>5</v>
      </c>
      <c r="K1147" s="1">
        <v>19</v>
      </c>
    </row>
    <row r="1148" spans="1:11">
      <c r="A1148" s="1" t="s">
        <v>92</v>
      </c>
      <c r="B1148" s="1" t="s">
        <v>1616</v>
      </c>
      <c r="C1148" s="1" t="s">
        <v>1603</v>
      </c>
      <c r="D1148" s="1">
        <v>0</v>
      </c>
      <c r="E1148" s="1">
        <v>0</v>
      </c>
      <c r="F1148" s="1">
        <v>0</v>
      </c>
      <c r="G1148" s="1">
        <v>0</v>
      </c>
      <c r="H1148" s="1">
        <v>0</v>
      </c>
      <c r="I1148" s="1">
        <v>0</v>
      </c>
      <c r="J1148" s="1">
        <v>0</v>
      </c>
      <c r="K1148" s="1">
        <v>0</v>
      </c>
    </row>
    <row r="1149" spans="1:11">
      <c r="A1149" s="1" t="s">
        <v>93</v>
      </c>
      <c r="B1149" s="1" t="s">
        <v>1616</v>
      </c>
      <c r="C1149" s="1" t="s">
        <v>758</v>
      </c>
      <c r="D1149" s="1">
        <v>1</v>
      </c>
      <c r="E1149" s="1" t="s">
        <v>1243</v>
      </c>
      <c r="F1149" s="1">
        <v>1</v>
      </c>
      <c r="G1149" s="1" t="s">
        <v>1243</v>
      </c>
      <c r="H1149" s="1">
        <v>1</v>
      </c>
      <c r="I1149" s="1" t="s">
        <v>1243</v>
      </c>
      <c r="J1149" s="1">
        <v>1</v>
      </c>
      <c r="K1149" s="1" t="s">
        <v>1243</v>
      </c>
    </row>
    <row r="1150" spans="1:11">
      <c r="A1150" s="1" t="s">
        <v>94</v>
      </c>
      <c r="B1150" s="1" t="s">
        <v>1616</v>
      </c>
      <c r="C1150" s="1" t="s">
        <v>1605</v>
      </c>
      <c r="D1150" s="1">
        <v>1</v>
      </c>
      <c r="E1150" s="1" t="s">
        <v>1243</v>
      </c>
      <c r="F1150" s="1">
        <v>1</v>
      </c>
      <c r="G1150" s="1" t="s">
        <v>1243</v>
      </c>
      <c r="H1150" s="1">
        <v>1</v>
      </c>
      <c r="I1150" s="1" t="s">
        <v>1243</v>
      </c>
      <c r="J1150" s="1">
        <v>1</v>
      </c>
      <c r="K1150" s="1" t="s">
        <v>1243</v>
      </c>
    </row>
    <row r="1151" spans="1:11">
      <c r="A1151" s="1" t="s">
        <v>95</v>
      </c>
      <c r="B1151" s="1" t="s">
        <v>1616</v>
      </c>
      <c r="C1151" s="1" t="s">
        <v>1606</v>
      </c>
      <c r="D1151" s="1">
        <v>1</v>
      </c>
      <c r="E1151" s="1" t="s">
        <v>1243</v>
      </c>
      <c r="F1151" s="1">
        <v>1</v>
      </c>
      <c r="G1151" s="1" t="s">
        <v>1243</v>
      </c>
      <c r="H1151" s="1">
        <v>1</v>
      </c>
      <c r="I1151" s="1" t="s">
        <v>1243</v>
      </c>
      <c r="J1151" s="1">
        <v>1</v>
      </c>
      <c r="K1151" s="1" t="s">
        <v>1243</v>
      </c>
    </row>
    <row r="1152" spans="1:11">
      <c r="A1152" s="1" t="s">
        <v>96</v>
      </c>
      <c r="B1152" s="1" t="s">
        <v>1616</v>
      </c>
      <c r="C1152" s="1" t="s">
        <v>760</v>
      </c>
      <c r="D1152" s="1">
        <v>0</v>
      </c>
      <c r="E1152" s="1">
        <v>0</v>
      </c>
      <c r="F1152" s="1">
        <v>0</v>
      </c>
      <c r="G1152" s="1">
        <v>0</v>
      </c>
      <c r="H1152" s="1">
        <v>0</v>
      </c>
      <c r="I1152" s="1">
        <v>0</v>
      </c>
      <c r="J1152" s="1">
        <v>0</v>
      </c>
      <c r="K1152" s="1">
        <v>0</v>
      </c>
    </row>
    <row r="1153" spans="1:11">
      <c r="A1153" s="1" t="s">
        <v>97</v>
      </c>
      <c r="B1153" s="1" t="s">
        <v>1616</v>
      </c>
      <c r="C1153" s="1" t="s">
        <v>1604</v>
      </c>
      <c r="D1153" s="1">
        <v>0</v>
      </c>
      <c r="E1153" s="1">
        <v>0</v>
      </c>
      <c r="F1153" s="1">
        <v>0</v>
      </c>
      <c r="G1153" s="1">
        <v>0</v>
      </c>
      <c r="H1153" s="1">
        <v>0</v>
      </c>
      <c r="I1153" s="1">
        <v>0</v>
      </c>
      <c r="J1153" s="1">
        <v>0</v>
      </c>
      <c r="K1153" s="1">
        <v>0</v>
      </c>
    </row>
    <row r="1154" spans="1:11">
      <c r="A1154" s="1" t="s">
        <v>98</v>
      </c>
      <c r="B1154" s="1" t="s">
        <v>1616</v>
      </c>
      <c r="C1154" s="1" t="s">
        <v>757</v>
      </c>
      <c r="D1154" s="1">
        <v>0</v>
      </c>
      <c r="E1154" s="1" t="s">
        <v>1243</v>
      </c>
      <c r="F1154" s="1">
        <v>0</v>
      </c>
      <c r="G1154" s="1" t="s">
        <v>1243</v>
      </c>
      <c r="H1154" s="1">
        <v>0</v>
      </c>
      <c r="I1154" s="1" t="s">
        <v>1243</v>
      </c>
      <c r="J1154" s="1">
        <v>0</v>
      </c>
      <c r="K1154" s="1" t="s">
        <v>1243</v>
      </c>
    </row>
    <row r="1155" spans="1:11">
      <c r="A1155" s="1" t="s">
        <v>99</v>
      </c>
      <c r="B1155" s="1" t="s">
        <v>1616</v>
      </c>
      <c r="C1155" s="1" t="s">
        <v>1431</v>
      </c>
      <c r="D1155" s="1">
        <v>0</v>
      </c>
      <c r="E1155" s="1">
        <v>0</v>
      </c>
      <c r="F1155" s="1">
        <v>0</v>
      </c>
      <c r="G1155" s="1">
        <v>0</v>
      </c>
      <c r="H1155" s="1">
        <v>0</v>
      </c>
      <c r="I1155" s="1">
        <v>0</v>
      </c>
      <c r="J1155" s="1">
        <v>0</v>
      </c>
      <c r="K1155" s="1">
        <v>0</v>
      </c>
    </row>
    <row r="1156" spans="1:11">
      <c r="A1156" s="1" t="s">
        <v>1273</v>
      </c>
      <c r="B1156" s="1" t="s">
        <v>100</v>
      </c>
      <c r="C1156" s="1" t="s">
        <v>746</v>
      </c>
      <c r="D1156" s="1">
        <v>14</v>
      </c>
      <c r="E1156" s="1" t="s">
        <v>1243</v>
      </c>
      <c r="F1156" s="1">
        <v>14</v>
      </c>
      <c r="G1156" s="1" t="s">
        <v>1243</v>
      </c>
      <c r="H1156" s="1">
        <v>14</v>
      </c>
      <c r="I1156" s="1" t="s">
        <v>1243</v>
      </c>
      <c r="J1156" s="1">
        <v>14</v>
      </c>
      <c r="K1156" s="1" t="s">
        <v>1243</v>
      </c>
    </row>
    <row r="1157" spans="1:11">
      <c r="A1157" s="1" t="s">
        <v>1274</v>
      </c>
      <c r="B1157" s="1" t="s">
        <v>100</v>
      </c>
      <c r="C1157" s="1" t="s">
        <v>759</v>
      </c>
      <c r="D1157" s="1">
        <v>2</v>
      </c>
      <c r="E1157" s="1" t="s">
        <v>1243</v>
      </c>
      <c r="F1157" s="1">
        <v>2</v>
      </c>
      <c r="G1157" s="1" t="s">
        <v>1243</v>
      </c>
      <c r="H1157" s="1">
        <v>2</v>
      </c>
      <c r="I1157" s="1" t="s">
        <v>1243</v>
      </c>
      <c r="J1157" s="1">
        <v>2</v>
      </c>
      <c r="K1157" s="1" t="s">
        <v>1243</v>
      </c>
    </row>
    <row r="1158" spans="1:11">
      <c r="A1158" s="1" t="s">
        <v>1275</v>
      </c>
      <c r="B1158" s="1" t="s">
        <v>100</v>
      </c>
      <c r="C1158" s="1" t="s">
        <v>1602</v>
      </c>
      <c r="D1158" s="1">
        <v>1</v>
      </c>
      <c r="E1158" s="1">
        <v>372</v>
      </c>
      <c r="F1158" s="1">
        <v>1</v>
      </c>
      <c r="G1158" s="1">
        <v>372</v>
      </c>
      <c r="H1158" s="1">
        <v>1</v>
      </c>
      <c r="I1158" s="1">
        <v>372</v>
      </c>
      <c r="J1158" s="1">
        <v>1</v>
      </c>
      <c r="K1158" s="1">
        <v>372</v>
      </c>
    </row>
    <row r="1159" spans="1:11">
      <c r="A1159" s="1" t="s">
        <v>1276</v>
      </c>
      <c r="B1159" s="1" t="s">
        <v>100</v>
      </c>
      <c r="C1159" s="1" t="s">
        <v>756</v>
      </c>
      <c r="D1159" s="1">
        <v>6</v>
      </c>
      <c r="E1159" s="1">
        <v>34</v>
      </c>
      <c r="F1159" s="1">
        <v>6</v>
      </c>
      <c r="G1159" s="1">
        <v>34</v>
      </c>
      <c r="H1159" s="1">
        <v>6</v>
      </c>
      <c r="I1159" s="1">
        <v>34</v>
      </c>
      <c r="J1159" s="1">
        <v>6</v>
      </c>
      <c r="K1159" s="1">
        <v>34</v>
      </c>
    </row>
    <row r="1160" spans="1:11">
      <c r="A1160" s="1" t="s">
        <v>1277</v>
      </c>
      <c r="B1160" s="1" t="s">
        <v>100</v>
      </c>
      <c r="C1160" s="1" t="s">
        <v>1603</v>
      </c>
      <c r="D1160" s="1">
        <v>0</v>
      </c>
      <c r="E1160" s="1">
        <v>0</v>
      </c>
      <c r="F1160" s="1">
        <v>0</v>
      </c>
      <c r="G1160" s="1">
        <v>0</v>
      </c>
      <c r="H1160" s="1">
        <v>0</v>
      </c>
      <c r="I1160" s="1">
        <v>0</v>
      </c>
      <c r="J1160" s="1">
        <v>0</v>
      </c>
      <c r="K1160" s="1">
        <v>0</v>
      </c>
    </row>
    <row r="1161" spans="1:11">
      <c r="A1161" s="1" t="s">
        <v>1278</v>
      </c>
      <c r="B1161" s="1" t="s">
        <v>100</v>
      </c>
      <c r="C1161" s="1" t="s">
        <v>758</v>
      </c>
      <c r="D1161" s="1">
        <v>1</v>
      </c>
      <c r="E1161" s="1" t="s">
        <v>1243</v>
      </c>
      <c r="F1161" s="1">
        <v>1</v>
      </c>
      <c r="G1161" s="1" t="s">
        <v>1243</v>
      </c>
      <c r="H1161" s="1">
        <v>1</v>
      </c>
      <c r="I1161" s="1" t="s">
        <v>1243</v>
      </c>
      <c r="J1161" s="1">
        <v>1</v>
      </c>
      <c r="K1161" s="1" t="s">
        <v>1243</v>
      </c>
    </row>
    <row r="1162" spans="1:11">
      <c r="A1162" s="1" t="s">
        <v>1279</v>
      </c>
      <c r="B1162" s="1" t="s">
        <v>100</v>
      </c>
      <c r="C1162" s="1" t="s">
        <v>1605</v>
      </c>
      <c r="D1162" s="1">
        <v>1</v>
      </c>
      <c r="E1162" s="1" t="s">
        <v>1243</v>
      </c>
      <c r="F1162" s="1">
        <v>1</v>
      </c>
      <c r="G1162" s="1" t="s">
        <v>1243</v>
      </c>
      <c r="H1162" s="1">
        <v>1</v>
      </c>
      <c r="I1162" s="1" t="s">
        <v>1243</v>
      </c>
      <c r="J1162" s="1">
        <v>1</v>
      </c>
      <c r="K1162" s="1" t="s">
        <v>1243</v>
      </c>
    </row>
    <row r="1163" spans="1:11">
      <c r="A1163" s="1" t="s">
        <v>1280</v>
      </c>
      <c r="B1163" s="1" t="s">
        <v>100</v>
      </c>
      <c r="C1163" s="1" t="s">
        <v>1606</v>
      </c>
      <c r="D1163" s="1">
        <v>1</v>
      </c>
      <c r="E1163" s="1" t="s">
        <v>1243</v>
      </c>
      <c r="F1163" s="1">
        <v>1</v>
      </c>
      <c r="G1163" s="1" t="s">
        <v>1243</v>
      </c>
      <c r="H1163" s="1">
        <v>1</v>
      </c>
      <c r="I1163" s="1" t="s">
        <v>1243</v>
      </c>
      <c r="J1163" s="1">
        <v>1</v>
      </c>
      <c r="K1163" s="1" t="s">
        <v>1243</v>
      </c>
    </row>
    <row r="1164" spans="1:11">
      <c r="A1164" s="1" t="s">
        <v>1281</v>
      </c>
      <c r="B1164" s="1" t="s">
        <v>100</v>
      </c>
      <c r="C1164" s="1" t="s">
        <v>760</v>
      </c>
      <c r="D1164" s="1">
        <v>0</v>
      </c>
      <c r="E1164" s="1">
        <v>0</v>
      </c>
      <c r="F1164" s="1">
        <v>0</v>
      </c>
      <c r="G1164" s="1">
        <v>0</v>
      </c>
      <c r="H1164" s="1">
        <v>0</v>
      </c>
      <c r="I1164" s="1">
        <v>0</v>
      </c>
      <c r="J1164" s="1">
        <v>0</v>
      </c>
      <c r="K1164" s="1">
        <v>0</v>
      </c>
    </row>
    <row r="1165" spans="1:11">
      <c r="A1165" s="1" t="s">
        <v>1282</v>
      </c>
      <c r="B1165" s="1" t="s">
        <v>100</v>
      </c>
      <c r="C1165" s="1" t="s">
        <v>1604</v>
      </c>
      <c r="D1165" s="1">
        <v>2</v>
      </c>
      <c r="E1165" s="1">
        <v>71</v>
      </c>
      <c r="F1165" s="1">
        <v>2</v>
      </c>
      <c r="G1165" s="1">
        <v>71</v>
      </c>
      <c r="H1165" s="1">
        <v>2</v>
      </c>
      <c r="I1165" s="1">
        <v>71</v>
      </c>
      <c r="J1165" s="1">
        <v>2</v>
      </c>
      <c r="K1165" s="1">
        <v>71</v>
      </c>
    </row>
    <row r="1166" spans="1:11">
      <c r="A1166" s="1" t="s">
        <v>1283</v>
      </c>
      <c r="B1166" s="1" t="s">
        <v>100</v>
      </c>
      <c r="C1166" s="1" t="s">
        <v>757</v>
      </c>
      <c r="D1166" s="1">
        <v>0</v>
      </c>
      <c r="E1166" s="1" t="s">
        <v>1243</v>
      </c>
      <c r="F1166" s="1">
        <v>0</v>
      </c>
      <c r="G1166" s="1" t="s">
        <v>1243</v>
      </c>
      <c r="H1166" s="1">
        <v>0</v>
      </c>
      <c r="I1166" s="1" t="s">
        <v>1243</v>
      </c>
      <c r="J1166" s="1">
        <v>0</v>
      </c>
      <c r="K1166" s="1" t="s">
        <v>1243</v>
      </c>
    </row>
    <row r="1167" spans="1:11">
      <c r="A1167" s="1" t="s">
        <v>1284</v>
      </c>
      <c r="B1167" s="1" t="s">
        <v>100</v>
      </c>
      <c r="C1167" s="1" t="s">
        <v>1431</v>
      </c>
      <c r="D1167" s="1">
        <v>0</v>
      </c>
      <c r="E1167" s="1">
        <v>0</v>
      </c>
      <c r="F1167" s="1">
        <v>0</v>
      </c>
      <c r="G1167" s="1">
        <v>0</v>
      </c>
      <c r="H1167" s="1">
        <v>0</v>
      </c>
      <c r="I1167" s="1">
        <v>0</v>
      </c>
      <c r="J1167" s="1">
        <v>0</v>
      </c>
      <c r="K1167" s="1">
        <v>0</v>
      </c>
    </row>
    <row r="1168" spans="1:11">
      <c r="A1168" s="1" t="s">
        <v>101</v>
      </c>
      <c r="B1168" s="1" t="s">
        <v>2377</v>
      </c>
      <c r="C1168" s="1" t="s">
        <v>746</v>
      </c>
      <c r="D1168" s="1">
        <v>22</v>
      </c>
      <c r="E1168" s="1" t="s">
        <v>1243</v>
      </c>
      <c r="F1168" s="1">
        <v>22</v>
      </c>
      <c r="G1168" s="1" t="s">
        <v>1243</v>
      </c>
      <c r="H1168" s="1">
        <v>22</v>
      </c>
      <c r="I1168" s="1" t="s">
        <v>1243</v>
      </c>
      <c r="J1168" s="1">
        <v>22</v>
      </c>
      <c r="K1168" s="1" t="s">
        <v>1243</v>
      </c>
    </row>
    <row r="1169" spans="1:11">
      <c r="A1169" s="1" t="s">
        <v>102</v>
      </c>
      <c r="B1169" s="1" t="s">
        <v>2377</v>
      </c>
      <c r="C1169" s="1" t="s">
        <v>759</v>
      </c>
      <c r="D1169" s="1">
        <v>0</v>
      </c>
      <c r="E1169" s="1" t="s">
        <v>1243</v>
      </c>
      <c r="F1169" s="1">
        <v>0</v>
      </c>
      <c r="G1169" s="1" t="s">
        <v>1243</v>
      </c>
      <c r="H1169" s="1">
        <v>0</v>
      </c>
      <c r="I1169" s="1" t="s">
        <v>1243</v>
      </c>
      <c r="J1169" s="1">
        <v>0</v>
      </c>
      <c r="K1169" s="1" t="s">
        <v>1243</v>
      </c>
    </row>
    <row r="1170" spans="1:11">
      <c r="A1170" s="1" t="s">
        <v>103</v>
      </c>
      <c r="B1170" s="1" t="s">
        <v>2377</v>
      </c>
      <c r="C1170" s="1" t="s">
        <v>1602</v>
      </c>
      <c r="D1170" s="1">
        <v>2</v>
      </c>
      <c r="E1170" s="1">
        <v>140</v>
      </c>
      <c r="F1170" s="1">
        <v>2</v>
      </c>
      <c r="G1170" s="1">
        <v>140</v>
      </c>
      <c r="H1170" s="1">
        <v>2</v>
      </c>
      <c r="I1170" s="1">
        <v>140</v>
      </c>
      <c r="J1170" s="1">
        <v>2</v>
      </c>
      <c r="K1170" s="1">
        <v>140</v>
      </c>
    </row>
    <row r="1171" spans="1:11">
      <c r="A1171" s="1" t="s">
        <v>104</v>
      </c>
      <c r="B1171" s="1" t="s">
        <v>2377</v>
      </c>
      <c r="C1171" s="1" t="s">
        <v>756</v>
      </c>
      <c r="D1171" s="1">
        <v>10</v>
      </c>
      <c r="E1171" s="1">
        <v>89</v>
      </c>
      <c r="F1171" s="1">
        <v>10</v>
      </c>
      <c r="G1171" s="1">
        <v>89</v>
      </c>
      <c r="H1171" s="1">
        <v>10</v>
      </c>
      <c r="I1171" s="1">
        <v>89</v>
      </c>
      <c r="J1171" s="1">
        <v>10</v>
      </c>
      <c r="K1171" s="1">
        <v>89</v>
      </c>
    </row>
    <row r="1172" spans="1:11">
      <c r="A1172" s="1" t="s">
        <v>105</v>
      </c>
      <c r="B1172" s="1" t="s">
        <v>2377</v>
      </c>
      <c r="C1172" s="1" t="s">
        <v>1603</v>
      </c>
      <c r="D1172" s="1">
        <v>0</v>
      </c>
      <c r="E1172" s="1">
        <v>0</v>
      </c>
      <c r="F1172" s="1">
        <v>0</v>
      </c>
      <c r="G1172" s="1">
        <v>0</v>
      </c>
      <c r="H1172" s="1">
        <v>0</v>
      </c>
      <c r="I1172" s="1">
        <v>0</v>
      </c>
      <c r="J1172" s="1">
        <v>0</v>
      </c>
      <c r="K1172" s="1">
        <v>0</v>
      </c>
    </row>
    <row r="1173" spans="1:11">
      <c r="A1173" s="1" t="s">
        <v>106</v>
      </c>
      <c r="B1173" s="1" t="s">
        <v>2377</v>
      </c>
      <c r="C1173" s="1" t="s">
        <v>758</v>
      </c>
      <c r="D1173" s="1">
        <v>2</v>
      </c>
      <c r="E1173" s="1" t="s">
        <v>1243</v>
      </c>
      <c r="F1173" s="1">
        <v>2</v>
      </c>
      <c r="G1173" s="1" t="s">
        <v>1243</v>
      </c>
      <c r="H1173" s="1">
        <v>2</v>
      </c>
      <c r="I1173" s="1" t="s">
        <v>1243</v>
      </c>
      <c r="J1173" s="1">
        <v>2</v>
      </c>
      <c r="K1173" s="1" t="s">
        <v>1243</v>
      </c>
    </row>
    <row r="1174" spans="1:11">
      <c r="A1174" s="1" t="s">
        <v>969</v>
      </c>
      <c r="B1174" s="1" t="s">
        <v>2377</v>
      </c>
      <c r="C1174" s="1" t="s">
        <v>1605</v>
      </c>
      <c r="D1174" s="1">
        <v>1</v>
      </c>
      <c r="E1174" s="1" t="s">
        <v>1243</v>
      </c>
      <c r="F1174" s="1">
        <v>1</v>
      </c>
      <c r="G1174" s="1" t="s">
        <v>1243</v>
      </c>
      <c r="H1174" s="1">
        <v>1</v>
      </c>
      <c r="I1174" s="1" t="s">
        <v>1243</v>
      </c>
      <c r="J1174" s="1">
        <v>1</v>
      </c>
      <c r="K1174" s="1" t="s">
        <v>1243</v>
      </c>
    </row>
    <row r="1175" spans="1:11">
      <c r="A1175" s="1" t="s">
        <v>970</v>
      </c>
      <c r="B1175" s="1" t="s">
        <v>2377</v>
      </c>
      <c r="C1175" s="1" t="s">
        <v>1606</v>
      </c>
      <c r="D1175" s="1">
        <v>1</v>
      </c>
      <c r="E1175" s="1" t="s">
        <v>1243</v>
      </c>
      <c r="F1175" s="1">
        <v>1</v>
      </c>
      <c r="G1175" s="1" t="s">
        <v>1243</v>
      </c>
      <c r="H1175" s="1">
        <v>1</v>
      </c>
      <c r="I1175" s="1" t="s">
        <v>1243</v>
      </c>
      <c r="J1175" s="1">
        <v>1</v>
      </c>
      <c r="K1175" s="1" t="s">
        <v>1243</v>
      </c>
    </row>
    <row r="1176" spans="1:11">
      <c r="A1176" s="1" t="s">
        <v>971</v>
      </c>
      <c r="B1176" s="1" t="s">
        <v>2377</v>
      </c>
      <c r="C1176" s="1" t="s">
        <v>760</v>
      </c>
      <c r="D1176" s="1">
        <v>0</v>
      </c>
      <c r="E1176" s="1">
        <v>0</v>
      </c>
      <c r="F1176" s="1">
        <v>0</v>
      </c>
      <c r="G1176" s="1">
        <v>0</v>
      </c>
      <c r="H1176" s="1">
        <v>0</v>
      </c>
      <c r="I1176" s="1">
        <v>0</v>
      </c>
      <c r="J1176" s="1">
        <v>0</v>
      </c>
      <c r="K1176" s="1">
        <v>0</v>
      </c>
    </row>
    <row r="1177" spans="1:11">
      <c r="A1177" s="1" t="s">
        <v>972</v>
      </c>
      <c r="B1177" s="1" t="s">
        <v>2377</v>
      </c>
      <c r="C1177" s="1" t="s">
        <v>1604</v>
      </c>
      <c r="D1177" s="1">
        <v>6</v>
      </c>
      <c r="E1177" s="1">
        <v>100</v>
      </c>
      <c r="F1177" s="1">
        <v>6</v>
      </c>
      <c r="G1177" s="1">
        <v>100</v>
      </c>
      <c r="H1177" s="1">
        <v>6</v>
      </c>
      <c r="I1177" s="1">
        <v>100</v>
      </c>
      <c r="J1177" s="1">
        <v>6</v>
      </c>
      <c r="K1177" s="1">
        <v>100</v>
      </c>
    </row>
    <row r="1178" spans="1:11">
      <c r="A1178" s="1" t="s">
        <v>1780</v>
      </c>
      <c r="B1178" s="1" t="s">
        <v>2377</v>
      </c>
      <c r="C1178" s="1" t="s">
        <v>757</v>
      </c>
      <c r="D1178" s="1">
        <v>0</v>
      </c>
      <c r="E1178" s="1" t="s">
        <v>1243</v>
      </c>
      <c r="F1178" s="1">
        <v>0</v>
      </c>
      <c r="G1178" s="1" t="s">
        <v>1243</v>
      </c>
      <c r="H1178" s="1">
        <v>0</v>
      </c>
      <c r="I1178" s="1" t="s">
        <v>1243</v>
      </c>
      <c r="J1178" s="1">
        <v>0</v>
      </c>
      <c r="K1178" s="1" t="s">
        <v>1243</v>
      </c>
    </row>
    <row r="1179" spans="1:11">
      <c r="A1179" s="1" t="s">
        <v>1781</v>
      </c>
      <c r="B1179" s="1" t="s">
        <v>2377</v>
      </c>
      <c r="C1179" s="1" t="s">
        <v>1431</v>
      </c>
      <c r="D1179" s="1">
        <v>0</v>
      </c>
      <c r="E1179" s="1">
        <v>0</v>
      </c>
      <c r="F1179" s="1">
        <v>0</v>
      </c>
      <c r="G1179" s="1">
        <v>0</v>
      </c>
      <c r="H1179" s="1">
        <v>0</v>
      </c>
      <c r="I1179" s="1">
        <v>0</v>
      </c>
      <c r="J1179" s="1">
        <v>0</v>
      </c>
      <c r="K1179" s="1">
        <v>0</v>
      </c>
    </row>
    <row r="1180" spans="1:11">
      <c r="A1180" s="1" t="s">
        <v>1782</v>
      </c>
      <c r="B1180" s="1" t="s">
        <v>2213</v>
      </c>
      <c r="C1180" s="1" t="s">
        <v>746</v>
      </c>
      <c r="D1180" s="1">
        <v>36</v>
      </c>
      <c r="E1180" s="1" t="s">
        <v>1243</v>
      </c>
      <c r="F1180" s="1">
        <v>37</v>
      </c>
      <c r="G1180" s="1" t="s">
        <v>1243</v>
      </c>
      <c r="H1180" s="1">
        <v>37</v>
      </c>
      <c r="I1180" s="1" t="s">
        <v>1243</v>
      </c>
      <c r="J1180" s="1">
        <v>37</v>
      </c>
      <c r="K1180" s="1" t="s">
        <v>1243</v>
      </c>
    </row>
    <row r="1181" spans="1:11">
      <c r="A1181" s="1" t="s">
        <v>1783</v>
      </c>
      <c r="B1181" s="1" t="s">
        <v>2213</v>
      </c>
      <c r="C1181" s="1" t="s">
        <v>759</v>
      </c>
      <c r="D1181" s="1">
        <v>1</v>
      </c>
      <c r="E1181" s="1" t="s">
        <v>1243</v>
      </c>
      <c r="F1181" s="1">
        <v>1</v>
      </c>
      <c r="G1181" s="1" t="s">
        <v>1243</v>
      </c>
      <c r="H1181" s="1">
        <v>1</v>
      </c>
      <c r="I1181" s="1" t="s">
        <v>1243</v>
      </c>
      <c r="J1181" s="1">
        <v>1</v>
      </c>
      <c r="K1181" s="1" t="s">
        <v>1243</v>
      </c>
    </row>
    <row r="1182" spans="1:11">
      <c r="A1182" s="1" t="s">
        <v>1784</v>
      </c>
      <c r="B1182" s="1" t="s">
        <v>2213</v>
      </c>
      <c r="C1182" s="1" t="s">
        <v>1602</v>
      </c>
      <c r="D1182" s="1">
        <v>2</v>
      </c>
      <c r="E1182" s="1">
        <v>229</v>
      </c>
      <c r="F1182" s="1">
        <v>2</v>
      </c>
      <c r="G1182" s="1">
        <v>229</v>
      </c>
      <c r="H1182" s="1">
        <v>2</v>
      </c>
      <c r="I1182" s="1">
        <v>229</v>
      </c>
      <c r="J1182" s="1">
        <v>2</v>
      </c>
      <c r="K1182" s="1">
        <v>229</v>
      </c>
    </row>
    <row r="1183" spans="1:11">
      <c r="A1183" s="1" t="s">
        <v>1820</v>
      </c>
      <c r="B1183" s="1" t="s">
        <v>2213</v>
      </c>
      <c r="C1183" s="1" t="s">
        <v>756</v>
      </c>
      <c r="D1183" s="1">
        <v>21</v>
      </c>
      <c r="E1183" s="1">
        <v>147</v>
      </c>
      <c r="F1183" s="1">
        <v>22</v>
      </c>
      <c r="G1183" s="1">
        <v>148</v>
      </c>
      <c r="H1183" s="1">
        <v>22</v>
      </c>
      <c r="I1183" s="1">
        <v>148</v>
      </c>
      <c r="J1183" s="1">
        <v>22</v>
      </c>
      <c r="K1183" s="1">
        <v>148</v>
      </c>
    </row>
    <row r="1184" spans="1:11">
      <c r="A1184" s="1" t="s">
        <v>1821</v>
      </c>
      <c r="B1184" s="1" t="s">
        <v>2213</v>
      </c>
      <c r="C1184" s="1" t="s">
        <v>1603</v>
      </c>
      <c r="D1184" s="1">
        <v>1</v>
      </c>
      <c r="E1184" s="1">
        <v>192</v>
      </c>
      <c r="F1184" s="1">
        <v>1</v>
      </c>
      <c r="G1184" s="1">
        <v>192</v>
      </c>
      <c r="H1184" s="1">
        <v>1</v>
      </c>
      <c r="I1184" s="1">
        <v>192</v>
      </c>
      <c r="J1184" s="1">
        <v>1</v>
      </c>
      <c r="K1184" s="1">
        <v>192</v>
      </c>
    </row>
    <row r="1185" spans="1:11">
      <c r="A1185" s="1" t="s">
        <v>1822</v>
      </c>
      <c r="B1185" s="1" t="s">
        <v>2213</v>
      </c>
      <c r="C1185" s="1" t="s">
        <v>758</v>
      </c>
      <c r="D1185" s="1">
        <v>1</v>
      </c>
      <c r="E1185" s="1" t="s">
        <v>1243</v>
      </c>
      <c r="F1185" s="1">
        <v>1</v>
      </c>
      <c r="G1185" s="1" t="s">
        <v>1243</v>
      </c>
      <c r="H1185" s="1">
        <v>1</v>
      </c>
      <c r="I1185" s="1" t="s">
        <v>1243</v>
      </c>
      <c r="J1185" s="1">
        <v>1</v>
      </c>
      <c r="K1185" s="1" t="s">
        <v>1243</v>
      </c>
    </row>
    <row r="1186" spans="1:11">
      <c r="A1186" s="1" t="s">
        <v>1823</v>
      </c>
      <c r="B1186" s="1" t="s">
        <v>2213</v>
      </c>
      <c r="C1186" s="1" t="s">
        <v>1605</v>
      </c>
      <c r="D1186" s="1">
        <v>1</v>
      </c>
      <c r="E1186" s="1" t="s">
        <v>1243</v>
      </c>
      <c r="F1186" s="1">
        <v>1</v>
      </c>
      <c r="G1186" s="1" t="s">
        <v>1243</v>
      </c>
      <c r="H1186" s="1">
        <v>1</v>
      </c>
      <c r="I1186" s="1" t="s">
        <v>1243</v>
      </c>
      <c r="J1186" s="1">
        <v>1</v>
      </c>
      <c r="K1186" s="1" t="s">
        <v>1243</v>
      </c>
    </row>
    <row r="1187" spans="1:11">
      <c r="A1187" s="1" t="s">
        <v>1824</v>
      </c>
      <c r="B1187" s="1" t="s">
        <v>2213</v>
      </c>
      <c r="C1187" s="1" t="s">
        <v>1606</v>
      </c>
      <c r="D1187" s="1">
        <v>1</v>
      </c>
      <c r="E1187" s="1" t="s">
        <v>1243</v>
      </c>
      <c r="F1187" s="1">
        <v>1</v>
      </c>
      <c r="G1187" s="1" t="s">
        <v>1243</v>
      </c>
      <c r="H1187" s="1">
        <v>1</v>
      </c>
      <c r="I1187" s="1" t="s">
        <v>1243</v>
      </c>
      <c r="J1187" s="1">
        <v>1</v>
      </c>
      <c r="K1187" s="1" t="s">
        <v>1243</v>
      </c>
    </row>
    <row r="1188" spans="1:11">
      <c r="A1188" s="1" t="s">
        <v>1825</v>
      </c>
      <c r="B1188" s="1" t="s">
        <v>2213</v>
      </c>
      <c r="C1188" s="1" t="s">
        <v>760</v>
      </c>
      <c r="D1188" s="1">
        <v>0</v>
      </c>
      <c r="E1188" s="1">
        <v>0</v>
      </c>
      <c r="F1188" s="1">
        <v>0</v>
      </c>
      <c r="G1188" s="1">
        <v>0</v>
      </c>
      <c r="H1188" s="1">
        <v>0</v>
      </c>
      <c r="I1188" s="1">
        <v>0</v>
      </c>
      <c r="J1188" s="1">
        <v>0</v>
      </c>
      <c r="K1188" s="1">
        <v>0</v>
      </c>
    </row>
    <row r="1189" spans="1:11">
      <c r="A1189" s="1" t="s">
        <v>1826</v>
      </c>
      <c r="B1189" s="1" t="s">
        <v>2213</v>
      </c>
      <c r="C1189" s="1" t="s">
        <v>1604</v>
      </c>
      <c r="D1189" s="1">
        <v>7</v>
      </c>
      <c r="E1189" s="1">
        <v>295.35848999999996</v>
      </c>
      <c r="F1189" s="1">
        <v>7</v>
      </c>
      <c r="G1189" s="1">
        <v>295.35848999999996</v>
      </c>
      <c r="H1189" s="1">
        <v>7</v>
      </c>
      <c r="I1189" s="1">
        <v>295.35848999999996</v>
      </c>
      <c r="J1189" s="1">
        <v>7</v>
      </c>
      <c r="K1189" s="1">
        <v>296.26922999999999</v>
      </c>
    </row>
    <row r="1190" spans="1:11">
      <c r="A1190" s="1" t="s">
        <v>1827</v>
      </c>
      <c r="B1190" s="1" t="s">
        <v>2213</v>
      </c>
      <c r="C1190" s="1" t="s">
        <v>757</v>
      </c>
      <c r="D1190" s="1">
        <v>0</v>
      </c>
      <c r="E1190" s="1" t="s">
        <v>1243</v>
      </c>
      <c r="F1190" s="1">
        <v>0</v>
      </c>
      <c r="G1190" s="1" t="s">
        <v>1243</v>
      </c>
      <c r="H1190" s="1">
        <v>0</v>
      </c>
      <c r="I1190" s="1" t="s">
        <v>1243</v>
      </c>
      <c r="J1190" s="1">
        <v>0</v>
      </c>
      <c r="K1190" s="1" t="s">
        <v>1243</v>
      </c>
    </row>
    <row r="1191" spans="1:11">
      <c r="A1191" s="1" t="s">
        <v>1828</v>
      </c>
      <c r="B1191" s="1" t="s">
        <v>2213</v>
      </c>
      <c r="C1191" s="1" t="s">
        <v>1431</v>
      </c>
      <c r="D1191" s="1">
        <v>1</v>
      </c>
      <c r="E1191" s="1">
        <v>5</v>
      </c>
      <c r="F1191" s="1">
        <v>1</v>
      </c>
      <c r="G1191" s="1">
        <v>5</v>
      </c>
      <c r="H1191" s="1">
        <v>1</v>
      </c>
      <c r="I1191" s="1">
        <v>5</v>
      </c>
      <c r="J1191" s="1">
        <v>1</v>
      </c>
      <c r="K1191" s="1">
        <v>5</v>
      </c>
    </row>
    <row r="1192" spans="1:11">
      <c r="A1192" s="1" t="s">
        <v>1829</v>
      </c>
      <c r="B1192" s="1" t="s">
        <v>2219</v>
      </c>
      <c r="C1192" s="1" t="s">
        <v>746</v>
      </c>
      <c r="D1192" s="1">
        <v>57</v>
      </c>
      <c r="E1192" s="1" t="s">
        <v>1243</v>
      </c>
      <c r="F1192" s="1">
        <v>58</v>
      </c>
      <c r="G1192" s="1" t="s">
        <v>1243</v>
      </c>
      <c r="H1192" s="1">
        <v>58</v>
      </c>
      <c r="I1192" s="1" t="s">
        <v>1243</v>
      </c>
      <c r="J1192" s="1">
        <v>58</v>
      </c>
      <c r="K1192" s="1" t="s">
        <v>1243</v>
      </c>
    </row>
    <row r="1193" spans="1:11">
      <c r="A1193" s="1" t="s">
        <v>1830</v>
      </c>
      <c r="B1193" s="1" t="s">
        <v>2219</v>
      </c>
      <c r="C1193" s="1" t="s">
        <v>759</v>
      </c>
      <c r="D1193" s="1">
        <v>1</v>
      </c>
      <c r="E1193" s="1" t="s">
        <v>1243</v>
      </c>
      <c r="F1193" s="1">
        <v>1</v>
      </c>
      <c r="G1193" s="1" t="s">
        <v>1243</v>
      </c>
      <c r="H1193" s="1">
        <v>1</v>
      </c>
      <c r="I1193" s="1" t="s">
        <v>1243</v>
      </c>
      <c r="J1193" s="1">
        <v>1</v>
      </c>
      <c r="K1193" s="1" t="s">
        <v>1243</v>
      </c>
    </row>
    <row r="1194" spans="1:11">
      <c r="A1194" s="1" t="s">
        <v>1831</v>
      </c>
      <c r="B1194" s="1" t="s">
        <v>2219</v>
      </c>
      <c r="C1194" s="1" t="s">
        <v>1602</v>
      </c>
      <c r="D1194" s="1">
        <v>4</v>
      </c>
      <c r="E1194" s="1">
        <v>157</v>
      </c>
      <c r="F1194" s="1">
        <v>4</v>
      </c>
      <c r="G1194" s="1">
        <v>157</v>
      </c>
      <c r="H1194" s="1">
        <v>4</v>
      </c>
      <c r="I1194" s="1">
        <v>157</v>
      </c>
      <c r="J1194" s="1">
        <v>4</v>
      </c>
      <c r="K1194" s="1">
        <v>157</v>
      </c>
    </row>
    <row r="1195" spans="1:11">
      <c r="A1195" s="1" t="s">
        <v>714</v>
      </c>
      <c r="B1195" s="1" t="s">
        <v>2219</v>
      </c>
      <c r="C1195" s="1" t="s">
        <v>756</v>
      </c>
      <c r="D1195" s="1">
        <v>30</v>
      </c>
      <c r="E1195" s="1">
        <v>227</v>
      </c>
      <c r="F1195" s="1">
        <v>31</v>
      </c>
      <c r="G1195" s="1">
        <v>233</v>
      </c>
      <c r="H1195" s="1">
        <v>31</v>
      </c>
      <c r="I1195" s="1">
        <v>233</v>
      </c>
      <c r="J1195" s="1">
        <v>31</v>
      </c>
      <c r="K1195" s="1">
        <v>233</v>
      </c>
    </row>
    <row r="1196" spans="1:11">
      <c r="A1196" s="1" t="s">
        <v>715</v>
      </c>
      <c r="B1196" s="1" t="s">
        <v>2219</v>
      </c>
      <c r="C1196" s="1" t="s">
        <v>1603</v>
      </c>
      <c r="D1196" s="1">
        <v>3</v>
      </c>
      <c r="E1196" s="1">
        <v>310</v>
      </c>
      <c r="F1196" s="1">
        <v>3</v>
      </c>
      <c r="G1196" s="1">
        <v>310</v>
      </c>
      <c r="H1196" s="1">
        <v>3</v>
      </c>
      <c r="I1196" s="1">
        <v>310</v>
      </c>
      <c r="J1196" s="1">
        <v>3</v>
      </c>
      <c r="K1196" s="1">
        <v>310</v>
      </c>
    </row>
    <row r="1197" spans="1:11">
      <c r="A1197" s="1" t="s">
        <v>716</v>
      </c>
      <c r="B1197" s="1" t="s">
        <v>2219</v>
      </c>
      <c r="C1197" s="1" t="s">
        <v>758</v>
      </c>
      <c r="D1197" s="1">
        <v>6</v>
      </c>
      <c r="E1197" s="1" t="s">
        <v>1243</v>
      </c>
      <c r="F1197" s="1">
        <v>6</v>
      </c>
      <c r="G1197" s="1" t="s">
        <v>1243</v>
      </c>
      <c r="H1197" s="1">
        <v>6</v>
      </c>
      <c r="I1197" s="1" t="s">
        <v>1243</v>
      </c>
      <c r="J1197" s="1">
        <v>6</v>
      </c>
      <c r="K1197" s="1" t="s">
        <v>1243</v>
      </c>
    </row>
    <row r="1198" spans="1:11">
      <c r="A1198" s="1" t="s">
        <v>717</v>
      </c>
      <c r="B1198" s="1" t="s">
        <v>2219</v>
      </c>
      <c r="C1198" s="1" t="s">
        <v>1605</v>
      </c>
      <c r="D1198" s="1">
        <v>1</v>
      </c>
      <c r="E1198" s="1" t="s">
        <v>1243</v>
      </c>
      <c r="F1198" s="1">
        <v>1</v>
      </c>
      <c r="G1198" s="1" t="s">
        <v>1243</v>
      </c>
      <c r="H1198" s="1">
        <v>1</v>
      </c>
      <c r="I1198" s="1" t="s">
        <v>1243</v>
      </c>
      <c r="J1198" s="1">
        <v>1</v>
      </c>
      <c r="K1198" s="1" t="s">
        <v>1243</v>
      </c>
    </row>
    <row r="1199" spans="1:11">
      <c r="A1199" s="1" t="s">
        <v>718</v>
      </c>
      <c r="B1199" s="1" t="s">
        <v>2219</v>
      </c>
      <c r="C1199" s="1" t="s">
        <v>1606</v>
      </c>
      <c r="D1199" s="1">
        <v>1</v>
      </c>
      <c r="E1199" s="1" t="s">
        <v>1243</v>
      </c>
      <c r="F1199" s="1">
        <v>1</v>
      </c>
      <c r="G1199" s="1" t="s">
        <v>1243</v>
      </c>
      <c r="H1199" s="1">
        <v>1</v>
      </c>
      <c r="I1199" s="1" t="s">
        <v>1243</v>
      </c>
      <c r="J1199" s="1">
        <v>1</v>
      </c>
      <c r="K1199" s="1" t="s">
        <v>1243</v>
      </c>
    </row>
    <row r="1200" spans="1:11">
      <c r="A1200" s="1" t="s">
        <v>719</v>
      </c>
      <c r="B1200" s="1" t="s">
        <v>2219</v>
      </c>
      <c r="C1200" s="1" t="s">
        <v>760</v>
      </c>
      <c r="D1200" s="1">
        <v>0</v>
      </c>
      <c r="E1200" s="1">
        <v>0</v>
      </c>
      <c r="F1200" s="1">
        <v>0</v>
      </c>
      <c r="G1200" s="1">
        <v>0</v>
      </c>
      <c r="H1200" s="1">
        <v>0</v>
      </c>
      <c r="I1200" s="1">
        <v>0</v>
      </c>
      <c r="J1200" s="1">
        <v>0</v>
      </c>
      <c r="K1200" s="1">
        <v>0</v>
      </c>
    </row>
    <row r="1201" spans="1:11">
      <c r="A1201" s="1" t="s">
        <v>720</v>
      </c>
      <c r="B1201" s="1" t="s">
        <v>2219</v>
      </c>
      <c r="C1201" s="1" t="s">
        <v>1604</v>
      </c>
      <c r="D1201" s="1">
        <v>9</v>
      </c>
      <c r="E1201" s="1">
        <v>504</v>
      </c>
      <c r="F1201" s="1">
        <v>9</v>
      </c>
      <c r="G1201" s="1">
        <v>504</v>
      </c>
      <c r="H1201" s="1">
        <v>9</v>
      </c>
      <c r="I1201" s="1">
        <v>504</v>
      </c>
      <c r="J1201" s="1">
        <v>9</v>
      </c>
      <c r="K1201" s="1">
        <v>504</v>
      </c>
    </row>
    <row r="1202" spans="1:11">
      <c r="A1202" s="1" t="s">
        <v>721</v>
      </c>
      <c r="B1202" s="1" t="s">
        <v>2219</v>
      </c>
      <c r="C1202" s="1" t="s">
        <v>757</v>
      </c>
      <c r="D1202" s="1">
        <v>1</v>
      </c>
      <c r="E1202" s="1" t="s">
        <v>1243</v>
      </c>
      <c r="F1202" s="1">
        <v>1</v>
      </c>
      <c r="G1202" s="1" t="s">
        <v>1243</v>
      </c>
      <c r="H1202" s="1">
        <v>1</v>
      </c>
      <c r="I1202" s="1" t="s">
        <v>1243</v>
      </c>
      <c r="J1202" s="1">
        <v>1</v>
      </c>
      <c r="K1202" s="1" t="s">
        <v>1243</v>
      </c>
    </row>
    <row r="1203" spans="1:11">
      <c r="A1203" s="1" t="s">
        <v>722</v>
      </c>
      <c r="B1203" s="1" t="s">
        <v>2219</v>
      </c>
      <c r="C1203" s="1" t="s">
        <v>1431</v>
      </c>
      <c r="D1203" s="1">
        <v>1</v>
      </c>
      <c r="E1203" s="1">
        <v>16</v>
      </c>
      <c r="F1203" s="1">
        <v>1</v>
      </c>
      <c r="G1203" s="1">
        <v>16</v>
      </c>
      <c r="H1203" s="1">
        <v>1</v>
      </c>
      <c r="I1203" s="1">
        <v>16</v>
      </c>
      <c r="J1203" s="1">
        <v>1</v>
      </c>
      <c r="K1203" s="1">
        <v>16</v>
      </c>
    </row>
    <row r="1204" spans="1:11">
      <c r="A1204" s="1" t="s">
        <v>723</v>
      </c>
      <c r="B1204" s="1" t="s">
        <v>2226</v>
      </c>
      <c r="C1204" s="1" t="s">
        <v>746</v>
      </c>
      <c r="D1204" s="1">
        <v>7</v>
      </c>
      <c r="E1204" s="1" t="s">
        <v>1243</v>
      </c>
      <c r="F1204" s="1">
        <v>7</v>
      </c>
      <c r="G1204" s="1" t="s">
        <v>1243</v>
      </c>
      <c r="H1204" s="1">
        <v>7</v>
      </c>
      <c r="I1204" s="1" t="s">
        <v>1243</v>
      </c>
      <c r="J1204" s="1">
        <v>7</v>
      </c>
      <c r="K1204" s="1" t="s">
        <v>1243</v>
      </c>
    </row>
    <row r="1205" spans="1:11">
      <c r="A1205" s="1" t="s">
        <v>724</v>
      </c>
      <c r="B1205" s="1" t="s">
        <v>2226</v>
      </c>
      <c r="C1205" s="1" t="s">
        <v>759</v>
      </c>
      <c r="D1205" s="1">
        <v>0</v>
      </c>
      <c r="E1205" s="1" t="s">
        <v>1243</v>
      </c>
      <c r="F1205" s="1">
        <v>0</v>
      </c>
      <c r="G1205" s="1" t="s">
        <v>1243</v>
      </c>
      <c r="H1205" s="1">
        <v>0</v>
      </c>
      <c r="I1205" s="1" t="s">
        <v>1243</v>
      </c>
      <c r="J1205" s="1">
        <v>0</v>
      </c>
      <c r="K1205" s="1" t="s">
        <v>1243</v>
      </c>
    </row>
    <row r="1206" spans="1:11">
      <c r="A1206" s="1" t="s">
        <v>725</v>
      </c>
      <c r="B1206" s="1" t="s">
        <v>2226</v>
      </c>
      <c r="C1206" s="1" t="s">
        <v>1602</v>
      </c>
      <c r="D1206" s="1">
        <v>0</v>
      </c>
      <c r="E1206" s="1">
        <v>0</v>
      </c>
      <c r="F1206" s="1">
        <v>0</v>
      </c>
      <c r="G1206" s="1">
        <v>0</v>
      </c>
      <c r="H1206" s="1">
        <v>0</v>
      </c>
      <c r="I1206" s="1">
        <v>0</v>
      </c>
      <c r="J1206" s="1">
        <v>0</v>
      </c>
      <c r="K1206" s="1">
        <v>0</v>
      </c>
    </row>
    <row r="1207" spans="1:11">
      <c r="A1207" s="1" t="s">
        <v>726</v>
      </c>
      <c r="B1207" s="1" t="s">
        <v>2226</v>
      </c>
      <c r="C1207" s="1" t="s">
        <v>756</v>
      </c>
      <c r="D1207" s="1">
        <v>3</v>
      </c>
      <c r="E1207" s="1">
        <v>18</v>
      </c>
      <c r="F1207" s="1">
        <v>3</v>
      </c>
      <c r="G1207" s="1">
        <v>18</v>
      </c>
      <c r="H1207" s="1">
        <v>3</v>
      </c>
      <c r="I1207" s="1">
        <v>18</v>
      </c>
      <c r="J1207" s="1">
        <v>3</v>
      </c>
      <c r="K1207" s="1">
        <v>18</v>
      </c>
    </row>
    <row r="1208" spans="1:11">
      <c r="A1208" s="1" t="s">
        <v>2196</v>
      </c>
      <c r="B1208" s="1" t="s">
        <v>2226</v>
      </c>
      <c r="C1208" s="1" t="s">
        <v>1603</v>
      </c>
      <c r="D1208" s="1">
        <v>0</v>
      </c>
      <c r="E1208" s="1">
        <v>0</v>
      </c>
      <c r="F1208" s="1">
        <v>0</v>
      </c>
      <c r="G1208" s="1">
        <v>0</v>
      </c>
      <c r="H1208" s="1">
        <v>0</v>
      </c>
      <c r="I1208" s="1">
        <v>0</v>
      </c>
      <c r="J1208" s="1">
        <v>0</v>
      </c>
      <c r="K1208" s="1">
        <v>0</v>
      </c>
    </row>
    <row r="1209" spans="1:11">
      <c r="A1209" s="1" t="s">
        <v>2197</v>
      </c>
      <c r="B1209" s="1" t="s">
        <v>2226</v>
      </c>
      <c r="C1209" s="1" t="s">
        <v>758</v>
      </c>
      <c r="D1209" s="1">
        <v>1</v>
      </c>
      <c r="E1209" s="1" t="s">
        <v>1243</v>
      </c>
      <c r="F1209" s="1">
        <v>1</v>
      </c>
      <c r="G1209" s="1" t="s">
        <v>1243</v>
      </c>
      <c r="H1209" s="1">
        <v>1</v>
      </c>
      <c r="I1209" s="1" t="s">
        <v>1243</v>
      </c>
      <c r="J1209" s="1">
        <v>1</v>
      </c>
      <c r="K1209" s="1" t="s">
        <v>1243</v>
      </c>
    </row>
    <row r="1210" spans="1:11">
      <c r="A1210" s="1" t="s">
        <v>2198</v>
      </c>
      <c r="B1210" s="1" t="s">
        <v>2226</v>
      </c>
      <c r="C1210" s="1" t="s">
        <v>1605</v>
      </c>
      <c r="D1210" s="1">
        <v>1</v>
      </c>
      <c r="E1210" s="1" t="s">
        <v>1243</v>
      </c>
      <c r="F1210" s="1">
        <v>1</v>
      </c>
      <c r="G1210" s="1" t="s">
        <v>1243</v>
      </c>
      <c r="H1210" s="1">
        <v>1</v>
      </c>
      <c r="I1210" s="1" t="s">
        <v>1243</v>
      </c>
      <c r="J1210" s="1">
        <v>1</v>
      </c>
      <c r="K1210" s="1" t="s">
        <v>1243</v>
      </c>
    </row>
    <row r="1211" spans="1:11">
      <c r="A1211" s="1" t="s">
        <v>2199</v>
      </c>
      <c r="B1211" s="1" t="s">
        <v>2226</v>
      </c>
      <c r="C1211" s="1" t="s">
        <v>1606</v>
      </c>
      <c r="D1211" s="1">
        <v>1</v>
      </c>
      <c r="E1211" s="1" t="s">
        <v>1243</v>
      </c>
      <c r="F1211" s="1">
        <v>1</v>
      </c>
      <c r="G1211" s="1" t="s">
        <v>1243</v>
      </c>
      <c r="H1211" s="1">
        <v>1</v>
      </c>
      <c r="I1211" s="1" t="s">
        <v>1243</v>
      </c>
      <c r="J1211" s="1">
        <v>1</v>
      </c>
      <c r="K1211" s="1" t="s">
        <v>1243</v>
      </c>
    </row>
    <row r="1212" spans="1:11">
      <c r="A1212" s="1" t="s">
        <v>2200</v>
      </c>
      <c r="B1212" s="1" t="s">
        <v>2226</v>
      </c>
      <c r="C1212" s="1" t="s">
        <v>760</v>
      </c>
      <c r="D1212" s="1">
        <v>0</v>
      </c>
      <c r="E1212" s="1">
        <v>0</v>
      </c>
      <c r="F1212" s="1">
        <v>0</v>
      </c>
      <c r="G1212" s="1">
        <v>0</v>
      </c>
      <c r="H1212" s="1">
        <v>0</v>
      </c>
      <c r="I1212" s="1">
        <v>0</v>
      </c>
      <c r="J1212" s="1">
        <v>0</v>
      </c>
      <c r="K1212" s="1">
        <v>0</v>
      </c>
    </row>
    <row r="1213" spans="1:11">
      <c r="A1213" s="1" t="s">
        <v>2201</v>
      </c>
      <c r="B1213" s="1" t="s">
        <v>2226</v>
      </c>
      <c r="C1213" s="1" t="s">
        <v>1604</v>
      </c>
      <c r="D1213" s="1">
        <v>1</v>
      </c>
      <c r="E1213" s="1">
        <v>94</v>
      </c>
      <c r="F1213" s="1">
        <v>1</v>
      </c>
      <c r="G1213" s="1">
        <v>94</v>
      </c>
      <c r="H1213" s="1">
        <v>1</v>
      </c>
      <c r="I1213" s="1">
        <v>94</v>
      </c>
      <c r="J1213" s="1">
        <v>1</v>
      </c>
      <c r="K1213" s="1">
        <v>94</v>
      </c>
    </row>
    <row r="1214" spans="1:11">
      <c r="A1214" s="1" t="s">
        <v>1332</v>
      </c>
      <c r="B1214" s="1" t="s">
        <v>2226</v>
      </c>
      <c r="C1214" s="1" t="s">
        <v>757</v>
      </c>
      <c r="D1214" s="1">
        <v>0</v>
      </c>
      <c r="E1214" s="1" t="s">
        <v>1243</v>
      </c>
      <c r="F1214" s="1">
        <v>0</v>
      </c>
      <c r="G1214" s="1" t="s">
        <v>1243</v>
      </c>
      <c r="H1214" s="1">
        <v>0</v>
      </c>
      <c r="I1214" s="1" t="s">
        <v>1243</v>
      </c>
      <c r="J1214" s="1">
        <v>0</v>
      </c>
      <c r="K1214" s="1" t="s">
        <v>1243</v>
      </c>
    </row>
    <row r="1215" spans="1:11">
      <c r="A1215" s="1" t="s">
        <v>1333</v>
      </c>
      <c r="B1215" s="1" t="s">
        <v>2226</v>
      </c>
      <c r="C1215" s="1" t="s">
        <v>1431</v>
      </c>
      <c r="D1215" s="1">
        <v>0</v>
      </c>
      <c r="E1215" s="1">
        <v>0</v>
      </c>
      <c r="F1215" s="1">
        <v>0</v>
      </c>
      <c r="G1215" s="1">
        <v>0</v>
      </c>
      <c r="H1215" s="1">
        <v>0</v>
      </c>
      <c r="I1215" s="1">
        <v>0</v>
      </c>
      <c r="J1215" s="1">
        <v>0</v>
      </c>
      <c r="K1215" s="1">
        <v>0</v>
      </c>
    </row>
    <row r="1216" spans="1:11">
      <c r="A1216" s="1" t="s">
        <v>1334</v>
      </c>
      <c r="B1216" s="1" t="s">
        <v>665</v>
      </c>
      <c r="C1216" s="1" t="s">
        <v>746</v>
      </c>
      <c r="D1216" s="1">
        <v>130</v>
      </c>
      <c r="E1216" s="1" t="s">
        <v>1243</v>
      </c>
      <c r="F1216" s="1">
        <v>129</v>
      </c>
      <c r="G1216" s="1" t="s">
        <v>1243</v>
      </c>
      <c r="H1216" s="1">
        <v>129</v>
      </c>
      <c r="I1216" s="1" t="s">
        <v>1243</v>
      </c>
      <c r="J1216" s="1">
        <v>130</v>
      </c>
      <c r="K1216" s="1" t="s">
        <v>1243</v>
      </c>
    </row>
    <row r="1217" spans="1:11">
      <c r="A1217" s="1" t="s">
        <v>1335</v>
      </c>
      <c r="B1217" s="1" t="s">
        <v>665</v>
      </c>
      <c r="C1217" s="1" t="s">
        <v>759</v>
      </c>
      <c r="D1217" s="1">
        <v>0</v>
      </c>
      <c r="E1217" s="1" t="s">
        <v>1243</v>
      </c>
      <c r="F1217" s="1">
        <v>0</v>
      </c>
      <c r="G1217" s="1" t="s">
        <v>1243</v>
      </c>
      <c r="H1217" s="1">
        <v>0</v>
      </c>
      <c r="I1217" s="1" t="s">
        <v>1243</v>
      </c>
      <c r="J1217" s="1">
        <v>0</v>
      </c>
      <c r="K1217" s="1" t="s">
        <v>1243</v>
      </c>
    </row>
    <row r="1218" spans="1:11">
      <c r="A1218" s="1" t="s">
        <v>1336</v>
      </c>
      <c r="B1218" s="1" t="s">
        <v>665</v>
      </c>
      <c r="C1218" s="1" t="s">
        <v>1602</v>
      </c>
      <c r="D1218" s="1">
        <v>4</v>
      </c>
      <c r="E1218" s="1">
        <v>766</v>
      </c>
      <c r="F1218" s="1">
        <v>3</v>
      </c>
      <c r="G1218" s="1">
        <v>696</v>
      </c>
      <c r="H1218" s="1">
        <v>3</v>
      </c>
      <c r="I1218" s="1">
        <v>696</v>
      </c>
      <c r="J1218" s="1">
        <v>3</v>
      </c>
      <c r="K1218" s="1">
        <v>696</v>
      </c>
    </row>
    <row r="1219" spans="1:11">
      <c r="A1219" s="1" t="s">
        <v>1337</v>
      </c>
      <c r="B1219" s="1" t="s">
        <v>665</v>
      </c>
      <c r="C1219" s="1" t="s">
        <v>756</v>
      </c>
      <c r="D1219" s="1">
        <v>76</v>
      </c>
      <c r="E1219" s="1">
        <v>407</v>
      </c>
      <c r="F1219" s="1">
        <v>76</v>
      </c>
      <c r="G1219" s="1">
        <v>407</v>
      </c>
      <c r="H1219" s="1">
        <v>76</v>
      </c>
      <c r="I1219" s="1">
        <v>386</v>
      </c>
      <c r="J1219" s="1">
        <v>77</v>
      </c>
      <c r="K1219" s="1">
        <v>392</v>
      </c>
    </row>
    <row r="1220" spans="1:11">
      <c r="A1220" s="1" t="s">
        <v>1338</v>
      </c>
      <c r="B1220" s="1" t="s">
        <v>665</v>
      </c>
      <c r="C1220" s="1" t="s">
        <v>1603</v>
      </c>
      <c r="D1220" s="1">
        <v>1</v>
      </c>
      <c r="E1220" s="1">
        <v>142</v>
      </c>
      <c r="F1220" s="1">
        <v>1</v>
      </c>
      <c r="G1220" s="1">
        <v>142</v>
      </c>
      <c r="H1220" s="1">
        <v>1</v>
      </c>
      <c r="I1220" s="1">
        <v>142</v>
      </c>
      <c r="J1220" s="1">
        <v>1</v>
      </c>
      <c r="K1220" s="1">
        <v>142</v>
      </c>
    </row>
    <row r="1221" spans="1:11">
      <c r="A1221" s="1" t="s">
        <v>1339</v>
      </c>
      <c r="B1221" s="1" t="s">
        <v>665</v>
      </c>
      <c r="C1221" s="1" t="s">
        <v>758</v>
      </c>
      <c r="D1221" s="1">
        <v>27</v>
      </c>
      <c r="E1221" s="1" t="s">
        <v>1243</v>
      </c>
      <c r="F1221" s="1">
        <v>27</v>
      </c>
      <c r="G1221" s="1" t="s">
        <v>1243</v>
      </c>
      <c r="H1221" s="1">
        <v>27</v>
      </c>
      <c r="I1221" s="1" t="s">
        <v>1243</v>
      </c>
      <c r="J1221" s="1">
        <v>27</v>
      </c>
      <c r="K1221" s="1" t="s">
        <v>1243</v>
      </c>
    </row>
    <row r="1222" spans="1:11">
      <c r="A1222" s="1" t="s">
        <v>1340</v>
      </c>
      <c r="B1222" s="1" t="s">
        <v>665</v>
      </c>
      <c r="C1222" s="1" t="s">
        <v>1605</v>
      </c>
      <c r="D1222" s="1">
        <v>1</v>
      </c>
      <c r="E1222" s="1" t="s">
        <v>1243</v>
      </c>
      <c r="F1222" s="1">
        <v>1</v>
      </c>
      <c r="G1222" s="1" t="s">
        <v>1243</v>
      </c>
      <c r="H1222" s="1">
        <v>1</v>
      </c>
      <c r="I1222" s="1" t="s">
        <v>1243</v>
      </c>
      <c r="J1222" s="1">
        <v>1</v>
      </c>
      <c r="K1222" s="1" t="s">
        <v>1243</v>
      </c>
    </row>
    <row r="1223" spans="1:11">
      <c r="A1223" s="1" t="s">
        <v>1341</v>
      </c>
      <c r="B1223" s="1" t="s">
        <v>665</v>
      </c>
      <c r="C1223" s="1" t="s">
        <v>1606</v>
      </c>
      <c r="D1223" s="1">
        <v>1</v>
      </c>
      <c r="E1223" s="1" t="s">
        <v>1243</v>
      </c>
      <c r="F1223" s="1">
        <v>1</v>
      </c>
      <c r="G1223" s="1" t="s">
        <v>1243</v>
      </c>
      <c r="H1223" s="1">
        <v>1</v>
      </c>
      <c r="I1223" s="1" t="s">
        <v>1243</v>
      </c>
      <c r="J1223" s="1">
        <v>1</v>
      </c>
      <c r="K1223" s="1" t="s">
        <v>1243</v>
      </c>
    </row>
    <row r="1224" spans="1:11">
      <c r="A1224" s="1" t="s">
        <v>1342</v>
      </c>
      <c r="B1224" s="1" t="s">
        <v>665</v>
      </c>
      <c r="C1224" s="1" t="s">
        <v>760</v>
      </c>
      <c r="D1224" s="1">
        <v>6</v>
      </c>
      <c r="E1224" s="1">
        <v>39.211179000000001</v>
      </c>
      <c r="F1224" s="1">
        <v>6</v>
      </c>
      <c r="G1224" s="1">
        <v>39.211179000000001</v>
      </c>
      <c r="H1224" s="1">
        <v>6</v>
      </c>
      <c r="I1224" s="1">
        <v>39.211179000000001</v>
      </c>
      <c r="J1224" s="1">
        <v>6</v>
      </c>
      <c r="K1224" s="1">
        <v>39.211179000000001</v>
      </c>
    </row>
    <row r="1225" spans="1:11">
      <c r="A1225" s="1" t="s">
        <v>1343</v>
      </c>
      <c r="B1225" s="1" t="s">
        <v>665</v>
      </c>
      <c r="C1225" s="1" t="s">
        <v>1604</v>
      </c>
      <c r="D1225" s="1">
        <v>12</v>
      </c>
      <c r="E1225" s="1">
        <v>523</v>
      </c>
      <c r="F1225" s="1">
        <v>12</v>
      </c>
      <c r="G1225" s="1">
        <v>523</v>
      </c>
      <c r="H1225" s="1">
        <v>12</v>
      </c>
      <c r="I1225" s="1">
        <v>523</v>
      </c>
      <c r="J1225" s="1">
        <v>12</v>
      </c>
      <c r="K1225" s="1">
        <v>523</v>
      </c>
    </row>
    <row r="1226" spans="1:11">
      <c r="A1226" s="1" t="s">
        <v>1344</v>
      </c>
      <c r="B1226" s="1" t="s">
        <v>665</v>
      </c>
      <c r="C1226" s="1" t="s">
        <v>757</v>
      </c>
      <c r="D1226" s="1">
        <v>1</v>
      </c>
      <c r="E1226" s="1" t="s">
        <v>1243</v>
      </c>
      <c r="F1226" s="1">
        <v>1</v>
      </c>
      <c r="G1226" s="1" t="s">
        <v>1243</v>
      </c>
      <c r="H1226" s="1">
        <v>1</v>
      </c>
      <c r="I1226" s="1" t="s">
        <v>1243</v>
      </c>
      <c r="J1226" s="1">
        <v>1</v>
      </c>
      <c r="K1226" s="1" t="s">
        <v>1243</v>
      </c>
    </row>
    <row r="1227" spans="1:11">
      <c r="A1227" s="1" t="s">
        <v>1345</v>
      </c>
      <c r="B1227" s="1" t="s">
        <v>665</v>
      </c>
      <c r="C1227" s="1" t="s">
        <v>1431</v>
      </c>
      <c r="D1227" s="1">
        <v>0</v>
      </c>
      <c r="E1227" s="1">
        <v>0</v>
      </c>
      <c r="F1227" s="1">
        <v>0</v>
      </c>
      <c r="G1227" s="1">
        <v>0</v>
      </c>
      <c r="H1227" s="1">
        <v>0</v>
      </c>
      <c r="I1227" s="1">
        <v>0</v>
      </c>
      <c r="J1227" s="1">
        <v>0</v>
      </c>
      <c r="K1227" s="1">
        <v>0</v>
      </c>
    </row>
    <row r="1228" spans="1:11">
      <c r="A1228" s="1" t="s">
        <v>1210</v>
      </c>
      <c r="B1228" s="1" t="s">
        <v>1346</v>
      </c>
      <c r="C1228" s="1" t="s">
        <v>746</v>
      </c>
      <c r="D1228" s="1">
        <v>7</v>
      </c>
      <c r="E1228" s="1" t="s">
        <v>1243</v>
      </c>
      <c r="F1228" s="1">
        <v>8</v>
      </c>
      <c r="G1228" s="1" t="s">
        <v>1243</v>
      </c>
      <c r="H1228" s="1">
        <v>9</v>
      </c>
      <c r="I1228" s="1" t="s">
        <v>1243</v>
      </c>
      <c r="J1228" s="1">
        <v>9</v>
      </c>
      <c r="K1228" s="1" t="s">
        <v>1243</v>
      </c>
    </row>
    <row r="1229" spans="1:11">
      <c r="A1229" s="1" t="s">
        <v>1211</v>
      </c>
      <c r="B1229" s="1" t="s">
        <v>1346</v>
      </c>
      <c r="C1229" s="1" t="s">
        <v>759</v>
      </c>
      <c r="D1229" s="1">
        <v>0</v>
      </c>
      <c r="E1229" s="1" t="s">
        <v>1243</v>
      </c>
      <c r="F1229" s="1">
        <v>0</v>
      </c>
      <c r="G1229" s="1" t="s">
        <v>1243</v>
      </c>
      <c r="H1229" s="1">
        <v>0</v>
      </c>
      <c r="I1229" s="1" t="s">
        <v>1243</v>
      </c>
      <c r="J1229" s="1">
        <v>0</v>
      </c>
      <c r="K1229" s="1" t="s">
        <v>1243</v>
      </c>
    </row>
    <row r="1230" spans="1:11">
      <c r="A1230" s="1" t="s">
        <v>1212</v>
      </c>
      <c r="B1230" s="1" t="s">
        <v>1346</v>
      </c>
      <c r="C1230" s="1" t="s">
        <v>1602</v>
      </c>
      <c r="D1230" s="1">
        <v>0</v>
      </c>
      <c r="E1230" s="1">
        <v>0</v>
      </c>
      <c r="F1230" s="1">
        <v>0</v>
      </c>
      <c r="G1230" s="1">
        <v>0</v>
      </c>
      <c r="H1230" s="1">
        <v>0</v>
      </c>
      <c r="I1230" s="1">
        <v>0</v>
      </c>
      <c r="J1230" s="1">
        <v>0</v>
      </c>
      <c r="K1230" s="1">
        <v>0</v>
      </c>
    </row>
    <row r="1231" spans="1:11">
      <c r="A1231" s="1" t="s">
        <v>1213</v>
      </c>
      <c r="B1231" s="1" t="s">
        <v>1346</v>
      </c>
      <c r="C1231" s="1" t="s">
        <v>756</v>
      </c>
      <c r="D1231" s="1">
        <v>3</v>
      </c>
      <c r="E1231" s="1">
        <v>23</v>
      </c>
      <c r="F1231" s="1">
        <v>4</v>
      </c>
      <c r="G1231" s="1">
        <v>27</v>
      </c>
      <c r="H1231" s="1">
        <v>5</v>
      </c>
      <c r="I1231" s="1">
        <v>30</v>
      </c>
      <c r="J1231" s="1">
        <v>5</v>
      </c>
      <c r="K1231" s="1">
        <v>30</v>
      </c>
    </row>
    <row r="1232" spans="1:11">
      <c r="A1232" s="1" t="s">
        <v>1214</v>
      </c>
      <c r="B1232" s="1" t="s">
        <v>1346</v>
      </c>
      <c r="C1232" s="1" t="s">
        <v>1603</v>
      </c>
      <c r="D1232" s="1">
        <v>0</v>
      </c>
      <c r="E1232" s="1">
        <v>0</v>
      </c>
      <c r="F1232" s="1">
        <v>0</v>
      </c>
      <c r="G1232" s="1">
        <v>0</v>
      </c>
      <c r="H1232" s="1">
        <v>0</v>
      </c>
      <c r="I1232" s="1">
        <v>0</v>
      </c>
      <c r="J1232" s="1">
        <v>0</v>
      </c>
      <c r="K1232" s="1">
        <v>0</v>
      </c>
    </row>
    <row r="1233" spans="1:11">
      <c r="A1233" s="1" t="s">
        <v>1215</v>
      </c>
      <c r="B1233" s="1" t="s">
        <v>1346</v>
      </c>
      <c r="C1233" s="1" t="s">
        <v>758</v>
      </c>
      <c r="D1233" s="1">
        <v>1</v>
      </c>
      <c r="E1233" s="1" t="s">
        <v>1243</v>
      </c>
      <c r="F1233" s="1">
        <v>1</v>
      </c>
      <c r="G1233" s="1" t="s">
        <v>1243</v>
      </c>
      <c r="H1233" s="1">
        <v>1</v>
      </c>
      <c r="I1233" s="1" t="s">
        <v>1243</v>
      </c>
      <c r="J1233" s="1">
        <v>1</v>
      </c>
      <c r="K1233" s="1" t="s">
        <v>1243</v>
      </c>
    </row>
    <row r="1234" spans="1:11">
      <c r="A1234" s="1" t="s">
        <v>1216</v>
      </c>
      <c r="B1234" s="1" t="s">
        <v>1346</v>
      </c>
      <c r="C1234" s="1" t="s">
        <v>1605</v>
      </c>
      <c r="D1234" s="1">
        <v>1</v>
      </c>
      <c r="E1234" s="1" t="s">
        <v>1243</v>
      </c>
      <c r="F1234" s="1">
        <v>1</v>
      </c>
      <c r="G1234" s="1" t="s">
        <v>1243</v>
      </c>
      <c r="H1234" s="1">
        <v>1</v>
      </c>
      <c r="I1234" s="1" t="s">
        <v>1243</v>
      </c>
      <c r="J1234" s="1">
        <v>1</v>
      </c>
      <c r="K1234" s="1" t="s">
        <v>1243</v>
      </c>
    </row>
    <row r="1235" spans="1:11">
      <c r="A1235" s="1" t="s">
        <v>1217</v>
      </c>
      <c r="B1235" s="1" t="s">
        <v>1346</v>
      </c>
      <c r="C1235" s="1" t="s">
        <v>1606</v>
      </c>
      <c r="D1235" s="1">
        <v>1</v>
      </c>
      <c r="E1235" s="1" t="s">
        <v>1243</v>
      </c>
      <c r="F1235" s="1">
        <v>1</v>
      </c>
      <c r="G1235" s="1" t="s">
        <v>1243</v>
      </c>
      <c r="H1235" s="1">
        <v>1</v>
      </c>
      <c r="I1235" s="1" t="s">
        <v>1243</v>
      </c>
      <c r="J1235" s="1">
        <v>1</v>
      </c>
      <c r="K1235" s="1" t="s">
        <v>1243</v>
      </c>
    </row>
    <row r="1236" spans="1:11">
      <c r="A1236" s="1" t="s">
        <v>1218</v>
      </c>
      <c r="B1236" s="1" t="s">
        <v>1346</v>
      </c>
      <c r="C1236" s="1" t="s">
        <v>760</v>
      </c>
      <c r="D1236" s="1">
        <v>1</v>
      </c>
      <c r="E1236" s="1">
        <v>6.6956519999999999</v>
      </c>
      <c r="F1236" s="1">
        <v>1</v>
      </c>
      <c r="G1236" s="1">
        <v>6.6956519999999999</v>
      </c>
      <c r="H1236" s="1">
        <v>1</v>
      </c>
      <c r="I1236" s="1">
        <v>6.6956519999999999</v>
      </c>
      <c r="J1236" s="1">
        <v>1</v>
      </c>
      <c r="K1236" s="1">
        <v>6.6956519999999999</v>
      </c>
    </row>
    <row r="1237" spans="1:11">
      <c r="A1237" s="1" t="s">
        <v>1219</v>
      </c>
      <c r="B1237" s="1" t="s">
        <v>1346</v>
      </c>
      <c r="C1237" s="1" t="s">
        <v>1604</v>
      </c>
      <c r="D1237" s="1">
        <v>0</v>
      </c>
      <c r="E1237" s="1">
        <v>0</v>
      </c>
      <c r="F1237" s="1">
        <v>0</v>
      </c>
      <c r="G1237" s="1">
        <v>0</v>
      </c>
      <c r="H1237" s="1">
        <v>0</v>
      </c>
      <c r="I1237" s="1">
        <v>0</v>
      </c>
      <c r="J1237" s="1">
        <v>0</v>
      </c>
      <c r="K1237" s="1">
        <v>0</v>
      </c>
    </row>
    <row r="1238" spans="1:11">
      <c r="A1238" s="1" t="s">
        <v>1220</v>
      </c>
      <c r="B1238" s="1" t="s">
        <v>1346</v>
      </c>
      <c r="C1238" s="1" t="s">
        <v>757</v>
      </c>
      <c r="D1238" s="1">
        <v>0</v>
      </c>
      <c r="E1238" s="1" t="s">
        <v>1243</v>
      </c>
      <c r="F1238" s="1">
        <v>0</v>
      </c>
      <c r="G1238" s="1" t="s">
        <v>1243</v>
      </c>
      <c r="H1238" s="1">
        <v>0</v>
      </c>
      <c r="I1238" s="1" t="s">
        <v>1243</v>
      </c>
      <c r="J1238" s="1">
        <v>0</v>
      </c>
      <c r="K1238" s="1" t="s">
        <v>1243</v>
      </c>
    </row>
    <row r="1239" spans="1:11">
      <c r="A1239" s="1" t="s">
        <v>1221</v>
      </c>
      <c r="B1239" s="1" t="s">
        <v>1346</v>
      </c>
      <c r="C1239" s="1" t="s">
        <v>1431</v>
      </c>
      <c r="D1239" s="1">
        <v>0</v>
      </c>
      <c r="E1239" s="1">
        <v>0</v>
      </c>
      <c r="F1239" s="1">
        <v>0</v>
      </c>
      <c r="G1239" s="1">
        <v>0</v>
      </c>
      <c r="H1239" s="1">
        <v>0</v>
      </c>
      <c r="I1239" s="1">
        <v>0</v>
      </c>
      <c r="J1239" s="1">
        <v>0</v>
      </c>
      <c r="K1239" s="1">
        <v>0</v>
      </c>
    </row>
    <row r="1240" spans="1:11">
      <c r="A1240" s="1" t="s">
        <v>1347</v>
      </c>
      <c r="B1240" s="1" t="s">
        <v>677</v>
      </c>
      <c r="C1240" s="1" t="s">
        <v>746</v>
      </c>
      <c r="D1240" s="1">
        <v>14</v>
      </c>
      <c r="E1240" s="1" t="s">
        <v>1243</v>
      </c>
      <c r="F1240" s="1">
        <v>14</v>
      </c>
      <c r="G1240" s="1" t="s">
        <v>1243</v>
      </c>
      <c r="H1240" s="1">
        <v>14</v>
      </c>
      <c r="I1240" s="1" t="s">
        <v>1243</v>
      </c>
      <c r="J1240" s="1">
        <v>14</v>
      </c>
      <c r="K1240" s="1" t="s">
        <v>1243</v>
      </c>
    </row>
    <row r="1241" spans="1:11">
      <c r="A1241" s="1" t="s">
        <v>1348</v>
      </c>
      <c r="B1241" s="1" t="s">
        <v>677</v>
      </c>
      <c r="C1241" s="1" t="s">
        <v>759</v>
      </c>
      <c r="D1241" s="1">
        <v>0</v>
      </c>
      <c r="E1241" s="1" t="s">
        <v>1243</v>
      </c>
      <c r="F1241" s="1">
        <v>0</v>
      </c>
      <c r="G1241" s="1" t="s">
        <v>1243</v>
      </c>
      <c r="H1241" s="1">
        <v>0</v>
      </c>
      <c r="I1241" s="1" t="s">
        <v>1243</v>
      </c>
      <c r="J1241" s="1">
        <v>0</v>
      </c>
      <c r="K1241" s="1" t="s">
        <v>1243</v>
      </c>
    </row>
    <row r="1242" spans="1:11">
      <c r="A1242" s="1" t="s">
        <v>1349</v>
      </c>
      <c r="B1242" s="1" t="s">
        <v>677</v>
      </c>
      <c r="C1242" s="1" t="s">
        <v>1602</v>
      </c>
      <c r="D1242" s="1">
        <v>0</v>
      </c>
      <c r="E1242" s="1">
        <v>0</v>
      </c>
      <c r="F1242" s="1">
        <v>0</v>
      </c>
      <c r="G1242" s="1">
        <v>0</v>
      </c>
      <c r="H1242" s="1">
        <v>0</v>
      </c>
      <c r="I1242" s="1">
        <v>0</v>
      </c>
      <c r="J1242" s="1">
        <v>0</v>
      </c>
      <c r="K1242" s="1">
        <v>0</v>
      </c>
    </row>
    <row r="1243" spans="1:11">
      <c r="A1243" s="1" t="s">
        <v>1350</v>
      </c>
      <c r="B1243" s="1" t="s">
        <v>677</v>
      </c>
      <c r="C1243" s="1" t="s">
        <v>756</v>
      </c>
      <c r="D1243" s="1">
        <v>6</v>
      </c>
      <c r="E1243" s="1">
        <v>59</v>
      </c>
      <c r="F1243" s="1">
        <v>6</v>
      </c>
      <c r="G1243" s="1">
        <v>59</v>
      </c>
      <c r="H1243" s="1">
        <v>6</v>
      </c>
      <c r="I1243" s="1">
        <v>59</v>
      </c>
      <c r="J1243" s="1">
        <v>6</v>
      </c>
      <c r="K1243" s="1">
        <v>59</v>
      </c>
    </row>
    <row r="1244" spans="1:11">
      <c r="A1244" s="1" t="s">
        <v>1351</v>
      </c>
      <c r="B1244" s="1" t="s">
        <v>677</v>
      </c>
      <c r="C1244" s="1" t="s">
        <v>1603</v>
      </c>
      <c r="D1244" s="1">
        <v>0</v>
      </c>
      <c r="E1244" s="1">
        <v>0</v>
      </c>
      <c r="F1244" s="1">
        <v>0</v>
      </c>
      <c r="G1244" s="1">
        <v>0</v>
      </c>
      <c r="H1244" s="1">
        <v>0</v>
      </c>
      <c r="I1244" s="1">
        <v>0</v>
      </c>
      <c r="J1244" s="1">
        <v>0</v>
      </c>
      <c r="K1244" s="1">
        <v>0</v>
      </c>
    </row>
    <row r="1245" spans="1:11">
      <c r="A1245" s="1" t="s">
        <v>1352</v>
      </c>
      <c r="B1245" s="1" t="s">
        <v>677</v>
      </c>
      <c r="C1245" s="1" t="s">
        <v>758</v>
      </c>
      <c r="D1245" s="1">
        <v>2</v>
      </c>
      <c r="E1245" s="1" t="s">
        <v>1243</v>
      </c>
      <c r="F1245" s="1">
        <v>2</v>
      </c>
      <c r="G1245" s="1" t="s">
        <v>1243</v>
      </c>
      <c r="H1245" s="1">
        <v>2</v>
      </c>
      <c r="I1245" s="1" t="s">
        <v>1243</v>
      </c>
      <c r="J1245" s="1">
        <v>2</v>
      </c>
      <c r="K1245" s="1" t="s">
        <v>1243</v>
      </c>
    </row>
    <row r="1246" spans="1:11">
      <c r="A1246" s="1" t="s">
        <v>1353</v>
      </c>
      <c r="B1246" s="1" t="s">
        <v>677</v>
      </c>
      <c r="C1246" s="1" t="s">
        <v>1605</v>
      </c>
      <c r="D1246" s="1">
        <v>1</v>
      </c>
      <c r="E1246" s="1" t="s">
        <v>1243</v>
      </c>
      <c r="F1246" s="1">
        <v>1</v>
      </c>
      <c r="G1246" s="1" t="s">
        <v>1243</v>
      </c>
      <c r="H1246" s="1">
        <v>1</v>
      </c>
      <c r="I1246" s="1" t="s">
        <v>1243</v>
      </c>
      <c r="J1246" s="1">
        <v>1</v>
      </c>
      <c r="K1246" s="1" t="s">
        <v>1243</v>
      </c>
    </row>
    <row r="1247" spans="1:11">
      <c r="A1247" s="1" t="s">
        <v>1354</v>
      </c>
      <c r="B1247" s="1" t="s">
        <v>677</v>
      </c>
      <c r="C1247" s="1" t="s">
        <v>1606</v>
      </c>
      <c r="D1247" s="1">
        <v>1</v>
      </c>
      <c r="E1247" s="1" t="s">
        <v>1243</v>
      </c>
      <c r="F1247" s="1">
        <v>1</v>
      </c>
      <c r="G1247" s="1" t="s">
        <v>1243</v>
      </c>
      <c r="H1247" s="1">
        <v>1</v>
      </c>
      <c r="I1247" s="1" t="s">
        <v>1243</v>
      </c>
      <c r="J1247" s="1">
        <v>1</v>
      </c>
      <c r="K1247" s="1" t="s">
        <v>1243</v>
      </c>
    </row>
    <row r="1248" spans="1:11">
      <c r="A1248" s="1" t="s">
        <v>1355</v>
      </c>
      <c r="B1248" s="1" t="s">
        <v>677</v>
      </c>
      <c r="C1248" s="1" t="s">
        <v>760</v>
      </c>
      <c r="D1248" s="1">
        <v>0</v>
      </c>
      <c r="E1248" s="1">
        <v>0</v>
      </c>
      <c r="F1248" s="1">
        <v>0</v>
      </c>
      <c r="G1248" s="1">
        <v>0</v>
      </c>
      <c r="H1248" s="1">
        <v>0</v>
      </c>
      <c r="I1248" s="1">
        <v>0</v>
      </c>
      <c r="J1248" s="1">
        <v>0</v>
      </c>
      <c r="K1248" s="1">
        <v>0</v>
      </c>
    </row>
    <row r="1249" spans="1:11">
      <c r="A1249" s="1" t="s">
        <v>1356</v>
      </c>
      <c r="B1249" s="1" t="s">
        <v>677</v>
      </c>
      <c r="C1249" s="1" t="s">
        <v>1604</v>
      </c>
      <c r="D1249" s="1">
        <v>1</v>
      </c>
      <c r="E1249" s="1">
        <v>5</v>
      </c>
      <c r="F1249" s="1">
        <v>1</v>
      </c>
      <c r="G1249" s="1">
        <v>5</v>
      </c>
      <c r="H1249" s="1">
        <v>1</v>
      </c>
      <c r="I1249" s="1">
        <v>5</v>
      </c>
      <c r="J1249" s="1">
        <v>1</v>
      </c>
      <c r="K1249" s="1">
        <v>5</v>
      </c>
    </row>
    <row r="1250" spans="1:11">
      <c r="A1250" s="1" t="s">
        <v>1357</v>
      </c>
      <c r="B1250" s="1" t="s">
        <v>677</v>
      </c>
      <c r="C1250" s="1" t="s">
        <v>757</v>
      </c>
      <c r="D1250" s="1">
        <v>2</v>
      </c>
      <c r="E1250" s="1" t="s">
        <v>1243</v>
      </c>
      <c r="F1250" s="1">
        <v>2</v>
      </c>
      <c r="G1250" s="1" t="s">
        <v>1243</v>
      </c>
      <c r="H1250" s="1">
        <v>2</v>
      </c>
      <c r="I1250" s="1" t="s">
        <v>1243</v>
      </c>
      <c r="J1250" s="1">
        <v>2</v>
      </c>
      <c r="K1250" s="1" t="s">
        <v>1243</v>
      </c>
    </row>
    <row r="1251" spans="1:11">
      <c r="A1251" s="1" t="s">
        <v>1358</v>
      </c>
      <c r="B1251" s="1" t="s">
        <v>677</v>
      </c>
      <c r="C1251" s="1" t="s">
        <v>1431</v>
      </c>
      <c r="D1251" s="1">
        <v>0</v>
      </c>
      <c r="E1251" s="1">
        <v>0</v>
      </c>
      <c r="F1251" s="1">
        <v>0</v>
      </c>
      <c r="G1251" s="1">
        <v>0</v>
      </c>
      <c r="H1251" s="1">
        <v>0</v>
      </c>
      <c r="I1251" s="1">
        <v>0</v>
      </c>
      <c r="J1251" s="1">
        <v>0</v>
      </c>
      <c r="K1251" s="1">
        <v>0</v>
      </c>
    </row>
    <row r="1252" spans="1:11">
      <c r="A1252" s="1" t="s">
        <v>1359</v>
      </c>
      <c r="B1252" s="1" t="s">
        <v>685</v>
      </c>
      <c r="C1252" s="1" t="s">
        <v>746</v>
      </c>
      <c r="D1252" s="1">
        <v>23</v>
      </c>
      <c r="E1252" s="1" t="s">
        <v>1243</v>
      </c>
      <c r="F1252" s="1">
        <v>23</v>
      </c>
      <c r="G1252" s="1" t="s">
        <v>1243</v>
      </c>
      <c r="H1252" s="1">
        <v>23</v>
      </c>
      <c r="I1252" s="1" t="s">
        <v>1243</v>
      </c>
      <c r="J1252" s="1">
        <v>23</v>
      </c>
      <c r="K1252" s="1" t="s">
        <v>1243</v>
      </c>
    </row>
    <row r="1253" spans="1:11">
      <c r="A1253" s="1" t="s">
        <v>1360</v>
      </c>
      <c r="B1253" s="1" t="s">
        <v>685</v>
      </c>
      <c r="C1253" s="1" t="s">
        <v>759</v>
      </c>
      <c r="D1253" s="1">
        <v>2</v>
      </c>
      <c r="E1253" s="1" t="s">
        <v>1243</v>
      </c>
      <c r="F1253" s="1">
        <v>2</v>
      </c>
      <c r="G1253" s="1" t="s">
        <v>1243</v>
      </c>
      <c r="H1253" s="1">
        <v>2</v>
      </c>
      <c r="I1253" s="1" t="s">
        <v>1243</v>
      </c>
      <c r="J1253" s="1">
        <v>2</v>
      </c>
      <c r="K1253" s="1" t="s">
        <v>1243</v>
      </c>
    </row>
    <row r="1254" spans="1:11">
      <c r="A1254" s="1" t="s">
        <v>1361</v>
      </c>
      <c r="B1254" s="1" t="s">
        <v>685</v>
      </c>
      <c r="C1254" s="1" t="s">
        <v>1602</v>
      </c>
      <c r="D1254" s="1">
        <v>2</v>
      </c>
      <c r="E1254" s="1">
        <v>209</v>
      </c>
      <c r="F1254" s="1">
        <v>2</v>
      </c>
      <c r="G1254" s="1">
        <v>209</v>
      </c>
      <c r="H1254" s="1">
        <v>2</v>
      </c>
      <c r="I1254" s="1">
        <v>209</v>
      </c>
      <c r="J1254" s="1">
        <v>2</v>
      </c>
      <c r="K1254" s="1">
        <v>209</v>
      </c>
    </row>
    <row r="1255" spans="1:11">
      <c r="A1255" s="1" t="s">
        <v>1362</v>
      </c>
      <c r="B1255" s="1" t="s">
        <v>685</v>
      </c>
      <c r="C1255" s="1" t="s">
        <v>756</v>
      </c>
      <c r="D1255" s="1">
        <v>11</v>
      </c>
      <c r="E1255" s="1">
        <v>87</v>
      </c>
      <c r="F1255" s="1">
        <v>11</v>
      </c>
      <c r="G1255" s="1">
        <v>87</v>
      </c>
      <c r="H1255" s="1">
        <v>11</v>
      </c>
      <c r="I1255" s="1">
        <v>87</v>
      </c>
      <c r="J1255" s="1">
        <v>11</v>
      </c>
      <c r="K1255" s="1">
        <v>87</v>
      </c>
    </row>
    <row r="1256" spans="1:11">
      <c r="A1256" s="1" t="s">
        <v>1363</v>
      </c>
      <c r="B1256" s="1" t="s">
        <v>685</v>
      </c>
      <c r="C1256" s="1" t="s">
        <v>1603</v>
      </c>
      <c r="D1256" s="1">
        <v>0</v>
      </c>
      <c r="E1256" s="1">
        <v>0</v>
      </c>
      <c r="F1256" s="1">
        <v>0</v>
      </c>
      <c r="G1256" s="1">
        <v>0</v>
      </c>
      <c r="H1256" s="1">
        <v>0</v>
      </c>
      <c r="I1256" s="1">
        <v>0</v>
      </c>
      <c r="J1256" s="1">
        <v>0</v>
      </c>
      <c r="K1256" s="1">
        <v>0</v>
      </c>
    </row>
    <row r="1257" spans="1:11">
      <c r="A1257" s="1" t="s">
        <v>1364</v>
      </c>
      <c r="B1257" s="1" t="s">
        <v>685</v>
      </c>
      <c r="C1257" s="1" t="s">
        <v>758</v>
      </c>
      <c r="D1257" s="1">
        <v>2</v>
      </c>
      <c r="E1257" s="1" t="s">
        <v>1243</v>
      </c>
      <c r="F1257" s="1">
        <v>2</v>
      </c>
      <c r="G1257" s="1" t="s">
        <v>1243</v>
      </c>
      <c r="H1257" s="1">
        <v>2</v>
      </c>
      <c r="I1257" s="1" t="s">
        <v>1243</v>
      </c>
      <c r="J1257" s="1">
        <v>2</v>
      </c>
      <c r="K1257" s="1" t="s">
        <v>1243</v>
      </c>
    </row>
    <row r="1258" spans="1:11">
      <c r="A1258" s="1" t="s">
        <v>1365</v>
      </c>
      <c r="B1258" s="1" t="s">
        <v>685</v>
      </c>
      <c r="C1258" s="1" t="s">
        <v>1605</v>
      </c>
      <c r="D1258" s="1">
        <v>1</v>
      </c>
      <c r="E1258" s="1" t="s">
        <v>1243</v>
      </c>
      <c r="F1258" s="1">
        <v>1</v>
      </c>
      <c r="G1258" s="1" t="s">
        <v>1243</v>
      </c>
      <c r="H1258" s="1">
        <v>1</v>
      </c>
      <c r="I1258" s="1" t="s">
        <v>1243</v>
      </c>
      <c r="J1258" s="1">
        <v>1</v>
      </c>
      <c r="K1258" s="1" t="s">
        <v>1243</v>
      </c>
    </row>
    <row r="1259" spans="1:11">
      <c r="A1259" s="1" t="s">
        <v>1366</v>
      </c>
      <c r="B1259" s="1" t="s">
        <v>685</v>
      </c>
      <c r="C1259" s="1" t="s">
        <v>1606</v>
      </c>
      <c r="D1259" s="1">
        <v>1</v>
      </c>
      <c r="E1259" s="1" t="s">
        <v>1243</v>
      </c>
      <c r="F1259" s="1">
        <v>1</v>
      </c>
      <c r="G1259" s="1" t="s">
        <v>1243</v>
      </c>
      <c r="H1259" s="1">
        <v>1</v>
      </c>
      <c r="I1259" s="1" t="s">
        <v>1243</v>
      </c>
      <c r="J1259" s="1">
        <v>1</v>
      </c>
      <c r="K1259" s="1" t="s">
        <v>1243</v>
      </c>
    </row>
    <row r="1260" spans="1:11">
      <c r="A1260" s="1" t="s">
        <v>1367</v>
      </c>
      <c r="B1260" s="1" t="s">
        <v>685</v>
      </c>
      <c r="C1260" s="1" t="s">
        <v>760</v>
      </c>
      <c r="D1260" s="1">
        <v>0</v>
      </c>
      <c r="E1260" s="1">
        <v>0</v>
      </c>
      <c r="F1260" s="1">
        <v>0</v>
      </c>
      <c r="G1260" s="1">
        <v>0</v>
      </c>
      <c r="H1260" s="1">
        <v>0</v>
      </c>
      <c r="I1260" s="1">
        <v>0</v>
      </c>
      <c r="J1260" s="1">
        <v>0</v>
      </c>
      <c r="K1260" s="1">
        <v>0</v>
      </c>
    </row>
    <row r="1261" spans="1:11">
      <c r="A1261" s="1" t="s">
        <v>1368</v>
      </c>
      <c r="B1261" s="1" t="s">
        <v>685</v>
      </c>
      <c r="C1261" s="1" t="s">
        <v>1604</v>
      </c>
      <c r="D1261" s="1">
        <v>4</v>
      </c>
      <c r="E1261" s="1">
        <v>120</v>
      </c>
      <c r="F1261" s="1">
        <v>4</v>
      </c>
      <c r="G1261" s="1">
        <v>120</v>
      </c>
      <c r="H1261" s="1">
        <v>4</v>
      </c>
      <c r="I1261" s="1">
        <v>120</v>
      </c>
      <c r="J1261" s="1">
        <v>4</v>
      </c>
      <c r="K1261" s="1">
        <v>120</v>
      </c>
    </row>
    <row r="1262" spans="1:11">
      <c r="A1262" s="1" t="s">
        <v>1369</v>
      </c>
      <c r="B1262" s="1" t="s">
        <v>685</v>
      </c>
      <c r="C1262" s="1" t="s">
        <v>757</v>
      </c>
      <c r="D1262" s="1">
        <v>0</v>
      </c>
      <c r="E1262" s="1" t="s">
        <v>1243</v>
      </c>
      <c r="F1262" s="1">
        <v>0</v>
      </c>
      <c r="G1262" s="1" t="s">
        <v>1243</v>
      </c>
      <c r="H1262" s="1">
        <v>0</v>
      </c>
      <c r="I1262" s="1" t="s">
        <v>1243</v>
      </c>
      <c r="J1262" s="1">
        <v>0</v>
      </c>
      <c r="K1262" s="1" t="s">
        <v>1243</v>
      </c>
    </row>
    <row r="1263" spans="1:11">
      <c r="A1263" s="1" t="s">
        <v>1370</v>
      </c>
      <c r="B1263" s="1" t="s">
        <v>685</v>
      </c>
      <c r="C1263" s="1" t="s">
        <v>1431</v>
      </c>
      <c r="D1263" s="1">
        <v>0</v>
      </c>
      <c r="E1263" s="1">
        <v>0</v>
      </c>
      <c r="F1263" s="1">
        <v>0</v>
      </c>
      <c r="G1263" s="1">
        <v>0</v>
      </c>
      <c r="H1263" s="1">
        <v>0</v>
      </c>
      <c r="I1263" s="1">
        <v>0</v>
      </c>
      <c r="J1263" s="1">
        <v>0</v>
      </c>
      <c r="K1263" s="1">
        <v>0</v>
      </c>
    </row>
    <row r="1264" spans="1:11">
      <c r="A1264" s="1" t="s">
        <v>1371</v>
      </c>
      <c r="B1264" s="1" t="s">
        <v>688</v>
      </c>
      <c r="C1264" s="1" t="s">
        <v>746</v>
      </c>
      <c r="D1264" s="1">
        <v>7</v>
      </c>
      <c r="E1264" s="1" t="s">
        <v>1243</v>
      </c>
      <c r="F1264" s="1">
        <v>7</v>
      </c>
      <c r="G1264" s="1" t="s">
        <v>1243</v>
      </c>
      <c r="H1264" s="1">
        <v>7</v>
      </c>
      <c r="I1264" s="1" t="s">
        <v>1243</v>
      </c>
      <c r="J1264" s="1">
        <v>7</v>
      </c>
      <c r="K1264" s="1" t="s">
        <v>1243</v>
      </c>
    </row>
    <row r="1265" spans="1:11">
      <c r="A1265" s="1" t="s">
        <v>1372</v>
      </c>
      <c r="B1265" s="1" t="s">
        <v>688</v>
      </c>
      <c r="C1265" s="1" t="s">
        <v>759</v>
      </c>
      <c r="D1265" s="1">
        <v>0</v>
      </c>
      <c r="E1265" s="1" t="s">
        <v>1243</v>
      </c>
      <c r="F1265" s="1">
        <v>0</v>
      </c>
      <c r="G1265" s="1" t="s">
        <v>1243</v>
      </c>
      <c r="H1265" s="1">
        <v>0</v>
      </c>
      <c r="I1265" s="1" t="s">
        <v>1243</v>
      </c>
      <c r="J1265" s="1">
        <v>0</v>
      </c>
      <c r="K1265" s="1" t="s">
        <v>1243</v>
      </c>
    </row>
    <row r="1266" spans="1:11">
      <c r="A1266" s="1" t="s">
        <v>1373</v>
      </c>
      <c r="B1266" s="1" t="s">
        <v>688</v>
      </c>
      <c r="C1266" s="1" t="s">
        <v>1602</v>
      </c>
      <c r="D1266" s="1">
        <v>0</v>
      </c>
      <c r="E1266" s="1">
        <v>0</v>
      </c>
      <c r="F1266" s="1">
        <v>0</v>
      </c>
      <c r="G1266" s="1">
        <v>0</v>
      </c>
      <c r="H1266" s="1">
        <v>0</v>
      </c>
      <c r="I1266" s="1">
        <v>0</v>
      </c>
      <c r="J1266" s="1">
        <v>0</v>
      </c>
      <c r="K1266" s="1">
        <v>0</v>
      </c>
    </row>
    <row r="1267" spans="1:11">
      <c r="A1267" s="1" t="s">
        <v>1374</v>
      </c>
      <c r="B1267" s="1" t="s">
        <v>688</v>
      </c>
      <c r="C1267" s="1" t="s">
        <v>756</v>
      </c>
      <c r="D1267" s="1">
        <v>4</v>
      </c>
      <c r="E1267" s="1">
        <v>25</v>
      </c>
      <c r="F1267" s="1">
        <v>4</v>
      </c>
      <c r="G1267" s="1">
        <v>25</v>
      </c>
      <c r="H1267" s="1">
        <v>4</v>
      </c>
      <c r="I1267" s="1">
        <v>25</v>
      </c>
      <c r="J1267" s="1">
        <v>4</v>
      </c>
      <c r="K1267" s="1">
        <v>25</v>
      </c>
    </row>
    <row r="1268" spans="1:11">
      <c r="A1268" s="1" t="s">
        <v>1375</v>
      </c>
      <c r="B1268" s="1" t="s">
        <v>688</v>
      </c>
      <c r="C1268" s="1" t="s">
        <v>1603</v>
      </c>
      <c r="D1268" s="1">
        <v>0</v>
      </c>
      <c r="E1268" s="1">
        <v>0</v>
      </c>
      <c r="F1268" s="1">
        <v>0</v>
      </c>
      <c r="G1268" s="1">
        <v>0</v>
      </c>
      <c r="H1268" s="1">
        <v>0</v>
      </c>
      <c r="I1268" s="1">
        <v>0</v>
      </c>
      <c r="J1268" s="1">
        <v>0</v>
      </c>
      <c r="K1268" s="1">
        <v>0</v>
      </c>
    </row>
    <row r="1269" spans="1:11">
      <c r="A1269" s="1" t="s">
        <v>1376</v>
      </c>
      <c r="B1269" s="1" t="s">
        <v>688</v>
      </c>
      <c r="C1269" s="1" t="s">
        <v>758</v>
      </c>
      <c r="D1269" s="1">
        <v>0</v>
      </c>
      <c r="E1269" s="1" t="s">
        <v>1243</v>
      </c>
      <c r="F1269" s="1">
        <v>0</v>
      </c>
      <c r="G1269" s="1" t="s">
        <v>1243</v>
      </c>
      <c r="H1269" s="1">
        <v>0</v>
      </c>
      <c r="I1269" s="1" t="s">
        <v>1243</v>
      </c>
      <c r="J1269" s="1">
        <v>0</v>
      </c>
      <c r="K1269" s="1" t="s">
        <v>1243</v>
      </c>
    </row>
    <row r="1270" spans="1:11">
      <c r="A1270" s="1" t="s">
        <v>1377</v>
      </c>
      <c r="B1270" s="1" t="s">
        <v>688</v>
      </c>
      <c r="C1270" s="1" t="s">
        <v>1605</v>
      </c>
      <c r="D1270" s="1">
        <v>1</v>
      </c>
      <c r="E1270" s="1" t="s">
        <v>1243</v>
      </c>
      <c r="F1270" s="1">
        <v>1</v>
      </c>
      <c r="G1270" s="1" t="s">
        <v>1243</v>
      </c>
      <c r="H1270" s="1">
        <v>1</v>
      </c>
      <c r="I1270" s="1" t="s">
        <v>1243</v>
      </c>
      <c r="J1270" s="1">
        <v>1</v>
      </c>
      <c r="K1270" s="1" t="s">
        <v>1243</v>
      </c>
    </row>
    <row r="1271" spans="1:11">
      <c r="A1271" s="1" t="s">
        <v>1378</v>
      </c>
      <c r="B1271" s="1" t="s">
        <v>688</v>
      </c>
      <c r="C1271" s="1" t="s">
        <v>1606</v>
      </c>
      <c r="D1271" s="1">
        <v>1</v>
      </c>
      <c r="E1271" s="1" t="s">
        <v>1243</v>
      </c>
      <c r="F1271" s="1">
        <v>1</v>
      </c>
      <c r="G1271" s="1" t="s">
        <v>1243</v>
      </c>
      <c r="H1271" s="1">
        <v>1</v>
      </c>
      <c r="I1271" s="1" t="s">
        <v>1243</v>
      </c>
      <c r="J1271" s="1">
        <v>1</v>
      </c>
      <c r="K1271" s="1" t="s">
        <v>1243</v>
      </c>
    </row>
    <row r="1272" spans="1:11">
      <c r="A1272" s="1" t="s">
        <v>1514</v>
      </c>
      <c r="B1272" s="1" t="s">
        <v>688</v>
      </c>
      <c r="C1272" s="1" t="s">
        <v>760</v>
      </c>
      <c r="D1272" s="1">
        <v>0</v>
      </c>
      <c r="E1272" s="1">
        <v>0</v>
      </c>
      <c r="F1272" s="1">
        <v>0</v>
      </c>
      <c r="G1272" s="1">
        <v>0</v>
      </c>
      <c r="H1272" s="1">
        <v>0</v>
      </c>
      <c r="I1272" s="1">
        <v>0</v>
      </c>
      <c r="J1272" s="1">
        <v>0</v>
      </c>
      <c r="K1272" s="1">
        <v>0</v>
      </c>
    </row>
    <row r="1273" spans="1:11">
      <c r="A1273" s="1" t="s">
        <v>1515</v>
      </c>
      <c r="B1273" s="1" t="s">
        <v>688</v>
      </c>
      <c r="C1273" s="1" t="s">
        <v>1604</v>
      </c>
      <c r="D1273" s="1">
        <v>1</v>
      </c>
      <c r="E1273" s="1">
        <v>10</v>
      </c>
      <c r="F1273" s="1">
        <v>1</v>
      </c>
      <c r="G1273" s="1">
        <v>10</v>
      </c>
      <c r="H1273" s="1">
        <v>1</v>
      </c>
      <c r="I1273" s="1">
        <v>10</v>
      </c>
      <c r="J1273" s="1">
        <v>1</v>
      </c>
      <c r="K1273" s="1">
        <v>10</v>
      </c>
    </row>
    <row r="1274" spans="1:11">
      <c r="A1274" s="1" t="s">
        <v>1516</v>
      </c>
      <c r="B1274" s="1" t="s">
        <v>688</v>
      </c>
      <c r="C1274" s="1" t="s">
        <v>757</v>
      </c>
      <c r="D1274" s="1">
        <v>0</v>
      </c>
      <c r="E1274" s="1" t="s">
        <v>1243</v>
      </c>
      <c r="F1274" s="1">
        <v>0</v>
      </c>
      <c r="G1274" s="1" t="s">
        <v>1243</v>
      </c>
      <c r="H1274" s="1">
        <v>0</v>
      </c>
      <c r="I1274" s="1" t="s">
        <v>1243</v>
      </c>
      <c r="J1274" s="1">
        <v>0</v>
      </c>
      <c r="K1274" s="1" t="s">
        <v>1243</v>
      </c>
    </row>
    <row r="1275" spans="1:11">
      <c r="A1275" s="1" t="s">
        <v>1517</v>
      </c>
      <c r="B1275" s="1" t="s">
        <v>688</v>
      </c>
      <c r="C1275" s="1" t="s">
        <v>1431</v>
      </c>
      <c r="D1275" s="1">
        <v>0</v>
      </c>
      <c r="E1275" s="1">
        <v>0</v>
      </c>
      <c r="F1275" s="1">
        <v>0</v>
      </c>
      <c r="G1275" s="1">
        <v>0</v>
      </c>
      <c r="H1275" s="1">
        <v>0</v>
      </c>
      <c r="I1275" s="1">
        <v>0</v>
      </c>
      <c r="J1275" s="1">
        <v>0</v>
      </c>
      <c r="K1275" s="1">
        <v>0</v>
      </c>
    </row>
    <row r="1276" spans="1:11">
      <c r="A1276" s="1" t="s">
        <v>1518</v>
      </c>
      <c r="B1276" s="1" t="s">
        <v>689</v>
      </c>
      <c r="C1276" s="1" t="s">
        <v>746</v>
      </c>
      <c r="D1276" s="1">
        <v>13</v>
      </c>
      <c r="E1276" s="1" t="s">
        <v>1243</v>
      </c>
      <c r="F1276" s="1">
        <v>13</v>
      </c>
      <c r="G1276" s="1" t="s">
        <v>1243</v>
      </c>
      <c r="H1276" s="1">
        <v>13</v>
      </c>
      <c r="I1276" s="1" t="s">
        <v>1243</v>
      </c>
      <c r="J1276" s="1">
        <v>13</v>
      </c>
      <c r="K1276" s="1" t="s">
        <v>1243</v>
      </c>
    </row>
    <row r="1277" spans="1:11">
      <c r="A1277" s="1" t="s">
        <v>1519</v>
      </c>
      <c r="B1277" s="1" t="s">
        <v>689</v>
      </c>
      <c r="C1277" s="1" t="s">
        <v>759</v>
      </c>
      <c r="D1277" s="1">
        <v>0</v>
      </c>
      <c r="E1277" s="1" t="s">
        <v>1243</v>
      </c>
      <c r="F1277" s="1">
        <v>0</v>
      </c>
      <c r="G1277" s="1" t="s">
        <v>1243</v>
      </c>
      <c r="H1277" s="1">
        <v>0</v>
      </c>
      <c r="I1277" s="1" t="s">
        <v>1243</v>
      </c>
      <c r="J1277" s="1">
        <v>0</v>
      </c>
      <c r="K1277" s="1" t="s">
        <v>1243</v>
      </c>
    </row>
    <row r="1278" spans="1:11">
      <c r="A1278" s="1" t="s">
        <v>776</v>
      </c>
      <c r="B1278" s="1" t="s">
        <v>689</v>
      </c>
      <c r="C1278" s="1" t="s">
        <v>1602</v>
      </c>
      <c r="D1278" s="1">
        <v>1</v>
      </c>
      <c r="E1278" s="1">
        <v>70</v>
      </c>
      <c r="F1278" s="1">
        <v>1</v>
      </c>
      <c r="G1278" s="1">
        <v>70</v>
      </c>
      <c r="H1278" s="1">
        <v>1</v>
      </c>
      <c r="I1278" s="1">
        <v>70</v>
      </c>
      <c r="J1278" s="1">
        <v>1</v>
      </c>
      <c r="K1278" s="1">
        <v>70</v>
      </c>
    </row>
    <row r="1279" spans="1:11">
      <c r="A1279" s="1" t="s">
        <v>777</v>
      </c>
      <c r="B1279" s="1" t="s">
        <v>689</v>
      </c>
      <c r="C1279" s="1" t="s">
        <v>756</v>
      </c>
      <c r="D1279" s="1">
        <v>5</v>
      </c>
      <c r="E1279" s="1">
        <v>22</v>
      </c>
      <c r="F1279" s="1">
        <v>5</v>
      </c>
      <c r="G1279" s="1">
        <v>22</v>
      </c>
      <c r="H1279" s="1">
        <v>5</v>
      </c>
      <c r="I1279" s="1">
        <v>22</v>
      </c>
      <c r="J1279" s="1">
        <v>5</v>
      </c>
      <c r="K1279" s="1">
        <v>22</v>
      </c>
    </row>
    <row r="1280" spans="1:11">
      <c r="A1280" s="1" t="s">
        <v>2341</v>
      </c>
      <c r="B1280" s="1" t="s">
        <v>689</v>
      </c>
      <c r="C1280" s="1" t="s">
        <v>1603</v>
      </c>
      <c r="D1280" s="1">
        <v>0</v>
      </c>
      <c r="E1280" s="1">
        <v>0</v>
      </c>
      <c r="F1280" s="1">
        <v>0</v>
      </c>
      <c r="G1280" s="1">
        <v>0</v>
      </c>
      <c r="H1280" s="1">
        <v>0</v>
      </c>
      <c r="I1280" s="1">
        <v>0</v>
      </c>
      <c r="J1280" s="1">
        <v>0</v>
      </c>
      <c r="K1280" s="1">
        <v>0</v>
      </c>
    </row>
    <row r="1281" spans="1:11">
      <c r="A1281" s="1" t="s">
        <v>2342</v>
      </c>
      <c r="B1281" s="1" t="s">
        <v>689</v>
      </c>
      <c r="C1281" s="1" t="s">
        <v>758</v>
      </c>
      <c r="D1281" s="1">
        <v>2</v>
      </c>
      <c r="E1281" s="1" t="s">
        <v>1243</v>
      </c>
      <c r="F1281" s="1">
        <v>2</v>
      </c>
      <c r="G1281" s="1" t="s">
        <v>1243</v>
      </c>
      <c r="H1281" s="1">
        <v>2</v>
      </c>
      <c r="I1281" s="1" t="s">
        <v>1243</v>
      </c>
      <c r="J1281" s="1">
        <v>2</v>
      </c>
      <c r="K1281" s="1" t="s">
        <v>1243</v>
      </c>
    </row>
    <row r="1282" spans="1:11">
      <c r="A1282" s="1" t="s">
        <v>2413</v>
      </c>
      <c r="B1282" s="1" t="s">
        <v>689</v>
      </c>
      <c r="C1282" s="1" t="s">
        <v>1605</v>
      </c>
      <c r="D1282" s="1">
        <v>1</v>
      </c>
      <c r="E1282" s="1" t="s">
        <v>1243</v>
      </c>
      <c r="F1282" s="1">
        <v>1</v>
      </c>
      <c r="G1282" s="1" t="s">
        <v>1243</v>
      </c>
      <c r="H1282" s="1">
        <v>1</v>
      </c>
      <c r="I1282" s="1" t="s">
        <v>1243</v>
      </c>
      <c r="J1282" s="1">
        <v>1</v>
      </c>
      <c r="K1282" s="1" t="s">
        <v>1243</v>
      </c>
    </row>
    <row r="1283" spans="1:11">
      <c r="A1283" s="1" t="s">
        <v>2414</v>
      </c>
      <c r="B1283" s="1" t="s">
        <v>689</v>
      </c>
      <c r="C1283" s="1" t="s">
        <v>1606</v>
      </c>
      <c r="D1283" s="1">
        <v>1</v>
      </c>
      <c r="E1283" s="1" t="s">
        <v>1243</v>
      </c>
      <c r="F1283" s="1">
        <v>1</v>
      </c>
      <c r="G1283" s="1" t="s">
        <v>1243</v>
      </c>
      <c r="H1283" s="1">
        <v>1</v>
      </c>
      <c r="I1283" s="1" t="s">
        <v>1243</v>
      </c>
      <c r="J1283" s="1">
        <v>1</v>
      </c>
      <c r="K1283" s="1" t="s">
        <v>1243</v>
      </c>
    </row>
    <row r="1284" spans="1:11">
      <c r="A1284" s="1" t="s">
        <v>2415</v>
      </c>
      <c r="B1284" s="1" t="s">
        <v>689</v>
      </c>
      <c r="C1284" s="1" t="s">
        <v>760</v>
      </c>
      <c r="D1284" s="1">
        <v>1</v>
      </c>
      <c r="E1284" s="1">
        <v>6</v>
      </c>
      <c r="F1284" s="1">
        <v>1</v>
      </c>
      <c r="G1284" s="1">
        <v>6</v>
      </c>
      <c r="H1284" s="1">
        <v>1</v>
      </c>
      <c r="I1284" s="1">
        <v>6</v>
      </c>
      <c r="J1284" s="1">
        <v>1</v>
      </c>
      <c r="K1284" s="1">
        <v>6</v>
      </c>
    </row>
    <row r="1285" spans="1:11">
      <c r="A1285" s="1" t="s">
        <v>2416</v>
      </c>
      <c r="B1285" s="1" t="s">
        <v>689</v>
      </c>
      <c r="C1285" s="1" t="s">
        <v>1604</v>
      </c>
      <c r="D1285" s="1">
        <v>0</v>
      </c>
      <c r="E1285" s="1">
        <v>0</v>
      </c>
      <c r="F1285" s="1">
        <v>0</v>
      </c>
      <c r="G1285" s="1">
        <v>0</v>
      </c>
      <c r="H1285" s="1">
        <v>0</v>
      </c>
      <c r="I1285" s="1">
        <v>0</v>
      </c>
      <c r="J1285" s="1">
        <v>0</v>
      </c>
      <c r="K1285" s="1">
        <v>0</v>
      </c>
    </row>
    <row r="1286" spans="1:11">
      <c r="A1286" s="1" t="s">
        <v>2417</v>
      </c>
      <c r="B1286" s="1" t="s">
        <v>689</v>
      </c>
      <c r="C1286" s="1" t="s">
        <v>757</v>
      </c>
      <c r="D1286" s="1">
        <v>2</v>
      </c>
      <c r="E1286" s="1" t="s">
        <v>1243</v>
      </c>
      <c r="F1286" s="1">
        <v>2</v>
      </c>
      <c r="G1286" s="1" t="s">
        <v>1243</v>
      </c>
      <c r="H1286" s="1">
        <v>2</v>
      </c>
      <c r="I1286" s="1" t="s">
        <v>1243</v>
      </c>
      <c r="J1286" s="1">
        <v>2</v>
      </c>
      <c r="K1286" s="1" t="s">
        <v>1243</v>
      </c>
    </row>
    <row r="1287" spans="1:11">
      <c r="A1287" s="1" t="s">
        <v>2418</v>
      </c>
      <c r="B1287" s="1" t="s">
        <v>689</v>
      </c>
      <c r="C1287" s="1" t="s">
        <v>1431</v>
      </c>
      <c r="D1287" s="1">
        <v>0</v>
      </c>
      <c r="E1287" s="1">
        <v>0</v>
      </c>
      <c r="F1287" s="1">
        <v>0</v>
      </c>
      <c r="G1287" s="1">
        <v>0</v>
      </c>
      <c r="H1287" s="1">
        <v>0</v>
      </c>
      <c r="I1287" s="1">
        <v>0</v>
      </c>
      <c r="J1287" s="1">
        <v>0</v>
      </c>
      <c r="K1287" s="1">
        <v>0</v>
      </c>
    </row>
    <row r="1288" spans="1:11">
      <c r="A1288" s="1" t="s">
        <v>2419</v>
      </c>
      <c r="B1288" s="1" t="s">
        <v>700</v>
      </c>
      <c r="C1288" s="1" t="s">
        <v>746</v>
      </c>
      <c r="D1288" s="1">
        <v>5</v>
      </c>
      <c r="E1288" s="1" t="s">
        <v>1243</v>
      </c>
      <c r="F1288" s="1">
        <v>5</v>
      </c>
      <c r="G1288" s="1" t="s">
        <v>1243</v>
      </c>
      <c r="H1288" s="1">
        <v>5</v>
      </c>
      <c r="I1288" s="1" t="s">
        <v>1243</v>
      </c>
      <c r="J1288" s="1">
        <v>5</v>
      </c>
      <c r="K1288" s="1" t="s">
        <v>1243</v>
      </c>
    </row>
    <row r="1289" spans="1:11">
      <c r="A1289" s="1" t="s">
        <v>2420</v>
      </c>
      <c r="B1289" s="1" t="s">
        <v>700</v>
      </c>
      <c r="C1289" s="1" t="s">
        <v>759</v>
      </c>
      <c r="D1289" s="1">
        <v>0</v>
      </c>
      <c r="E1289" s="1" t="s">
        <v>1243</v>
      </c>
      <c r="F1289" s="1">
        <v>0</v>
      </c>
      <c r="G1289" s="1" t="s">
        <v>1243</v>
      </c>
      <c r="H1289" s="1">
        <v>0</v>
      </c>
      <c r="I1289" s="1" t="s">
        <v>1243</v>
      </c>
      <c r="J1289" s="1">
        <v>0</v>
      </c>
      <c r="K1289" s="1" t="s">
        <v>1243</v>
      </c>
    </row>
    <row r="1290" spans="1:11">
      <c r="A1290" s="1" t="s">
        <v>2421</v>
      </c>
      <c r="B1290" s="1" t="s">
        <v>700</v>
      </c>
      <c r="C1290" s="1" t="s">
        <v>1602</v>
      </c>
      <c r="D1290" s="1">
        <v>0</v>
      </c>
      <c r="E1290" s="1">
        <v>0</v>
      </c>
      <c r="F1290" s="1">
        <v>0</v>
      </c>
      <c r="G1290" s="1">
        <v>0</v>
      </c>
      <c r="H1290" s="1">
        <v>0</v>
      </c>
      <c r="I1290" s="1">
        <v>0</v>
      </c>
      <c r="J1290" s="1">
        <v>0</v>
      </c>
      <c r="K1290" s="1">
        <v>0</v>
      </c>
    </row>
    <row r="1291" spans="1:11">
      <c r="A1291" s="1" t="s">
        <v>660</v>
      </c>
      <c r="B1291" s="1" t="s">
        <v>700</v>
      </c>
      <c r="C1291" s="1" t="s">
        <v>756</v>
      </c>
      <c r="D1291" s="1">
        <v>3</v>
      </c>
      <c r="E1291" s="1">
        <v>20</v>
      </c>
      <c r="F1291" s="1">
        <v>3</v>
      </c>
      <c r="G1291" s="1">
        <v>20</v>
      </c>
      <c r="H1291" s="1">
        <v>3</v>
      </c>
      <c r="I1291" s="1">
        <v>20</v>
      </c>
      <c r="J1291" s="1">
        <v>3</v>
      </c>
      <c r="K1291" s="1">
        <v>20</v>
      </c>
    </row>
    <row r="1292" spans="1:11">
      <c r="A1292" s="1" t="s">
        <v>661</v>
      </c>
      <c r="B1292" s="1" t="s">
        <v>700</v>
      </c>
      <c r="C1292" s="1" t="s">
        <v>1603</v>
      </c>
      <c r="D1292" s="1">
        <v>0</v>
      </c>
      <c r="E1292" s="1">
        <v>0</v>
      </c>
      <c r="F1292" s="1">
        <v>0</v>
      </c>
      <c r="G1292" s="1">
        <v>0</v>
      </c>
      <c r="H1292" s="1">
        <v>0</v>
      </c>
      <c r="I1292" s="1">
        <v>0</v>
      </c>
      <c r="J1292" s="1">
        <v>0</v>
      </c>
      <c r="K1292" s="1">
        <v>0</v>
      </c>
    </row>
    <row r="1293" spans="1:11">
      <c r="A1293" s="1" t="s">
        <v>662</v>
      </c>
      <c r="B1293" s="1" t="s">
        <v>700</v>
      </c>
      <c r="C1293" s="1" t="s">
        <v>758</v>
      </c>
      <c r="D1293" s="1">
        <v>0</v>
      </c>
      <c r="E1293" s="1" t="s">
        <v>1243</v>
      </c>
      <c r="F1293" s="1">
        <v>0</v>
      </c>
      <c r="G1293" s="1" t="s">
        <v>1243</v>
      </c>
      <c r="H1293" s="1">
        <v>0</v>
      </c>
      <c r="I1293" s="1" t="s">
        <v>1243</v>
      </c>
      <c r="J1293" s="1">
        <v>0</v>
      </c>
      <c r="K1293" s="1" t="s">
        <v>1243</v>
      </c>
    </row>
    <row r="1294" spans="1:11">
      <c r="A1294" s="1" t="s">
        <v>1528</v>
      </c>
      <c r="B1294" s="1" t="s">
        <v>700</v>
      </c>
      <c r="C1294" s="1" t="s">
        <v>1605</v>
      </c>
      <c r="D1294" s="1">
        <v>1</v>
      </c>
      <c r="E1294" s="1" t="s">
        <v>1243</v>
      </c>
      <c r="F1294" s="1">
        <v>1</v>
      </c>
      <c r="G1294" s="1" t="s">
        <v>1243</v>
      </c>
      <c r="H1294" s="1">
        <v>1</v>
      </c>
      <c r="I1294" s="1" t="s">
        <v>1243</v>
      </c>
      <c r="J1294" s="1">
        <v>1</v>
      </c>
      <c r="K1294" s="1" t="s">
        <v>1243</v>
      </c>
    </row>
    <row r="1295" spans="1:11">
      <c r="A1295" s="1" t="s">
        <v>1529</v>
      </c>
      <c r="B1295" s="1" t="s">
        <v>700</v>
      </c>
      <c r="C1295" s="1" t="s">
        <v>1606</v>
      </c>
      <c r="D1295" s="1">
        <v>1</v>
      </c>
      <c r="E1295" s="1" t="s">
        <v>1243</v>
      </c>
      <c r="F1295" s="1">
        <v>1</v>
      </c>
      <c r="G1295" s="1" t="s">
        <v>1243</v>
      </c>
      <c r="H1295" s="1">
        <v>1</v>
      </c>
      <c r="I1295" s="1" t="s">
        <v>1243</v>
      </c>
      <c r="J1295" s="1">
        <v>1</v>
      </c>
      <c r="K1295" s="1" t="s">
        <v>1243</v>
      </c>
    </row>
    <row r="1296" spans="1:11">
      <c r="A1296" s="1" t="s">
        <v>1530</v>
      </c>
      <c r="B1296" s="1" t="s">
        <v>700</v>
      </c>
      <c r="C1296" s="1" t="s">
        <v>760</v>
      </c>
      <c r="D1296" s="1">
        <v>0</v>
      </c>
      <c r="E1296" s="1">
        <v>0</v>
      </c>
      <c r="F1296" s="1">
        <v>0</v>
      </c>
      <c r="G1296" s="1">
        <v>0</v>
      </c>
      <c r="H1296" s="1">
        <v>0</v>
      </c>
      <c r="I1296" s="1">
        <v>0</v>
      </c>
      <c r="J1296" s="1">
        <v>0</v>
      </c>
      <c r="K1296" s="1">
        <v>0</v>
      </c>
    </row>
    <row r="1297" spans="1:11">
      <c r="A1297" s="1" t="s">
        <v>1531</v>
      </c>
      <c r="B1297" s="1" t="s">
        <v>700</v>
      </c>
      <c r="C1297" s="1" t="s">
        <v>1604</v>
      </c>
      <c r="D1297" s="1">
        <v>0</v>
      </c>
      <c r="E1297" s="1">
        <v>0</v>
      </c>
      <c r="F1297" s="1">
        <v>0</v>
      </c>
      <c r="G1297" s="1">
        <v>0</v>
      </c>
      <c r="H1297" s="1">
        <v>0</v>
      </c>
      <c r="I1297" s="1">
        <v>0</v>
      </c>
      <c r="J1297" s="1">
        <v>0</v>
      </c>
      <c r="K1297" s="1">
        <v>0</v>
      </c>
    </row>
    <row r="1298" spans="1:11">
      <c r="A1298" s="1" t="s">
        <v>206</v>
      </c>
      <c r="B1298" s="1" t="s">
        <v>700</v>
      </c>
      <c r="C1298" s="1" t="s">
        <v>757</v>
      </c>
      <c r="D1298" s="1">
        <v>0</v>
      </c>
      <c r="E1298" s="1" t="s">
        <v>1243</v>
      </c>
      <c r="F1298" s="1">
        <v>0</v>
      </c>
      <c r="G1298" s="1" t="s">
        <v>1243</v>
      </c>
      <c r="H1298" s="1">
        <v>0</v>
      </c>
      <c r="I1298" s="1" t="s">
        <v>1243</v>
      </c>
      <c r="J1298" s="1">
        <v>0</v>
      </c>
      <c r="K1298" s="1" t="s">
        <v>1243</v>
      </c>
    </row>
    <row r="1299" spans="1:11">
      <c r="A1299" s="1" t="s">
        <v>207</v>
      </c>
      <c r="B1299" s="1" t="s">
        <v>700</v>
      </c>
      <c r="C1299" s="1" t="s">
        <v>1431</v>
      </c>
      <c r="D1299" s="1">
        <v>0</v>
      </c>
      <c r="E1299" s="1">
        <v>0</v>
      </c>
      <c r="F1299" s="1">
        <v>0</v>
      </c>
      <c r="G1299" s="1">
        <v>0</v>
      </c>
      <c r="H1299" s="1">
        <v>0</v>
      </c>
      <c r="I1299" s="1">
        <v>0</v>
      </c>
      <c r="J1299" s="1">
        <v>0</v>
      </c>
      <c r="K1299" s="1">
        <v>0</v>
      </c>
    </row>
    <row r="1300" spans="1:11">
      <c r="A1300" s="1" t="s">
        <v>827</v>
      </c>
      <c r="B1300" s="1" t="s">
        <v>208</v>
      </c>
      <c r="C1300" s="1" t="s">
        <v>746</v>
      </c>
      <c r="D1300" s="1">
        <v>490</v>
      </c>
      <c r="E1300" s="1" t="s">
        <v>1243</v>
      </c>
      <c r="F1300" s="1">
        <v>491</v>
      </c>
      <c r="G1300" s="1" t="s">
        <v>1243</v>
      </c>
      <c r="H1300" s="1">
        <v>491</v>
      </c>
      <c r="I1300" s="1" t="s">
        <v>1243</v>
      </c>
      <c r="J1300" s="1">
        <v>492</v>
      </c>
      <c r="K1300" s="1" t="s">
        <v>1243</v>
      </c>
    </row>
    <row r="1301" spans="1:11">
      <c r="A1301" s="1" t="s">
        <v>515</v>
      </c>
      <c r="B1301" s="1" t="s">
        <v>208</v>
      </c>
      <c r="C1301" s="1" t="s">
        <v>759</v>
      </c>
      <c r="D1301" s="1">
        <v>9</v>
      </c>
      <c r="E1301" s="1" t="s">
        <v>1243</v>
      </c>
      <c r="F1301" s="1">
        <v>9</v>
      </c>
      <c r="G1301" s="1" t="s">
        <v>1243</v>
      </c>
      <c r="H1301" s="1">
        <v>9</v>
      </c>
      <c r="I1301" s="1" t="s">
        <v>1243</v>
      </c>
      <c r="J1301" s="1">
        <v>9</v>
      </c>
      <c r="K1301" s="1" t="s">
        <v>1243</v>
      </c>
    </row>
    <row r="1302" spans="1:11">
      <c r="A1302" s="1" t="s">
        <v>516</v>
      </c>
      <c r="B1302" s="1" t="s">
        <v>208</v>
      </c>
      <c r="C1302" s="1" t="s">
        <v>1602</v>
      </c>
      <c r="D1302" s="1">
        <v>22</v>
      </c>
      <c r="E1302" s="1">
        <v>3030</v>
      </c>
      <c r="F1302" s="1">
        <v>21</v>
      </c>
      <c r="G1302" s="1">
        <v>2960</v>
      </c>
      <c r="H1302" s="1">
        <v>21</v>
      </c>
      <c r="I1302" s="1">
        <v>2960</v>
      </c>
      <c r="J1302" s="1">
        <v>21</v>
      </c>
      <c r="K1302" s="1">
        <v>2960</v>
      </c>
    </row>
    <row r="1303" spans="1:11">
      <c r="A1303" s="1" t="s">
        <v>517</v>
      </c>
      <c r="B1303" s="1" t="s">
        <v>208</v>
      </c>
      <c r="C1303" s="1" t="s">
        <v>756</v>
      </c>
      <c r="D1303" s="1">
        <v>264</v>
      </c>
      <c r="E1303" s="1">
        <v>1856</v>
      </c>
      <c r="F1303" s="1">
        <v>267</v>
      </c>
      <c r="G1303" s="1">
        <v>1867</v>
      </c>
      <c r="H1303" s="1">
        <v>267</v>
      </c>
      <c r="I1303" s="1">
        <v>1846</v>
      </c>
      <c r="J1303" s="1">
        <v>268</v>
      </c>
      <c r="K1303" s="1">
        <v>1850</v>
      </c>
    </row>
    <row r="1304" spans="1:11">
      <c r="A1304" s="1" t="s">
        <v>518</v>
      </c>
      <c r="B1304" s="1" t="s">
        <v>208</v>
      </c>
      <c r="C1304" s="1" t="s">
        <v>1603</v>
      </c>
      <c r="D1304" s="1">
        <v>7</v>
      </c>
      <c r="E1304" s="1">
        <v>850</v>
      </c>
      <c r="F1304" s="1">
        <v>7</v>
      </c>
      <c r="G1304" s="1">
        <v>850</v>
      </c>
      <c r="H1304" s="1">
        <v>7</v>
      </c>
      <c r="I1304" s="1">
        <v>850</v>
      </c>
      <c r="J1304" s="1">
        <v>7</v>
      </c>
      <c r="K1304" s="1">
        <v>850</v>
      </c>
    </row>
    <row r="1305" spans="1:11">
      <c r="A1305" s="1" t="s">
        <v>519</v>
      </c>
      <c r="B1305" s="1" t="s">
        <v>208</v>
      </c>
      <c r="C1305" s="1" t="s">
        <v>758</v>
      </c>
      <c r="D1305" s="1">
        <v>59</v>
      </c>
      <c r="E1305" s="1" t="s">
        <v>1243</v>
      </c>
      <c r="F1305" s="1">
        <v>58</v>
      </c>
      <c r="G1305" s="1" t="s">
        <v>1243</v>
      </c>
      <c r="H1305" s="1">
        <v>58</v>
      </c>
      <c r="I1305" s="1" t="s">
        <v>1243</v>
      </c>
      <c r="J1305" s="1">
        <v>58</v>
      </c>
      <c r="K1305" s="1" t="s">
        <v>1243</v>
      </c>
    </row>
    <row r="1306" spans="1:11">
      <c r="A1306" s="1" t="s">
        <v>520</v>
      </c>
      <c r="B1306" s="1" t="s">
        <v>208</v>
      </c>
      <c r="C1306" s="1" t="s">
        <v>1605</v>
      </c>
      <c r="D1306" s="1">
        <v>19</v>
      </c>
      <c r="E1306" s="1" t="s">
        <v>1243</v>
      </c>
      <c r="F1306" s="1">
        <v>19</v>
      </c>
      <c r="G1306" s="1" t="s">
        <v>1243</v>
      </c>
      <c r="H1306" s="1">
        <v>19</v>
      </c>
      <c r="I1306" s="1" t="s">
        <v>1243</v>
      </c>
      <c r="J1306" s="1">
        <v>19</v>
      </c>
      <c r="K1306" s="1" t="s">
        <v>1243</v>
      </c>
    </row>
    <row r="1307" spans="1:11">
      <c r="A1307" s="1" t="s">
        <v>521</v>
      </c>
      <c r="B1307" s="1" t="s">
        <v>208</v>
      </c>
      <c r="C1307" s="1" t="s">
        <v>1606</v>
      </c>
      <c r="D1307" s="1">
        <v>19</v>
      </c>
      <c r="E1307" s="1" t="s">
        <v>1243</v>
      </c>
      <c r="F1307" s="1">
        <v>19</v>
      </c>
      <c r="G1307" s="1" t="s">
        <v>1243</v>
      </c>
      <c r="H1307" s="1">
        <v>19</v>
      </c>
      <c r="I1307" s="1" t="s">
        <v>1243</v>
      </c>
      <c r="J1307" s="1">
        <v>19</v>
      </c>
      <c r="K1307" s="1" t="s">
        <v>1243</v>
      </c>
    </row>
    <row r="1308" spans="1:11">
      <c r="A1308" s="1" t="s">
        <v>522</v>
      </c>
      <c r="B1308" s="1" t="s">
        <v>208</v>
      </c>
      <c r="C1308" s="1" t="s">
        <v>760</v>
      </c>
      <c r="D1308" s="1">
        <v>9</v>
      </c>
      <c r="E1308" s="1">
        <v>58.335402000000002</v>
      </c>
      <c r="F1308" s="1">
        <v>9</v>
      </c>
      <c r="G1308" s="1">
        <v>58.335402000000002</v>
      </c>
      <c r="H1308" s="1">
        <v>9</v>
      </c>
      <c r="I1308" s="1">
        <v>58.335402000000002</v>
      </c>
      <c r="J1308" s="1">
        <v>9</v>
      </c>
      <c r="K1308" s="1">
        <v>58.335402000000002</v>
      </c>
    </row>
    <row r="1309" spans="1:11">
      <c r="A1309" s="1" t="s">
        <v>1320</v>
      </c>
      <c r="B1309" s="1" t="s">
        <v>208</v>
      </c>
      <c r="C1309" s="1" t="s">
        <v>1604</v>
      </c>
      <c r="D1309" s="1">
        <v>71</v>
      </c>
      <c r="E1309" s="1">
        <v>2837.3392590000003</v>
      </c>
      <c r="F1309" s="1">
        <v>71</v>
      </c>
      <c r="G1309" s="1">
        <v>2837.3392590000003</v>
      </c>
      <c r="H1309" s="1">
        <v>71</v>
      </c>
      <c r="I1309" s="1">
        <v>2837.3392590000003</v>
      </c>
      <c r="J1309" s="1">
        <v>71</v>
      </c>
      <c r="K1309" s="1">
        <v>2838.2499989999997</v>
      </c>
    </row>
    <row r="1310" spans="1:11">
      <c r="A1310" s="1" t="s">
        <v>1321</v>
      </c>
      <c r="B1310" s="1" t="s">
        <v>208</v>
      </c>
      <c r="C1310" s="1" t="s">
        <v>757</v>
      </c>
      <c r="D1310" s="1">
        <v>6</v>
      </c>
      <c r="E1310" s="1" t="s">
        <v>1243</v>
      </c>
      <c r="F1310" s="1">
        <v>6</v>
      </c>
      <c r="G1310" s="1" t="s">
        <v>1243</v>
      </c>
      <c r="H1310" s="1">
        <v>6</v>
      </c>
      <c r="I1310" s="1" t="s">
        <v>1243</v>
      </c>
      <c r="J1310" s="1">
        <v>6</v>
      </c>
      <c r="K1310" s="1" t="s">
        <v>1243</v>
      </c>
    </row>
    <row r="1311" spans="1:11">
      <c r="A1311" s="1" t="s">
        <v>1322</v>
      </c>
      <c r="B1311" s="1" t="s">
        <v>208</v>
      </c>
      <c r="C1311" s="1" t="s">
        <v>1431</v>
      </c>
      <c r="D1311" s="1">
        <v>3</v>
      </c>
      <c r="E1311" s="1">
        <v>28</v>
      </c>
      <c r="F1311" s="1">
        <v>3</v>
      </c>
      <c r="G1311" s="1">
        <v>28</v>
      </c>
      <c r="H1311" s="1">
        <v>3</v>
      </c>
      <c r="I1311" s="1">
        <v>28</v>
      </c>
      <c r="J1311" s="1">
        <v>3</v>
      </c>
      <c r="K1311" s="1">
        <v>28</v>
      </c>
    </row>
    <row r="1312" spans="1:11">
      <c r="A1312" s="1" t="s">
        <v>209</v>
      </c>
      <c r="B1312" s="1" t="s">
        <v>704</v>
      </c>
      <c r="C1312" s="1" t="s">
        <v>746</v>
      </c>
      <c r="D1312" s="1">
        <v>19</v>
      </c>
      <c r="E1312" s="1" t="s">
        <v>1243</v>
      </c>
      <c r="F1312" s="1">
        <v>19</v>
      </c>
      <c r="G1312" s="1" t="s">
        <v>1243</v>
      </c>
      <c r="H1312" s="1">
        <v>19</v>
      </c>
      <c r="I1312" s="1" t="s">
        <v>1243</v>
      </c>
      <c r="J1312" s="1">
        <v>19</v>
      </c>
      <c r="K1312" s="1" t="s">
        <v>1243</v>
      </c>
    </row>
    <row r="1313" spans="1:11">
      <c r="A1313" s="1" t="s">
        <v>210</v>
      </c>
      <c r="B1313" s="1" t="s">
        <v>704</v>
      </c>
      <c r="C1313" s="1" t="s">
        <v>759</v>
      </c>
      <c r="D1313" s="1">
        <v>0</v>
      </c>
      <c r="E1313" s="1" t="s">
        <v>1243</v>
      </c>
      <c r="F1313" s="1">
        <v>0</v>
      </c>
      <c r="G1313" s="1" t="s">
        <v>1243</v>
      </c>
      <c r="H1313" s="1">
        <v>0</v>
      </c>
      <c r="I1313" s="1" t="s">
        <v>1243</v>
      </c>
      <c r="J1313" s="1">
        <v>0</v>
      </c>
      <c r="K1313" s="1" t="s">
        <v>1243</v>
      </c>
    </row>
    <row r="1314" spans="1:11">
      <c r="A1314" s="1" t="s">
        <v>211</v>
      </c>
      <c r="B1314" s="1" t="s">
        <v>704</v>
      </c>
      <c r="C1314" s="1" t="s">
        <v>1602</v>
      </c>
      <c r="D1314" s="1">
        <v>0</v>
      </c>
      <c r="E1314" s="1">
        <v>0</v>
      </c>
      <c r="F1314" s="1">
        <v>0</v>
      </c>
      <c r="G1314" s="1">
        <v>0</v>
      </c>
      <c r="H1314" s="1">
        <v>0</v>
      </c>
      <c r="I1314" s="1">
        <v>0</v>
      </c>
      <c r="J1314" s="1">
        <v>0</v>
      </c>
      <c r="K1314" s="1">
        <v>0</v>
      </c>
    </row>
    <row r="1315" spans="1:11">
      <c r="A1315" s="1" t="s">
        <v>212</v>
      </c>
      <c r="B1315" s="1" t="s">
        <v>704</v>
      </c>
      <c r="C1315" s="1" t="s">
        <v>756</v>
      </c>
      <c r="D1315" s="1">
        <v>15</v>
      </c>
      <c r="E1315" s="1">
        <v>97</v>
      </c>
      <c r="F1315" s="1">
        <v>15</v>
      </c>
      <c r="G1315" s="1">
        <v>97</v>
      </c>
      <c r="H1315" s="1">
        <v>15</v>
      </c>
      <c r="I1315" s="1">
        <v>97</v>
      </c>
      <c r="J1315" s="1">
        <v>15</v>
      </c>
      <c r="K1315" s="1">
        <v>97</v>
      </c>
    </row>
    <row r="1316" spans="1:11">
      <c r="A1316" s="1" t="s">
        <v>213</v>
      </c>
      <c r="B1316" s="1" t="s">
        <v>704</v>
      </c>
      <c r="C1316" s="1" t="s">
        <v>1603</v>
      </c>
      <c r="D1316" s="1">
        <v>0</v>
      </c>
      <c r="E1316" s="1">
        <v>0</v>
      </c>
      <c r="F1316" s="1">
        <v>0</v>
      </c>
      <c r="G1316" s="1">
        <v>0</v>
      </c>
      <c r="H1316" s="1">
        <v>0</v>
      </c>
      <c r="I1316" s="1">
        <v>0</v>
      </c>
      <c r="J1316" s="1">
        <v>0</v>
      </c>
      <c r="K1316" s="1">
        <v>0</v>
      </c>
    </row>
    <row r="1317" spans="1:11">
      <c r="A1317" s="1" t="s">
        <v>1244</v>
      </c>
      <c r="B1317" s="1" t="s">
        <v>704</v>
      </c>
      <c r="C1317" s="1" t="s">
        <v>758</v>
      </c>
      <c r="D1317" s="1">
        <v>2</v>
      </c>
      <c r="E1317" s="1" t="s">
        <v>1243</v>
      </c>
      <c r="F1317" s="1">
        <v>2</v>
      </c>
      <c r="G1317" s="1" t="s">
        <v>1243</v>
      </c>
      <c r="H1317" s="1">
        <v>2</v>
      </c>
      <c r="I1317" s="1" t="s">
        <v>1243</v>
      </c>
      <c r="J1317" s="1">
        <v>2</v>
      </c>
      <c r="K1317" s="1" t="s">
        <v>1243</v>
      </c>
    </row>
    <row r="1318" spans="1:11">
      <c r="A1318" s="1" t="s">
        <v>1245</v>
      </c>
      <c r="B1318" s="1" t="s">
        <v>704</v>
      </c>
      <c r="C1318" s="1" t="s">
        <v>1605</v>
      </c>
      <c r="D1318" s="1">
        <v>1</v>
      </c>
      <c r="E1318" s="1" t="s">
        <v>1243</v>
      </c>
      <c r="F1318" s="1">
        <v>1</v>
      </c>
      <c r="G1318" s="1" t="s">
        <v>1243</v>
      </c>
      <c r="H1318" s="1">
        <v>1</v>
      </c>
      <c r="I1318" s="1" t="s">
        <v>1243</v>
      </c>
      <c r="J1318" s="1">
        <v>1</v>
      </c>
      <c r="K1318" s="1" t="s">
        <v>1243</v>
      </c>
    </row>
    <row r="1319" spans="1:11">
      <c r="A1319" s="1" t="s">
        <v>2202</v>
      </c>
      <c r="B1319" s="1" t="s">
        <v>704</v>
      </c>
      <c r="C1319" s="1" t="s">
        <v>1606</v>
      </c>
      <c r="D1319" s="1">
        <v>1</v>
      </c>
      <c r="E1319" s="1" t="s">
        <v>1243</v>
      </c>
      <c r="F1319" s="1">
        <v>1</v>
      </c>
      <c r="G1319" s="1" t="s">
        <v>1243</v>
      </c>
      <c r="H1319" s="1">
        <v>1</v>
      </c>
      <c r="I1319" s="1" t="s">
        <v>1243</v>
      </c>
      <c r="J1319" s="1">
        <v>1</v>
      </c>
      <c r="K1319" s="1" t="s">
        <v>1243</v>
      </c>
    </row>
    <row r="1320" spans="1:11">
      <c r="A1320" s="1" t="s">
        <v>2203</v>
      </c>
      <c r="B1320" s="1" t="s">
        <v>704</v>
      </c>
      <c r="C1320" s="1" t="s">
        <v>760</v>
      </c>
      <c r="D1320" s="1">
        <v>0</v>
      </c>
      <c r="E1320" s="1">
        <v>0</v>
      </c>
      <c r="F1320" s="1">
        <v>0</v>
      </c>
      <c r="G1320" s="1">
        <v>0</v>
      </c>
      <c r="H1320" s="1">
        <v>0</v>
      </c>
      <c r="I1320" s="1">
        <v>0</v>
      </c>
      <c r="J1320" s="1">
        <v>0</v>
      </c>
      <c r="K1320" s="1">
        <v>0</v>
      </c>
    </row>
    <row r="1321" spans="1:11">
      <c r="A1321" s="1" t="s">
        <v>2204</v>
      </c>
      <c r="B1321" s="1" t="s">
        <v>704</v>
      </c>
      <c r="C1321" s="1" t="s">
        <v>1604</v>
      </c>
      <c r="D1321" s="1">
        <v>0</v>
      </c>
      <c r="E1321" s="1">
        <v>0</v>
      </c>
      <c r="F1321" s="1">
        <v>0</v>
      </c>
      <c r="G1321" s="1">
        <v>0</v>
      </c>
      <c r="H1321" s="1">
        <v>0</v>
      </c>
      <c r="I1321" s="1">
        <v>0</v>
      </c>
      <c r="J1321" s="1">
        <v>0</v>
      </c>
      <c r="K1321" s="1">
        <v>0</v>
      </c>
    </row>
    <row r="1322" spans="1:11">
      <c r="A1322" s="1" t="s">
        <v>2205</v>
      </c>
      <c r="B1322" s="1" t="s">
        <v>704</v>
      </c>
      <c r="C1322" s="1" t="s">
        <v>757</v>
      </c>
      <c r="D1322" s="1">
        <v>0</v>
      </c>
      <c r="E1322" s="1" t="s">
        <v>1243</v>
      </c>
      <c r="F1322" s="1">
        <v>0</v>
      </c>
      <c r="G1322" s="1" t="s">
        <v>1243</v>
      </c>
      <c r="H1322" s="1">
        <v>0</v>
      </c>
      <c r="I1322" s="1" t="s">
        <v>1243</v>
      </c>
      <c r="J1322" s="1">
        <v>0</v>
      </c>
      <c r="K1322" s="1" t="s">
        <v>1243</v>
      </c>
    </row>
    <row r="1323" spans="1:11">
      <c r="A1323" s="1" t="s">
        <v>2206</v>
      </c>
      <c r="B1323" s="1" t="s">
        <v>704</v>
      </c>
      <c r="C1323" s="1" t="s">
        <v>1431</v>
      </c>
      <c r="D1323" s="1">
        <v>0</v>
      </c>
      <c r="E1323" s="1">
        <v>0</v>
      </c>
      <c r="F1323" s="1">
        <v>0</v>
      </c>
      <c r="G1323" s="1">
        <v>0</v>
      </c>
      <c r="H1323" s="1">
        <v>0</v>
      </c>
      <c r="I1323" s="1">
        <v>0</v>
      </c>
      <c r="J1323" s="1">
        <v>0</v>
      </c>
      <c r="K1323" s="1">
        <v>0</v>
      </c>
    </row>
    <row r="1324" spans="1:11">
      <c r="A1324" s="1" t="s">
        <v>2207</v>
      </c>
      <c r="B1324" s="1" t="s">
        <v>709</v>
      </c>
      <c r="C1324" s="1" t="s">
        <v>746</v>
      </c>
      <c r="D1324" s="1">
        <v>49</v>
      </c>
      <c r="E1324" s="1" t="s">
        <v>1243</v>
      </c>
      <c r="F1324" s="1">
        <v>49</v>
      </c>
      <c r="G1324" s="1" t="s">
        <v>1243</v>
      </c>
      <c r="H1324" s="1">
        <v>49</v>
      </c>
      <c r="I1324" s="1" t="s">
        <v>1243</v>
      </c>
      <c r="J1324" s="1">
        <v>49</v>
      </c>
      <c r="K1324" s="1" t="s">
        <v>1243</v>
      </c>
    </row>
    <row r="1325" spans="1:11">
      <c r="A1325" s="1" t="s">
        <v>2208</v>
      </c>
      <c r="B1325" s="1" t="s">
        <v>709</v>
      </c>
      <c r="C1325" s="1" t="s">
        <v>759</v>
      </c>
      <c r="D1325" s="1">
        <v>2</v>
      </c>
      <c r="E1325" s="1" t="s">
        <v>1243</v>
      </c>
      <c r="F1325" s="1">
        <v>2</v>
      </c>
      <c r="G1325" s="1" t="s">
        <v>1243</v>
      </c>
      <c r="H1325" s="1">
        <v>2</v>
      </c>
      <c r="I1325" s="1" t="s">
        <v>1243</v>
      </c>
      <c r="J1325" s="1">
        <v>2</v>
      </c>
      <c r="K1325" s="1" t="s">
        <v>1243</v>
      </c>
    </row>
    <row r="1326" spans="1:11">
      <c r="A1326" s="1" t="s">
        <v>2209</v>
      </c>
      <c r="B1326" s="1" t="s">
        <v>709</v>
      </c>
      <c r="C1326" s="1" t="s">
        <v>1602</v>
      </c>
      <c r="D1326" s="1">
        <v>3</v>
      </c>
      <c r="E1326" s="1">
        <v>795</v>
      </c>
      <c r="F1326" s="1">
        <v>3</v>
      </c>
      <c r="G1326" s="1">
        <v>795</v>
      </c>
      <c r="H1326" s="1">
        <v>3</v>
      </c>
      <c r="I1326" s="1">
        <v>795</v>
      </c>
      <c r="J1326" s="1">
        <v>3</v>
      </c>
      <c r="K1326" s="1">
        <v>795</v>
      </c>
    </row>
    <row r="1327" spans="1:11">
      <c r="A1327" s="1" t="s">
        <v>2210</v>
      </c>
      <c r="B1327" s="1" t="s">
        <v>709</v>
      </c>
      <c r="C1327" s="1" t="s">
        <v>756</v>
      </c>
      <c r="D1327" s="1">
        <v>21</v>
      </c>
      <c r="E1327" s="1">
        <v>269</v>
      </c>
      <c r="F1327" s="1">
        <v>21</v>
      </c>
      <c r="G1327" s="1">
        <v>269</v>
      </c>
      <c r="H1327" s="1">
        <v>21</v>
      </c>
      <c r="I1327" s="1">
        <v>269</v>
      </c>
      <c r="J1327" s="1">
        <v>21</v>
      </c>
      <c r="K1327" s="1">
        <v>269</v>
      </c>
    </row>
    <row r="1328" spans="1:11">
      <c r="A1328" s="1" t="s">
        <v>2211</v>
      </c>
      <c r="B1328" s="1" t="s">
        <v>709</v>
      </c>
      <c r="C1328" s="1" t="s">
        <v>1603</v>
      </c>
      <c r="D1328" s="1">
        <v>1</v>
      </c>
      <c r="E1328" s="1">
        <v>100</v>
      </c>
      <c r="F1328" s="1">
        <v>1</v>
      </c>
      <c r="G1328" s="1">
        <v>100</v>
      </c>
      <c r="H1328" s="1">
        <v>1</v>
      </c>
      <c r="I1328" s="1">
        <v>100</v>
      </c>
      <c r="J1328" s="1">
        <v>1</v>
      </c>
      <c r="K1328" s="1">
        <v>100</v>
      </c>
    </row>
    <row r="1329" spans="1:11">
      <c r="A1329" s="1" t="s">
        <v>380</v>
      </c>
      <c r="B1329" s="1" t="s">
        <v>709</v>
      </c>
      <c r="C1329" s="1" t="s">
        <v>758</v>
      </c>
      <c r="D1329" s="1">
        <v>3</v>
      </c>
      <c r="E1329" s="1" t="s">
        <v>1243</v>
      </c>
      <c r="F1329" s="1">
        <v>3</v>
      </c>
      <c r="G1329" s="1" t="s">
        <v>1243</v>
      </c>
      <c r="H1329" s="1">
        <v>3</v>
      </c>
      <c r="I1329" s="1" t="s">
        <v>1243</v>
      </c>
      <c r="J1329" s="1">
        <v>3</v>
      </c>
      <c r="K1329" s="1" t="s">
        <v>1243</v>
      </c>
    </row>
    <row r="1330" spans="1:11">
      <c r="A1330" s="1" t="s">
        <v>381</v>
      </c>
      <c r="B1330" s="1" t="s">
        <v>709</v>
      </c>
      <c r="C1330" s="1" t="s">
        <v>1605</v>
      </c>
      <c r="D1330" s="1">
        <v>1</v>
      </c>
      <c r="E1330" s="1" t="s">
        <v>1243</v>
      </c>
      <c r="F1330" s="1">
        <v>1</v>
      </c>
      <c r="G1330" s="1" t="s">
        <v>1243</v>
      </c>
      <c r="H1330" s="1">
        <v>1</v>
      </c>
      <c r="I1330" s="1" t="s">
        <v>1243</v>
      </c>
      <c r="J1330" s="1">
        <v>1</v>
      </c>
      <c r="K1330" s="1" t="s">
        <v>1243</v>
      </c>
    </row>
    <row r="1331" spans="1:11">
      <c r="A1331" s="1" t="s">
        <v>382</v>
      </c>
      <c r="B1331" s="1" t="s">
        <v>709</v>
      </c>
      <c r="C1331" s="1" t="s">
        <v>1606</v>
      </c>
      <c r="D1331" s="1">
        <v>1</v>
      </c>
      <c r="E1331" s="1" t="s">
        <v>1243</v>
      </c>
      <c r="F1331" s="1">
        <v>1</v>
      </c>
      <c r="G1331" s="1" t="s">
        <v>1243</v>
      </c>
      <c r="H1331" s="1">
        <v>1</v>
      </c>
      <c r="I1331" s="1" t="s">
        <v>1243</v>
      </c>
      <c r="J1331" s="1">
        <v>1</v>
      </c>
      <c r="K1331" s="1" t="s">
        <v>1243</v>
      </c>
    </row>
    <row r="1332" spans="1:11">
      <c r="A1332" s="1" t="s">
        <v>383</v>
      </c>
      <c r="B1332" s="1" t="s">
        <v>709</v>
      </c>
      <c r="C1332" s="1" t="s">
        <v>760</v>
      </c>
      <c r="D1332" s="1">
        <v>0</v>
      </c>
      <c r="E1332" s="1">
        <v>0</v>
      </c>
      <c r="F1332" s="1">
        <v>0</v>
      </c>
      <c r="G1332" s="1">
        <v>0</v>
      </c>
      <c r="H1332" s="1">
        <v>0</v>
      </c>
      <c r="I1332" s="1">
        <v>0</v>
      </c>
      <c r="J1332" s="1">
        <v>0</v>
      </c>
      <c r="K1332" s="1">
        <v>0</v>
      </c>
    </row>
    <row r="1333" spans="1:11">
      <c r="A1333" s="1" t="s">
        <v>384</v>
      </c>
      <c r="B1333" s="1" t="s">
        <v>709</v>
      </c>
      <c r="C1333" s="1" t="s">
        <v>1604</v>
      </c>
      <c r="D1333" s="1">
        <v>16</v>
      </c>
      <c r="E1333" s="1">
        <v>595.98076900000001</v>
      </c>
      <c r="F1333" s="1">
        <v>16</v>
      </c>
      <c r="G1333" s="1">
        <v>595.98076900000001</v>
      </c>
      <c r="H1333" s="1">
        <v>16</v>
      </c>
      <c r="I1333" s="1">
        <v>595.98076900000001</v>
      </c>
      <c r="J1333" s="1">
        <v>16</v>
      </c>
      <c r="K1333" s="1">
        <v>595.98076900000001</v>
      </c>
    </row>
    <row r="1334" spans="1:11">
      <c r="A1334" s="1" t="s">
        <v>385</v>
      </c>
      <c r="B1334" s="1" t="s">
        <v>709</v>
      </c>
      <c r="C1334" s="1" t="s">
        <v>757</v>
      </c>
      <c r="D1334" s="1">
        <v>0</v>
      </c>
      <c r="E1334" s="1" t="s">
        <v>1243</v>
      </c>
      <c r="F1334" s="1">
        <v>0</v>
      </c>
      <c r="G1334" s="1" t="s">
        <v>1243</v>
      </c>
      <c r="H1334" s="1">
        <v>0</v>
      </c>
      <c r="I1334" s="1" t="s">
        <v>1243</v>
      </c>
      <c r="J1334" s="1">
        <v>0</v>
      </c>
      <c r="K1334" s="1" t="s">
        <v>1243</v>
      </c>
    </row>
    <row r="1335" spans="1:11">
      <c r="A1335" s="1" t="s">
        <v>386</v>
      </c>
      <c r="B1335" s="1" t="s">
        <v>709</v>
      </c>
      <c r="C1335" s="1" t="s">
        <v>1431</v>
      </c>
      <c r="D1335" s="1">
        <v>1</v>
      </c>
      <c r="E1335" s="1">
        <v>7</v>
      </c>
      <c r="F1335" s="1">
        <v>1</v>
      </c>
      <c r="G1335" s="1">
        <v>7</v>
      </c>
      <c r="H1335" s="1">
        <v>1</v>
      </c>
      <c r="I1335" s="1">
        <v>7</v>
      </c>
      <c r="J1335" s="1">
        <v>1</v>
      </c>
      <c r="K1335" s="1">
        <v>7</v>
      </c>
    </row>
    <row r="1336" spans="1:11">
      <c r="A1336" s="1" t="s">
        <v>1222</v>
      </c>
      <c r="B1336" s="1" t="s">
        <v>387</v>
      </c>
      <c r="C1336" s="1" t="s">
        <v>746</v>
      </c>
      <c r="D1336" s="1">
        <v>11</v>
      </c>
      <c r="E1336" s="1" t="s">
        <v>1243</v>
      </c>
      <c r="F1336" s="1">
        <v>11</v>
      </c>
      <c r="G1336" s="1" t="s">
        <v>1243</v>
      </c>
      <c r="H1336" s="1">
        <v>11</v>
      </c>
      <c r="I1336" s="1" t="s">
        <v>1243</v>
      </c>
      <c r="J1336" s="1">
        <v>11</v>
      </c>
      <c r="K1336" s="1" t="s">
        <v>1243</v>
      </c>
    </row>
    <row r="1337" spans="1:11">
      <c r="A1337" s="1" t="s">
        <v>1223</v>
      </c>
      <c r="B1337" s="1" t="s">
        <v>387</v>
      </c>
      <c r="C1337" s="1" t="s">
        <v>759</v>
      </c>
      <c r="D1337" s="1">
        <v>0</v>
      </c>
      <c r="E1337" s="1" t="s">
        <v>1243</v>
      </c>
      <c r="F1337" s="1">
        <v>0</v>
      </c>
      <c r="G1337" s="1" t="s">
        <v>1243</v>
      </c>
      <c r="H1337" s="1">
        <v>0</v>
      </c>
      <c r="I1337" s="1" t="s">
        <v>1243</v>
      </c>
      <c r="J1337" s="1">
        <v>0</v>
      </c>
      <c r="K1337" s="1" t="s">
        <v>1243</v>
      </c>
    </row>
    <row r="1338" spans="1:11">
      <c r="A1338" s="1" t="s">
        <v>1224</v>
      </c>
      <c r="B1338" s="1" t="s">
        <v>387</v>
      </c>
      <c r="C1338" s="1" t="s">
        <v>1602</v>
      </c>
      <c r="D1338" s="1">
        <v>1</v>
      </c>
      <c r="E1338" s="1">
        <v>25</v>
      </c>
      <c r="F1338" s="1">
        <v>1</v>
      </c>
      <c r="G1338" s="1">
        <v>25</v>
      </c>
      <c r="H1338" s="1">
        <v>1</v>
      </c>
      <c r="I1338" s="1">
        <v>25</v>
      </c>
      <c r="J1338" s="1">
        <v>1</v>
      </c>
      <c r="K1338" s="1">
        <v>25</v>
      </c>
    </row>
    <row r="1339" spans="1:11">
      <c r="A1339" s="1" t="s">
        <v>1225</v>
      </c>
      <c r="B1339" s="1" t="s">
        <v>387</v>
      </c>
      <c r="C1339" s="1" t="s">
        <v>756</v>
      </c>
      <c r="D1339" s="1">
        <v>7</v>
      </c>
      <c r="E1339" s="1">
        <v>105</v>
      </c>
      <c r="F1339" s="1">
        <v>7</v>
      </c>
      <c r="G1339" s="1">
        <v>105</v>
      </c>
      <c r="H1339" s="1">
        <v>7</v>
      </c>
      <c r="I1339" s="1">
        <v>105</v>
      </c>
      <c r="J1339" s="1">
        <v>7</v>
      </c>
      <c r="K1339" s="1">
        <v>104</v>
      </c>
    </row>
    <row r="1340" spans="1:11">
      <c r="A1340" s="1" t="s">
        <v>1226</v>
      </c>
      <c r="B1340" s="1" t="s">
        <v>387</v>
      </c>
      <c r="C1340" s="1" t="s">
        <v>1603</v>
      </c>
      <c r="D1340" s="1">
        <v>0</v>
      </c>
      <c r="E1340" s="1">
        <v>0</v>
      </c>
      <c r="F1340" s="1">
        <v>0</v>
      </c>
      <c r="G1340" s="1">
        <v>0</v>
      </c>
      <c r="H1340" s="1">
        <v>0</v>
      </c>
      <c r="I1340" s="1">
        <v>0</v>
      </c>
      <c r="J1340" s="1">
        <v>0</v>
      </c>
      <c r="K1340" s="1">
        <v>0</v>
      </c>
    </row>
    <row r="1341" spans="1:11">
      <c r="A1341" s="1" t="s">
        <v>1227</v>
      </c>
      <c r="B1341" s="1" t="s">
        <v>387</v>
      </c>
      <c r="C1341" s="1" t="s">
        <v>758</v>
      </c>
      <c r="D1341" s="1">
        <v>0</v>
      </c>
      <c r="E1341" s="1" t="s">
        <v>1243</v>
      </c>
      <c r="F1341" s="1">
        <v>0</v>
      </c>
      <c r="G1341" s="1" t="s">
        <v>1243</v>
      </c>
      <c r="H1341" s="1">
        <v>0</v>
      </c>
      <c r="I1341" s="1" t="s">
        <v>1243</v>
      </c>
      <c r="J1341" s="1">
        <v>0</v>
      </c>
      <c r="K1341" s="1" t="s">
        <v>1243</v>
      </c>
    </row>
    <row r="1342" spans="1:11">
      <c r="A1342" s="1" t="s">
        <v>1228</v>
      </c>
      <c r="B1342" s="1" t="s">
        <v>387</v>
      </c>
      <c r="C1342" s="1" t="s">
        <v>1605</v>
      </c>
      <c r="D1342" s="1">
        <v>1</v>
      </c>
      <c r="E1342" s="1" t="s">
        <v>1243</v>
      </c>
      <c r="F1342" s="1">
        <v>1</v>
      </c>
      <c r="G1342" s="1" t="s">
        <v>1243</v>
      </c>
      <c r="H1342" s="1">
        <v>1</v>
      </c>
      <c r="I1342" s="1" t="s">
        <v>1243</v>
      </c>
      <c r="J1342" s="1">
        <v>1</v>
      </c>
      <c r="K1342" s="1" t="s">
        <v>1243</v>
      </c>
    </row>
    <row r="1343" spans="1:11">
      <c r="A1343" s="1" t="s">
        <v>1229</v>
      </c>
      <c r="B1343" s="1" t="s">
        <v>387</v>
      </c>
      <c r="C1343" s="1" t="s">
        <v>1606</v>
      </c>
      <c r="D1343" s="1">
        <v>1</v>
      </c>
      <c r="E1343" s="1" t="s">
        <v>1243</v>
      </c>
      <c r="F1343" s="1">
        <v>1</v>
      </c>
      <c r="G1343" s="1" t="s">
        <v>1243</v>
      </c>
      <c r="H1343" s="1">
        <v>1</v>
      </c>
      <c r="I1343" s="1" t="s">
        <v>1243</v>
      </c>
      <c r="J1343" s="1">
        <v>1</v>
      </c>
      <c r="K1343" s="1" t="s">
        <v>1243</v>
      </c>
    </row>
    <row r="1344" spans="1:11">
      <c r="A1344" s="1" t="s">
        <v>1230</v>
      </c>
      <c r="B1344" s="1" t="s">
        <v>387</v>
      </c>
      <c r="C1344" s="1" t="s">
        <v>760</v>
      </c>
      <c r="D1344" s="1">
        <v>0</v>
      </c>
      <c r="E1344" s="1">
        <v>0</v>
      </c>
      <c r="F1344" s="1">
        <v>0</v>
      </c>
      <c r="G1344" s="1">
        <v>0</v>
      </c>
      <c r="H1344" s="1">
        <v>0</v>
      </c>
      <c r="I1344" s="1">
        <v>0</v>
      </c>
      <c r="J1344" s="1">
        <v>0</v>
      </c>
      <c r="K1344" s="1">
        <v>0</v>
      </c>
    </row>
    <row r="1345" spans="1:11">
      <c r="A1345" s="1" t="s">
        <v>1786</v>
      </c>
      <c r="B1345" s="1" t="s">
        <v>387</v>
      </c>
      <c r="C1345" s="1" t="s">
        <v>1604</v>
      </c>
      <c r="D1345" s="1">
        <v>1</v>
      </c>
      <c r="E1345" s="1">
        <v>176</v>
      </c>
      <c r="F1345" s="1">
        <v>1</v>
      </c>
      <c r="G1345" s="1">
        <v>176</v>
      </c>
      <c r="H1345" s="1">
        <v>1</v>
      </c>
      <c r="I1345" s="1">
        <v>176</v>
      </c>
      <c r="J1345" s="1">
        <v>1</v>
      </c>
      <c r="K1345" s="1">
        <v>176</v>
      </c>
    </row>
    <row r="1346" spans="1:11">
      <c r="A1346" s="1" t="s">
        <v>1787</v>
      </c>
      <c r="B1346" s="1" t="s">
        <v>387</v>
      </c>
      <c r="C1346" s="1" t="s">
        <v>757</v>
      </c>
      <c r="D1346" s="1">
        <v>0</v>
      </c>
      <c r="E1346" s="1" t="s">
        <v>1243</v>
      </c>
      <c r="F1346" s="1">
        <v>0</v>
      </c>
      <c r="G1346" s="1" t="s">
        <v>1243</v>
      </c>
      <c r="H1346" s="1">
        <v>0</v>
      </c>
      <c r="I1346" s="1" t="s">
        <v>1243</v>
      </c>
      <c r="J1346" s="1">
        <v>0</v>
      </c>
      <c r="K1346" s="1" t="s">
        <v>1243</v>
      </c>
    </row>
    <row r="1347" spans="1:11">
      <c r="A1347" s="1" t="s">
        <v>1788</v>
      </c>
      <c r="B1347" s="1" t="s">
        <v>387</v>
      </c>
      <c r="C1347" s="1" t="s">
        <v>1431</v>
      </c>
      <c r="D1347" s="1">
        <v>0</v>
      </c>
      <c r="E1347" s="1">
        <v>0</v>
      </c>
      <c r="F1347" s="1">
        <v>0</v>
      </c>
      <c r="G1347" s="1">
        <v>0</v>
      </c>
      <c r="H1347" s="1">
        <v>0</v>
      </c>
      <c r="I1347" s="1">
        <v>0</v>
      </c>
      <c r="J1347" s="1">
        <v>0</v>
      </c>
      <c r="K1347" s="1">
        <v>0</v>
      </c>
    </row>
    <row r="1348" spans="1:11">
      <c r="A1348" s="1" t="s">
        <v>388</v>
      </c>
      <c r="B1348" s="1" t="s">
        <v>2361</v>
      </c>
      <c r="C1348" s="1" t="s">
        <v>746</v>
      </c>
      <c r="D1348" s="1">
        <v>56</v>
      </c>
      <c r="E1348" s="1" t="s">
        <v>1243</v>
      </c>
      <c r="F1348" s="1">
        <v>55</v>
      </c>
      <c r="G1348" s="1" t="s">
        <v>1243</v>
      </c>
      <c r="H1348" s="1">
        <v>54</v>
      </c>
      <c r="I1348" s="1" t="s">
        <v>1243</v>
      </c>
      <c r="J1348" s="1">
        <v>54</v>
      </c>
      <c r="K1348" s="1" t="s">
        <v>1243</v>
      </c>
    </row>
    <row r="1349" spans="1:11">
      <c r="A1349" s="1" t="s">
        <v>389</v>
      </c>
      <c r="B1349" s="1" t="s">
        <v>2361</v>
      </c>
      <c r="C1349" s="1" t="s">
        <v>759</v>
      </c>
      <c r="D1349" s="1">
        <v>1</v>
      </c>
      <c r="E1349" s="1" t="s">
        <v>1243</v>
      </c>
      <c r="F1349" s="1">
        <v>1</v>
      </c>
      <c r="G1349" s="1" t="s">
        <v>1243</v>
      </c>
      <c r="H1349" s="1">
        <v>1</v>
      </c>
      <c r="I1349" s="1" t="s">
        <v>1243</v>
      </c>
      <c r="J1349" s="1">
        <v>1</v>
      </c>
      <c r="K1349" s="1" t="s">
        <v>1243</v>
      </c>
    </row>
    <row r="1350" spans="1:11">
      <c r="A1350" s="1" t="s">
        <v>390</v>
      </c>
      <c r="B1350" s="1" t="s">
        <v>2361</v>
      </c>
      <c r="C1350" s="1" t="s">
        <v>1602</v>
      </c>
      <c r="D1350" s="1">
        <v>2</v>
      </c>
      <c r="E1350" s="1">
        <v>267</v>
      </c>
      <c r="F1350" s="1">
        <v>2</v>
      </c>
      <c r="G1350" s="1">
        <v>267</v>
      </c>
      <c r="H1350" s="1">
        <v>2</v>
      </c>
      <c r="I1350" s="1">
        <v>267</v>
      </c>
      <c r="J1350" s="1">
        <v>2</v>
      </c>
      <c r="K1350" s="1">
        <v>267</v>
      </c>
    </row>
    <row r="1351" spans="1:11">
      <c r="A1351" s="1" t="s">
        <v>391</v>
      </c>
      <c r="B1351" s="1" t="s">
        <v>2361</v>
      </c>
      <c r="C1351" s="1" t="s">
        <v>756</v>
      </c>
      <c r="D1351" s="1">
        <v>34</v>
      </c>
      <c r="E1351" s="1">
        <v>194</v>
      </c>
      <c r="F1351" s="1">
        <v>34</v>
      </c>
      <c r="G1351" s="1">
        <v>194</v>
      </c>
      <c r="H1351" s="1">
        <v>33</v>
      </c>
      <c r="I1351" s="1">
        <v>191</v>
      </c>
      <c r="J1351" s="1">
        <v>33</v>
      </c>
      <c r="K1351" s="1">
        <v>190</v>
      </c>
    </row>
    <row r="1352" spans="1:11">
      <c r="A1352" s="1" t="s">
        <v>392</v>
      </c>
      <c r="B1352" s="1" t="s">
        <v>2361</v>
      </c>
      <c r="C1352" s="1" t="s">
        <v>1603</v>
      </c>
      <c r="D1352" s="1">
        <v>1</v>
      </c>
      <c r="E1352" s="1">
        <v>106</v>
      </c>
      <c r="F1352" s="1">
        <v>1</v>
      </c>
      <c r="G1352" s="1">
        <v>106</v>
      </c>
      <c r="H1352" s="1">
        <v>1</v>
      </c>
      <c r="I1352" s="1">
        <v>106</v>
      </c>
      <c r="J1352" s="1">
        <v>1</v>
      </c>
      <c r="K1352" s="1">
        <v>106</v>
      </c>
    </row>
    <row r="1353" spans="1:11">
      <c r="A1353" s="1" t="s">
        <v>393</v>
      </c>
      <c r="B1353" s="1" t="s">
        <v>2361</v>
      </c>
      <c r="C1353" s="1" t="s">
        <v>758</v>
      </c>
      <c r="D1353" s="1">
        <v>8</v>
      </c>
      <c r="E1353" s="1" t="s">
        <v>1243</v>
      </c>
      <c r="F1353" s="1">
        <v>7</v>
      </c>
      <c r="G1353" s="1" t="s">
        <v>1243</v>
      </c>
      <c r="H1353" s="1">
        <v>7</v>
      </c>
      <c r="I1353" s="1" t="s">
        <v>1243</v>
      </c>
      <c r="J1353" s="1">
        <v>7</v>
      </c>
      <c r="K1353" s="1" t="s">
        <v>1243</v>
      </c>
    </row>
    <row r="1354" spans="1:11">
      <c r="A1354" s="1" t="s">
        <v>394</v>
      </c>
      <c r="B1354" s="1" t="s">
        <v>2361</v>
      </c>
      <c r="C1354" s="1" t="s">
        <v>1605</v>
      </c>
      <c r="D1354" s="1">
        <v>1</v>
      </c>
      <c r="E1354" s="1" t="s">
        <v>1243</v>
      </c>
      <c r="F1354" s="1">
        <v>1</v>
      </c>
      <c r="G1354" s="1" t="s">
        <v>1243</v>
      </c>
      <c r="H1354" s="1">
        <v>1</v>
      </c>
      <c r="I1354" s="1" t="s">
        <v>1243</v>
      </c>
      <c r="J1354" s="1">
        <v>1</v>
      </c>
      <c r="K1354" s="1" t="s">
        <v>1243</v>
      </c>
    </row>
    <row r="1355" spans="1:11">
      <c r="A1355" s="1" t="s">
        <v>395</v>
      </c>
      <c r="B1355" s="1" t="s">
        <v>2361</v>
      </c>
      <c r="C1355" s="1" t="s">
        <v>1606</v>
      </c>
      <c r="D1355" s="1">
        <v>1</v>
      </c>
      <c r="E1355" s="1" t="s">
        <v>1243</v>
      </c>
      <c r="F1355" s="1">
        <v>1</v>
      </c>
      <c r="G1355" s="1" t="s">
        <v>1243</v>
      </c>
      <c r="H1355" s="1">
        <v>1</v>
      </c>
      <c r="I1355" s="1" t="s">
        <v>1243</v>
      </c>
      <c r="J1355" s="1">
        <v>1</v>
      </c>
      <c r="K1355" s="1" t="s">
        <v>1243</v>
      </c>
    </row>
    <row r="1356" spans="1:11">
      <c r="A1356" s="1" t="s">
        <v>396</v>
      </c>
      <c r="B1356" s="1" t="s">
        <v>2361</v>
      </c>
      <c r="C1356" s="1" t="s">
        <v>760</v>
      </c>
      <c r="D1356" s="1">
        <v>1</v>
      </c>
      <c r="E1356" s="1">
        <v>6.4285709999999998</v>
      </c>
      <c r="F1356" s="1">
        <v>1</v>
      </c>
      <c r="G1356" s="1">
        <v>6.4285709999999998</v>
      </c>
      <c r="H1356" s="1">
        <v>1</v>
      </c>
      <c r="I1356" s="1">
        <v>6.4285709999999998</v>
      </c>
      <c r="J1356" s="1">
        <v>1</v>
      </c>
      <c r="K1356" s="1">
        <v>6.4285709999999998</v>
      </c>
    </row>
    <row r="1357" spans="1:11">
      <c r="A1357" s="1" t="s">
        <v>397</v>
      </c>
      <c r="B1357" s="1" t="s">
        <v>2361</v>
      </c>
      <c r="C1357" s="1" t="s">
        <v>1604</v>
      </c>
      <c r="D1357" s="1">
        <v>7</v>
      </c>
      <c r="E1357" s="1">
        <v>255</v>
      </c>
      <c r="F1357" s="1">
        <v>7</v>
      </c>
      <c r="G1357" s="1">
        <v>255</v>
      </c>
      <c r="H1357" s="1">
        <v>7</v>
      </c>
      <c r="I1357" s="1">
        <v>255</v>
      </c>
      <c r="J1357" s="1">
        <v>7</v>
      </c>
      <c r="K1357" s="1">
        <v>255</v>
      </c>
    </row>
    <row r="1358" spans="1:11">
      <c r="A1358" s="1" t="s">
        <v>398</v>
      </c>
      <c r="B1358" s="1" t="s">
        <v>2361</v>
      </c>
      <c r="C1358" s="1" t="s">
        <v>757</v>
      </c>
      <c r="D1358" s="1">
        <v>0</v>
      </c>
      <c r="E1358" s="1" t="s">
        <v>1243</v>
      </c>
      <c r="F1358" s="1">
        <v>0</v>
      </c>
      <c r="G1358" s="1" t="s">
        <v>1243</v>
      </c>
      <c r="H1358" s="1">
        <v>0</v>
      </c>
      <c r="I1358" s="1" t="s">
        <v>1243</v>
      </c>
      <c r="J1358" s="1">
        <v>0</v>
      </c>
      <c r="K1358" s="1" t="s">
        <v>1243</v>
      </c>
    </row>
    <row r="1359" spans="1:11">
      <c r="A1359" s="1" t="s">
        <v>399</v>
      </c>
      <c r="B1359" s="1" t="s">
        <v>2361</v>
      </c>
      <c r="C1359" s="1" t="s">
        <v>1431</v>
      </c>
      <c r="D1359" s="1">
        <v>0</v>
      </c>
      <c r="E1359" s="1">
        <v>0</v>
      </c>
      <c r="F1359" s="1">
        <v>0</v>
      </c>
      <c r="G1359" s="1">
        <v>0</v>
      </c>
      <c r="H1359" s="1">
        <v>0</v>
      </c>
      <c r="I1359" s="1">
        <v>0</v>
      </c>
      <c r="J1359" s="1">
        <v>0</v>
      </c>
      <c r="K1359" s="1">
        <v>0</v>
      </c>
    </row>
    <row r="1360" spans="1:11">
      <c r="A1360" s="1" t="s">
        <v>1789</v>
      </c>
      <c r="B1360" s="1" t="s">
        <v>400</v>
      </c>
      <c r="C1360" s="1" t="s">
        <v>746</v>
      </c>
      <c r="D1360" s="1">
        <v>5</v>
      </c>
      <c r="E1360" s="1" t="s">
        <v>1243</v>
      </c>
      <c r="F1360" s="1">
        <v>5</v>
      </c>
      <c r="G1360" s="1" t="s">
        <v>1243</v>
      </c>
      <c r="H1360" s="1">
        <v>5</v>
      </c>
      <c r="I1360" s="1" t="s">
        <v>1243</v>
      </c>
      <c r="J1360" s="1">
        <v>5</v>
      </c>
      <c r="K1360" s="1" t="s">
        <v>1243</v>
      </c>
    </row>
    <row r="1361" spans="1:11">
      <c r="A1361" s="1" t="s">
        <v>1790</v>
      </c>
      <c r="B1361" s="1" t="s">
        <v>400</v>
      </c>
      <c r="C1361" s="1" t="s">
        <v>759</v>
      </c>
      <c r="D1361" s="1">
        <v>0</v>
      </c>
      <c r="E1361" s="1" t="s">
        <v>1243</v>
      </c>
      <c r="F1361" s="1">
        <v>0</v>
      </c>
      <c r="G1361" s="1" t="s">
        <v>1243</v>
      </c>
      <c r="H1361" s="1">
        <v>0</v>
      </c>
      <c r="I1361" s="1" t="s">
        <v>1243</v>
      </c>
      <c r="J1361" s="1">
        <v>0</v>
      </c>
      <c r="K1361" s="1" t="s">
        <v>1243</v>
      </c>
    </row>
    <row r="1362" spans="1:11">
      <c r="A1362" s="1" t="s">
        <v>1791</v>
      </c>
      <c r="B1362" s="1" t="s">
        <v>400</v>
      </c>
      <c r="C1362" s="1" t="s">
        <v>1602</v>
      </c>
      <c r="D1362" s="1">
        <v>0</v>
      </c>
      <c r="E1362" s="1">
        <v>0</v>
      </c>
      <c r="F1362" s="1">
        <v>0</v>
      </c>
      <c r="G1362" s="1">
        <v>0</v>
      </c>
      <c r="H1362" s="1">
        <v>0</v>
      </c>
      <c r="I1362" s="1">
        <v>0</v>
      </c>
      <c r="J1362" s="1">
        <v>0</v>
      </c>
      <c r="K1362" s="1">
        <v>0</v>
      </c>
    </row>
    <row r="1363" spans="1:11">
      <c r="A1363" s="1" t="s">
        <v>1792</v>
      </c>
      <c r="B1363" s="1" t="s">
        <v>400</v>
      </c>
      <c r="C1363" s="1" t="s">
        <v>756</v>
      </c>
      <c r="D1363" s="1">
        <v>1</v>
      </c>
      <c r="E1363" s="1">
        <v>2</v>
      </c>
      <c r="F1363" s="1">
        <v>1</v>
      </c>
      <c r="G1363" s="1">
        <v>2</v>
      </c>
      <c r="H1363" s="1">
        <v>1</v>
      </c>
      <c r="I1363" s="1">
        <v>2</v>
      </c>
      <c r="J1363" s="1">
        <v>1</v>
      </c>
      <c r="K1363" s="1">
        <v>2</v>
      </c>
    </row>
    <row r="1364" spans="1:11">
      <c r="A1364" s="1" t="s">
        <v>1793</v>
      </c>
      <c r="B1364" s="1" t="s">
        <v>400</v>
      </c>
      <c r="C1364" s="1" t="s">
        <v>1603</v>
      </c>
      <c r="D1364" s="1">
        <v>0</v>
      </c>
      <c r="E1364" s="1">
        <v>0</v>
      </c>
      <c r="F1364" s="1">
        <v>0</v>
      </c>
      <c r="G1364" s="1">
        <v>0</v>
      </c>
      <c r="H1364" s="1">
        <v>0</v>
      </c>
      <c r="I1364" s="1">
        <v>0</v>
      </c>
      <c r="J1364" s="1">
        <v>0</v>
      </c>
      <c r="K1364" s="1">
        <v>0</v>
      </c>
    </row>
    <row r="1365" spans="1:11">
      <c r="A1365" s="1" t="s">
        <v>1794</v>
      </c>
      <c r="B1365" s="1" t="s">
        <v>400</v>
      </c>
      <c r="C1365" s="1" t="s">
        <v>758</v>
      </c>
      <c r="D1365" s="1">
        <v>0</v>
      </c>
      <c r="E1365" s="1" t="s">
        <v>1243</v>
      </c>
      <c r="F1365" s="1">
        <v>0</v>
      </c>
      <c r="G1365" s="1" t="s">
        <v>1243</v>
      </c>
      <c r="H1365" s="1">
        <v>0</v>
      </c>
      <c r="I1365" s="1" t="s">
        <v>1243</v>
      </c>
      <c r="J1365" s="1">
        <v>0</v>
      </c>
      <c r="K1365" s="1" t="s">
        <v>1243</v>
      </c>
    </row>
    <row r="1366" spans="1:11">
      <c r="A1366" s="1" t="s">
        <v>1795</v>
      </c>
      <c r="B1366" s="1" t="s">
        <v>400</v>
      </c>
      <c r="C1366" s="1" t="s">
        <v>1605</v>
      </c>
      <c r="D1366" s="1">
        <v>1</v>
      </c>
      <c r="E1366" s="1" t="s">
        <v>1243</v>
      </c>
      <c r="F1366" s="1">
        <v>1</v>
      </c>
      <c r="G1366" s="1" t="s">
        <v>1243</v>
      </c>
      <c r="H1366" s="1">
        <v>1</v>
      </c>
      <c r="I1366" s="1" t="s">
        <v>1243</v>
      </c>
      <c r="J1366" s="1">
        <v>1</v>
      </c>
      <c r="K1366" s="1" t="s">
        <v>1243</v>
      </c>
    </row>
    <row r="1367" spans="1:11">
      <c r="A1367" s="1" t="s">
        <v>1030</v>
      </c>
      <c r="B1367" s="1" t="s">
        <v>400</v>
      </c>
      <c r="C1367" s="1" t="s">
        <v>1606</v>
      </c>
      <c r="D1367" s="1">
        <v>1</v>
      </c>
      <c r="E1367" s="1" t="s">
        <v>1243</v>
      </c>
      <c r="F1367" s="1">
        <v>1</v>
      </c>
      <c r="G1367" s="1" t="s">
        <v>1243</v>
      </c>
      <c r="H1367" s="1">
        <v>1</v>
      </c>
      <c r="I1367" s="1" t="s">
        <v>1243</v>
      </c>
      <c r="J1367" s="1">
        <v>1</v>
      </c>
      <c r="K1367" s="1" t="s">
        <v>1243</v>
      </c>
    </row>
    <row r="1368" spans="1:11">
      <c r="A1368" s="1" t="s">
        <v>1031</v>
      </c>
      <c r="B1368" s="1" t="s">
        <v>400</v>
      </c>
      <c r="C1368" s="1" t="s">
        <v>760</v>
      </c>
      <c r="D1368" s="1">
        <v>0</v>
      </c>
      <c r="E1368" s="1">
        <v>0</v>
      </c>
      <c r="F1368" s="1">
        <v>0</v>
      </c>
      <c r="G1368" s="1">
        <v>0</v>
      </c>
      <c r="H1368" s="1">
        <v>0</v>
      </c>
      <c r="I1368" s="1">
        <v>0</v>
      </c>
      <c r="J1368" s="1">
        <v>0</v>
      </c>
      <c r="K1368" s="1">
        <v>0</v>
      </c>
    </row>
    <row r="1369" spans="1:11">
      <c r="A1369" s="1" t="s">
        <v>1032</v>
      </c>
      <c r="B1369" s="1" t="s">
        <v>400</v>
      </c>
      <c r="C1369" s="1" t="s">
        <v>1604</v>
      </c>
      <c r="D1369" s="1">
        <v>2</v>
      </c>
      <c r="E1369" s="1">
        <v>36</v>
      </c>
      <c r="F1369" s="1">
        <v>2</v>
      </c>
      <c r="G1369" s="1">
        <v>36</v>
      </c>
      <c r="H1369" s="1">
        <v>2</v>
      </c>
      <c r="I1369" s="1">
        <v>36</v>
      </c>
      <c r="J1369" s="1">
        <v>2</v>
      </c>
      <c r="K1369" s="1">
        <v>36</v>
      </c>
    </row>
    <row r="1370" spans="1:11">
      <c r="A1370" s="1" t="s">
        <v>1033</v>
      </c>
      <c r="B1370" s="1" t="s">
        <v>400</v>
      </c>
      <c r="C1370" s="1" t="s">
        <v>757</v>
      </c>
      <c r="D1370" s="1">
        <v>0</v>
      </c>
      <c r="E1370" s="1" t="s">
        <v>1243</v>
      </c>
      <c r="F1370" s="1">
        <v>0</v>
      </c>
      <c r="G1370" s="1" t="s">
        <v>1243</v>
      </c>
      <c r="H1370" s="1">
        <v>0</v>
      </c>
      <c r="I1370" s="1" t="s">
        <v>1243</v>
      </c>
      <c r="J1370" s="1">
        <v>0</v>
      </c>
      <c r="K1370" s="1" t="s">
        <v>1243</v>
      </c>
    </row>
    <row r="1371" spans="1:11">
      <c r="A1371" s="1" t="s">
        <v>1034</v>
      </c>
      <c r="B1371" s="1" t="s">
        <v>400</v>
      </c>
      <c r="C1371" s="1" t="s">
        <v>1431</v>
      </c>
      <c r="D1371" s="1">
        <v>0</v>
      </c>
      <c r="E1371" s="1">
        <v>0</v>
      </c>
      <c r="F1371" s="1">
        <v>0</v>
      </c>
      <c r="G1371" s="1">
        <v>0</v>
      </c>
      <c r="H1371" s="1">
        <v>0</v>
      </c>
      <c r="I1371" s="1">
        <v>0</v>
      </c>
      <c r="J1371" s="1">
        <v>0</v>
      </c>
      <c r="K1371" s="1">
        <v>0</v>
      </c>
    </row>
    <row r="1372" spans="1:11">
      <c r="A1372" s="1" t="s">
        <v>401</v>
      </c>
      <c r="B1372" s="1" t="s">
        <v>2366</v>
      </c>
      <c r="C1372" s="1" t="s">
        <v>746</v>
      </c>
      <c r="D1372" s="1">
        <v>7</v>
      </c>
      <c r="E1372" s="1" t="s">
        <v>1243</v>
      </c>
      <c r="F1372" s="1">
        <v>7</v>
      </c>
      <c r="G1372" s="1" t="s">
        <v>1243</v>
      </c>
      <c r="H1372" s="1">
        <v>7</v>
      </c>
      <c r="I1372" s="1" t="s">
        <v>1243</v>
      </c>
      <c r="J1372" s="1">
        <v>7</v>
      </c>
      <c r="K1372" s="1" t="s">
        <v>1243</v>
      </c>
    </row>
    <row r="1373" spans="1:11">
      <c r="A1373" s="1" t="s">
        <v>402</v>
      </c>
      <c r="B1373" s="1" t="s">
        <v>2366</v>
      </c>
      <c r="C1373" s="1" t="s">
        <v>759</v>
      </c>
      <c r="D1373" s="1">
        <v>0</v>
      </c>
      <c r="E1373" s="1" t="s">
        <v>1243</v>
      </c>
      <c r="F1373" s="1">
        <v>0</v>
      </c>
      <c r="G1373" s="1" t="s">
        <v>1243</v>
      </c>
      <c r="H1373" s="1">
        <v>0</v>
      </c>
      <c r="I1373" s="1" t="s">
        <v>1243</v>
      </c>
      <c r="J1373" s="1">
        <v>0</v>
      </c>
      <c r="K1373" s="1" t="s">
        <v>1243</v>
      </c>
    </row>
    <row r="1374" spans="1:11">
      <c r="A1374" s="1" t="s">
        <v>403</v>
      </c>
      <c r="B1374" s="1" t="s">
        <v>2366</v>
      </c>
      <c r="C1374" s="1" t="s">
        <v>1602</v>
      </c>
      <c r="D1374" s="1">
        <v>0</v>
      </c>
      <c r="E1374" s="1">
        <v>0</v>
      </c>
      <c r="F1374" s="1">
        <v>0</v>
      </c>
      <c r="G1374" s="1">
        <v>0</v>
      </c>
      <c r="H1374" s="1">
        <v>0</v>
      </c>
      <c r="I1374" s="1">
        <v>0</v>
      </c>
      <c r="J1374" s="1">
        <v>0</v>
      </c>
      <c r="K1374" s="1">
        <v>0</v>
      </c>
    </row>
    <row r="1375" spans="1:11">
      <c r="A1375" s="1" t="s">
        <v>404</v>
      </c>
      <c r="B1375" s="1" t="s">
        <v>2366</v>
      </c>
      <c r="C1375" s="1" t="s">
        <v>756</v>
      </c>
      <c r="D1375" s="1">
        <v>3</v>
      </c>
      <c r="E1375" s="1">
        <v>12</v>
      </c>
      <c r="F1375" s="1">
        <v>3</v>
      </c>
      <c r="G1375" s="1">
        <v>12</v>
      </c>
      <c r="H1375" s="1">
        <v>3</v>
      </c>
      <c r="I1375" s="1">
        <v>12</v>
      </c>
      <c r="J1375" s="1">
        <v>3</v>
      </c>
      <c r="K1375" s="1">
        <v>12</v>
      </c>
    </row>
    <row r="1376" spans="1:11">
      <c r="A1376" s="1" t="s">
        <v>405</v>
      </c>
      <c r="B1376" s="1" t="s">
        <v>2366</v>
      </c>
      <c r="C1376" s="1" t="s">
        <v>1603</v>
      </c>
      <c r="D1376" s="1">
        <v>0</v>
      </c>
      <c r="E1376" s="1">
        <v>0</v>
      </c>
      <c r="F1376" s="1">
        <v>0</v>
      </c>
      <c r="G1376" s="1">
        <v>0</v>
      </c>
      <c r="H1376" s="1">
        <v>0</v>
      </c>
      <c r="I1376" s="1">
        <v>0</v>
      </c>
      <c r="J1376" s="1">
        <v>0</v>
      </c>
      <c r="K1376" s="1">
        <v>0</v>
      </c>
    </row>
    <row r="1377" spans="1:11">
      <c r="A1377" s="1" t="s">
        <v>406</v>
      </c>
      <c r="B1377" s="1" t="s">
        <v>2366</v>
      </c>
      <c r="C1377" s="1" t="s">
        <v>758</v>
      </c>
      <c r="D1377" s="1">
        <v>0</v>
      </c>
      <c r="E1377" s="1" t="s">
        <v>1243</v>
      </c>
      <c r="F1377" s="1">
        <v>0</v>
      </c>
      <c r="G1377" s="1" t="s">
        <v>1243</v>
      </c>
      <c r="H1377" s="1">
        <v>0</v>
      </c>
      <c r="I1377" s="1" t="s">
        <v>1243</v>
      </c>
      <c r="J1377" s="1">
        <v>0</v>
      </c>
      <c r="K1377" s="1" t="s">
        <v>1243</v>
      </c>
    </row>
    <row r="1378" spans="1:11">
      <c r="A1378" s="1" t="s">
        <v>407</v>
      </c>
      <c r="B1378" s="1" t="s">
        <v>2366</v>
      </c>
      <c r="C1378" s="1" t="s">
        <v>1605</v>
      </c>
      <c r="D1378" s="1">
        <v>1</v>
      </c>
      <c r="E1378" s="1" t="s">
        <v>1243</v>
      </c>
      <c r="F1378" s="1">
        <v>1</v>
      </c>
      <c r="G1378" s="1" t="s">
        <v>1243</v>
      </c>
      <c r="H1378" s="1">
        <v>1</v>
      </c>
      <c r="I1378" s="1" t="s">
        <v>1243</v>
      </c>
      <c r="J1378" s="1">
        <v>1</v>
      </c>
      <c r="K1378" s="1" t="s">
        <v>1243</v>
      </c>
    </row>
    <row r="1379" spans="1:11">
      <c r="A1379" s="1" t="s">
        <v>408</v>
      </c>
      <c r="B1379" s="1" t="s">
        <v>2366</v>
      </c>
      <c r="C1379" s="1" t="s">
        <v>1606</v>
      </c>
      <c r="D1379" s="1">
        <v>1</v>
      </c>
      <c r="E1379" s="1" t="s">
        <v>1243</v>
      </c>
      <c r="F1379" s="1">
        <v>1</v>
      </c>
      <c r="G1379" s="1" t="s">
        <v>1243</v>
      </c>
      <c r="H1379" s="1">
        <v>1</v>
      </c>
      <c r="I1379" s="1" t="s">
        <v>1243</v>
      </c>
      <c r="J1379" s="1">
        <v>1</v>
      </c>
      <c r="K1379" s="1" t="s">
        <v>1243</v>
      </c>
    </row>
    <row r="1380" spans="1:11">
      <c r="A1380" s="1" t="s">
        <v>409</v>
      </c>
      <c r="B1380" s="1" t="s">
        <v>2366</v>
      </c>
      <c r="C1380" s="1" t="s">
        <v>760</v>
      </c>
      <c r="D1380" s="1">
        <v>0</v>
      </c>
      <c r="E1380" s="1">
        <v>0</v>
      </c>
      <c r="F1380" s="1">
        <v>0</v>
      </c>
      <c r="G1380" s="1">
        <v>0</v>
      </c>
      <c r="H1380" s="1">
        <v>0</v>
      </c>
      <c r="I1380" s="1">
        <v>0</v>
      </c>
      <c r="J1380" s="1">
        <v>0</v>
      </c>
      <c r="K1380" s="1">
        <v>0</v>
      </c>
    </row>
    <row r="1381" spans="1:11">
      <c r="A1381" s="1" t="s">
        <v>410</v>
      </c>
      <c r="B1381" s="1" t="s">
        <v>2366</v>
      </c>
      <c r="C1381" s="1" t="s">
        <v>1604</v>
      </c>
      <c r="D1381" s="1">
        <v>2</v>
      </c>
      <c r="E1381" s="1">
        <v>52</v>
      </c>
      <c r="F1381" s="1">
        <v>2</v>
      </c>
      <c r="G1381" s="1">
        <v>52</v>
      </c>
      <c r="H1381" s="1">
        <v>2</v>
      </c>
      <c r="I1381" s="1">
        <v>52</v>
      </c>
      <c r="J1381" s="1">
        <v>2</v>
      </c>
      <c r="K1381" s="1">
        <v>52</v>
      </c>
    </row>
    <row r="1382" spans="1:11">
      <c r="A1382" s="1" t="s">
        <v>411</v>
      </c>
      <c r="B1382" s="1" t="s">
        <v>2366</v>
      </c>
      <c r="C1382" s="1" t="s">
        <v>757</v>
      </c>
      <c r="D1382" s="1">
        <v>0</v>
      </c>
      <c r="E1382" s="1" t="s">
        <v>1243</v>
      </c>
      <c r="F1382" s="1">
        <v>0</v>
      </c>
      <c r="G1382" s="1" t="s">
        <v>1243</v>
      </c>
      <c r="H1382" s="1">
        <v>0</v>
      </c>
      <c r="I1382" s="1" t="s">
        <v>1243</v>
      </c>
      <c r="J1382" s="1">
        <v>0</v>
      </c>
      <c r="K1382" s="1" t="s">
        <v>1243</v>
      </c>
    </row>
    <row r="1383" spans="1:11">
      <c r="A1383" s="1" t="s">
        <v>412</v>
      </c>
      <c r="B1383" s="1" t="s">
        <v>2366</v>
      </c>
      <c r="C1383" s="1" t="s">
        <v>1431</v>
      </c>
      <c r="D1383" s="1">
        <v>0</v>
      </c>
      <c r="E1383" s="1">
        <v>0</v>
      </c>
      <c r="F1383" s="1">
        <v>0</v>
      </c>
      <c r="G1383" s="1">
        <v>0</v>
      </c>
      <c r="H1383" s="1">
        <v>0</v>
      </c>
      <c r="I1383" s="1">
        <v>0</v>
      </c>
      <c r="J1383" s="1">
        <v>0</v>
      </c>
      <c r="K1383" s="1">
        <v>0</v>
      </c>
    </row>
    <row r="1384" spans="1:11">
      <c r="A1384" s="1" t="s">
        <v>1260</v>
      </c>
      <c r="B1384" s="1" t="s">
        <v>413</v>
      </c>
      <c r="C1384" s="1" t="s">
        <v>746</v>
      </c>
      <c r="D1384" s="1">
        <v>4</v>
      </c>
      <c r="E1384" s="1" t="s">
        <v>1243</v>
      </c>
      <c r="F1384" s="1">
        <v>4</v>
      </c>
      <c r="G1384" s="1" t="s">
        <v>1243</v>
      </c>
      <c r="H1384" s="1">
        <v>4</v>
      </c>
      <c r="I1384" s="1" t="s">
        <v>1243</v>
      </c>
      <c r="J1384" s="1">
        <v>4</v>
      </c>
      <c r="K1384" s="1" t="s">
        <v>1243</v>
      </c>
    </row>
    <row r="1385" spans="1:11">
      <c r="A1385" s="1" t="s">
        <v>1261</v>
      </c>
      <c r="B1385" s="1" t="s">
        <v>413</v>
      </c>
      <c r="C1385" s="1" t="s">
        <v>759</v>
      </c>
      <c r="D1385" s="1">
        <v>0</v>
      </c>
      <c r="E1385" s="1" t="s">
        <v>1243</v>
      </c>
      <c r="F1385" s="1">
        <v>0</v>
      </c>
      <c r="G1385" s="1" t="s">
        <v>1243</v>
      </c>
      <c r="H1385" s="1">
        <v>0</v>
      </c>
      <c r="I1385" s="1" t="s">
        <v>1243</v>
      </c>
      <c r="J1385" s="1">
        <v>0</v>
      </c>
      <c r="K1385" s="1" t="s">
        <v>1243</v>
      </c>
    </row>
    <row r="1386" spans="1:11">
      <c r="A1386" s="1" t="s">
        <v>1262</v>
      </c>
      <c r="B1386" s="1" t="s">
        <v>413</v>
      </c>
      <c r="C1386" s="1" t="s">
        <v>1602</v>
      </c>
      <c r="D1386" s="1">
        <v>0</v>
      </c>
      <c r="E1386" s="1">
        <v>0</v>
      </c>
      <c r="F1386" s="1">
        <v>0</v>
      </c>
      <c r="G1386" s="1">
        <v>0</v>
      </c>
      <c r="H1386" s="1">
        <v>0</v>
      </c>
      <c r="I1386" s="1">
        <v>0</v>
      </c>
      <c r="J1386" s="1">
        <v>0</v>
      </c>
      <c r="K1386" s="1">
        <v>0</v>
      </c>
    </row>
    <row r="1387" spans="1:11">
      <c r="A1387" s="1" t="s">
        <v>1263</v>
      </c>
      <c r="B1387" s="1" t="s">
        <v>413</v>
      </c>
      <c r="C1387" s="1" t="s">
        <v>756</v>
      </c>
      <c r="D1387" s="1">
        <v>1</v>
      </c>
      <c r="E1387" s="1">
        <v>5</v>
      </c>
      <c r="F1387" s="1">
        <v>1</v>
      </c>
      <c r="G1387" s="1">
        <v>5</v>
      </c>
      <c r="H1387" s="1">
        <v>1</v>
      </c>
      <c r="I1387" s="1">
        <v>5</v>
      </c>
      <c r="J1387" s="1">
        <v>1</v>
      </c>
      <c r="K1387" s="1">
        <v>5</v>
      </c>
    </row>
    <row r="1388" spans="1:11">
      <c r="A1388" s="1" t="s">
        <v>1264</v>
      </c>
      <c r="B1388" s="1" t="s">
        <v>413</v>
      </c>
      <c r="C1388" s="1" t="s">
        <v>1603</v>
      </c>
      <c r="D1388" s="1">
        <v>0</v>
      </c>
      <c r="E1388" s="1">
        <v>0</v>
      </c>
      <c r="F1388" s="1">
        <v>0</v>
      </c>
      <c r="G1388" s="1">
        <v>0</v>
      </c>
      <c r="H1388" s="1">
        <v>0</v>
      </c>
      <c r="I1388" s="1">
        <v>0</v>
      </c>
      <c r="J1388" s="1">
        <v>0</v>
      </c>
      <c r="K1388" s="1">
        <v>0</v>
      </c>
    </row>
    <row r="1389" spans="1:11">
      <c r="A1389" s="1" t="s">
        <v>1265</v>
      </c>
      <c r="B1389" s="1" t="s">
        <v>413</v>
      </c>
      <c r="C1389" s="1" t="s">
        <v>758</v>
      </c>
      <c r="D1389" s="1">
        <v>0</v>
      </c>
      <c r="E1389" s="1" t="s">
        <v>1243</v>
      </c>
      <c r="F1389" s="1">
        <v>0</v>
      </c>
      <c r="G1389" s="1" t="s">
        <v>1243</v>
      </c>
      <c r="H1389" s="1">
        <v>0</v>
      </c>
      <c r="I1389" s="1" t="s">
        <v>1243</v>
      </c>
      <c r="J1389" s="1">
        <v>0</v>
      </c>
      <c r="K1389" s="1" t="s">
        <v>1243</v>
      </c>
    </row>
    <row r="1390" spans="1:11">
      <c r="A1390" s="1" t="s">
        <v>1266</v>
      </c>
      <c r="B1390" s="1" t="s">
        <v>413</v>
      </c>
      <c r="C1390" s="1" t="s">
        <v>1605</v>
      </c>
      <c r="D1390" s="1">
        <v>1</v>
      </c>
      <c r="E1390" s="1" t="s">
        <v>1243</v>
      </c>
      <c r="F1390" s="1">
        <v>1</v>
      </c>
      <c r="G1390" s="1" t="s">
        <v>1243</v>
      </c>
      <c r="H1390" s="1">
        <v>1</v>
      </c>
      <c r="I1390" s="1" t="s">
        <v>1243</v>
      </c>
      <c r="J1390" s="1">
        <v>1</v>
      </c>
      <c r="K1390" s="1" t="s">
        <v>1243</v>
      </c>
    </row>
    <row r="1391" spans="1:11">
      <c r="A1391" s="1" t="s">
        <v>1267</v>
      </c>
      <c r="B1391" s="1" t="s">
        <v>413</v>
      </c>
      <c r="C1391" s="1" t="s">
        <v>1606</v>
      </c>
      <c r="D1391" s="1">
        <v>1</v>
      </c>
      <c r="E1391" s="1" t="s">
        <v>1243</v>
      </c>
      <c r="F1391" s="1">
        <v>1</v>
      </c>
      <c r="G1391" s="1" t="s">
        <v>1243</v>
      </c>
      <c r="H1391" s="1">
        <v>1</v>
      </c>
      <c r="I1391" s="1" t="s">
        <v>1243</v>
      </c>
      <c r="J1391" s="1">
        <v>1</v>
      </c>
      <c r="K1391" s="1" t="s">
        <v>1243</v>
      </c>
    </row>
    <row r="1392" spans="1:11">
      <c r="A1392" s="1" t="s">
        <v>1268</v>
      </c>
      <c r="B1392" s="1" t="s">
        <v>413</v>
      </c>
      <c r="C1392" s="1" t="s">
        <v>760</v>
      </c>
      <c r="D1392" s="1">
        <v>0</v>
      </c>
      <c r="E1392" s="1">
        <v>0</v>
      </c>
      <c r="F1392" s="1">
        <v>0</v>
      </c>
      <c r="G1392" s="1">
        <v>0</v>
      </c>
      <c r="H1392" s="1">
        <v>0</v>
      </c>
      <c r="I1392" s="1">
        <v>0</v>
      </c>
      <c r="J1392" s="1">
        <v>0</v>
      </c>
      <c r="K1392" s="1">
        <v>0</v>
      </c>
    </row>
    <row r="1393" spans="1:11">
      <c r="A1393" s="1" t="s">
        <v>1269</v>
      </c>
      <c r="B1393" s="1" t="s">
        <v>413</v>
      </c>
      <c r="C1393" s="1" t="s">
        <v>1604</v>
      </c>
      <c r="D1393" s="1">
        <v>1</v>
      </c>
      <c r="E1393" s="1">
        <v>11</v>
      </c>
      <c r="F1393" s="1">
        <v>1</v>
      </c>
      <c r="G1393" s="1">
        <v>11</v>
      </c>
      <c r="H1393" s="1">
        <v>1</v>
      </c>
      <c r="I1393" s="1">
        <v>11</v>
      </c>
      <c r="J1393" s="1">
        <v>1</v>
      </c>
      <c r="K1393" s="1">
        <v>11</v>
      </c>
    </row>
    <row r="1394" spans="1:11">
      <c r="A1394" s="1" t="s">
        <v>1270</v>
      </c>
      <c r="B1394" s="1" t="s">
        <v>413</v>
      </c>
      <c r="C1394" s="1" t="s">
        <v>757</v>
      </c>
      <c r="D1394" s="1">
        <v>0</v>
      </c>
      <c r="E1394" s="1" t="s">
        <v>1243</v>
      </c>
      <c r="F1394" s="1">
        <v>0</v>
      </c>
      <c r="G1394" s="1" t="s">
        <v>1243</v>
      </c>
      <c r="H1394" s="1">
        <v>0</v>
      </c>
      <c r="I1394" s="1" t="s">
        <v>1243</v>
      </c>
      <c r="J1394" s="1">
        <v>0</v>
      </c>
      <c r="K1394" s="1" t="s">
        <v>1243</v>
      </c>
    </row>
    <row r="1395" spans="1:11">
      <c r="A1395" s="1" t="s">
        <v>1271</v>
      </c>
      <c r="B1395" s="1" t="s">
        <v>413</v>
      </c>
      <c r="C1395" s="1" t="s">
        <v>1431</v>
      </c>
      <c r="D1395" s="1">
        <v>0</v>
      </c>
      <c r="E1395" s="1">
        <v>0</v>
      </c>
      <c r="F1395" s="1">
        <v>0</v>
      </c>
      <c r="G1395" s="1">
        <v>0</v>
      </c>
      <c r="H1395" s="1">
        <v>0</v>
      </c>
      <c r="I1395" s="1">
        <v>0</v>
      </c>
      <c r="J1395" s="1">
        <v>0</v>
      </c>
      <c r="K1395" s="1">
        <v>0</v>
      </c>
    </row>
    <row r="1396" spans="1:11">
      <c r="A1396" s="1" t="s">
        <v>733</v>
      </c>
      <c r="B1396" s="1" t="s">
        <v>1615</v>
      </c>
      <c r="C1396" s="1" t="s">
        <v>746</v>
      </c>
      <c r="D1396" s="1">
        <v>9</v>
      </c>
      <c r="E1396" s="1" t="s">
        <v>1243</v>
      </c>
      <c r="F1396" s="1">
        <v>9</v>
      </c>
      <c r="G1396" s="1" t="s">
        <v>1243</v>
      </c>
      <c r="H1396" s="1">
        <v>9</v>
      </c>
      <c r="I1396" s="1" t="s">
        <v>1243</v>
      </c>
      <c r="J1396" s="1">
        <v>10</v>
      </c>
      <c r="K1396" s="1" t="s">
        <v>1243</v>
      </c>
    </row>
    <row r="1397" spans="1:11">
      <c r="A1397" s="1" t="s">
        <v>734</v>
      </c>
      <c r="B1397" s="1" t="s">
        <v>1615</v>
      </c>
      <c r="C1397" s="1" t="s">
        <v>759</v>
      </c>
      <c r="D1397" s="1">
        <v>0</v>
      </c>
      <c r="E1397" s="1" t="s">
        <v>1243</v>
      </c>
      <c r="F1397" s="1">
        <v>0</v>
      </c>
      <c r="G1397" s="1" t="s">
        <v>1243</v>
      </c>
      <c r="H1397" s="1">
        <v>0</v>
      </c>
      <c r="I1397" s="1" t="s">
        <v>1243</v>
      </c>
      <c r="J1397" s="1">
        <v>0</v>
      </c>
      <c r="K1397" s="1" t="s">
        <v>1243</v>
      </c>
    </row>
    <row r="1398" spans="1:11">
      <c r="A1398" s="1" t="s">
        <v>735</v>
      </c>
      <c r="B1398" s="1" t="s">
        <v>1615</v>
      </c>
      <c r="C1398" s="1" t="s">
        <v>1602</v>
      </c>
      <c r="D1398" s="1">
        <v>0</v>
      </c>
      <c r="E1398" s="1">
        <v>0</v>
      </c>
      <c r="F1398" s="1">
        <v>0</v>
      </c>
      <c r="G1398" s="1">
        <v>0</v>
      </c>
      <c r="H1398" s="1">
        <v>0</v>
      </c>
      <c r="I1398" s="1">
        <v>0</v>
      </c>
      <c r="J1398" s="1">
        <v>0</v>
      </c>
      <c r="K1398" s="1">
        <v>0</v>
      </c>
    </row>
    <row r="1399" spans="1:11">
      <c r="A1399" s="1" t="s">
        <v>736</v>
      </c>
      <c r="B1399" s="1" t="s">
        <v>1615</v>
      </c>
      <c r="C1399" s="1" t="s">
        <v>756</v>
      </c>
      <c r="D1399" s="1">
        <v>7</v>
      </c>
      <c r="E1399" s="1">
        <v>26</v>
      </c>
      <c r="F1399" s="1">
        <v>7</v>
      </c>
      <c r="G1399" s="1">
        <v>26</v>
      </c>
      <c r="H1399" s="1">
        <v>7</v>
      </c>
      <c r="I1399" s="1">
        <v>26</v>
      </c>
      <c r="J1399" s="1">
        <v>7</v>
      </c>
      <c r="K1399" s="1">
        <v>26</v>
      </c>
    </row>
    <row r="1400" spans="1:11">
      <c r="A1400" s="1" t="s">
        <v>737</v>
      </c>
      <c r="B1400" s="1" t="s">
        <v>1615</v>
      </c>
      <c r="C1400" s="1" t="s">
        <v>1603</v>
      </c>
      <c r="D1400" s="1">
        <v>0</v>
      </c>
      <c r="E1400" s="1">
        <v>0</v>
      </c>
      <c r="F1400" s="1">
        <v>0</v>
      </c>
      <c r="G1400" s="1">
        <v>0</v>
      </c>
      <c r="H1400" s="1">
        <v>0</v>
      </c>
      <c r="I1400" s="1">
        <v>0</v>
      </c>
      <c r="J1400" s="1">
        <v>0</v>
      </c>
      <c r="K1400" s="1">
        <v>0</v>
      </c>
    </row>
    <row r="1401" spans="1:11">
      <c r="A1401" s="1" t="s">
        <v>738</v>
      </c>
      <c r="B1401" s="1" t="s">
        <v>1615</v>
      </c>
      <c r="C1401" s="1" t="s">
        <v>758</v>
      </c>
      <c r="D1401" s="1">
        <v>0</v>
      </c>
      <c r="E1401" s="1" t="s">
        <v>1243</v>
      </c>
      <c r="F1401" s="1">
        <v>0</v>
      </c>
      <c r="G1401" s="1" t="s">
        <v>1243</v>
      </c>
      <c r="H1401" s="1">
        <v>0</v>
      </c>
      <c r="I1401" s="1" t="s">
        <v>1243</v>
      </c>
      <c r="J1401" s="1">
        <v>1</v>
      </c>
      <c r="K1401" s="1" t="s">
        <v>1243</v>
      </c>
    </row>
    <row r="1402" spans="1:11">
      <c r="A1402" s="1" t="s">
        <v>739</v>
      </c>
      <c r="B1402" s="1" t="s">
        <v>1615</v>
      </c>
      <c r="C1402" s="1" t="s">
        <v>1605</v>
      </c>
      <c r="D1402" s="1">
        <v>1</v>
      </c>
      <c r="E1402" s="1" t="s">
        <v>1243</v>
      </c>
      <c r="F1402" s="1">
        <v>1</v>
      </c>
      <c r="G1402" s="1" t="s">
        <v>1243</v>
      </c>
      <c r="H1402" s="1">
        <v>1</v>
      </c>
      <c r="I1402" s="1" t="s">
        <v>1243</v>
      </c>
      <c r="J1402" s="1">
        <v>1</v>
      </c>
      <c r="K1402" s="1" t="s">
        <v>1243</v>
      </c>
    </row>
    <row r="1403" spans="1:11">
      <c r="A1403" s="1" t="s">
        <v>740</v>
      </c>
      <c r="B1403" s="1" t="s">
        <v>1615</v>
      </c>
      <c r="C1403" s="1" t="s">
        <v>1606</v>
      </c>
      <c r="D1403" s="1">
        <v>1</v>
      </c>
      <c r="E1403" s="1" t="s">
        <v>1243</v>
      </c>
      <c r="F1403" s="1">
        <v>1</v>
      </c>
      <c r="G1403" s="1" t="s">
        <v>1243</v>
      </c>
      <c r="H1403" s="1">
        <v>1</v>
      </c>
      <c r="I1403" s="1" t="s">
        <v>1243</v>
      </c>
      <c r="J1403" s="1">
        <v>1</v>
      </c>
      <c r="K1403" s="1" t="s">
        <v>1243</v>
      </c>
    </row>
    <row r="1404" spans="1:11">
      <c r="A1404" s="1" t="s">
        <v>741</v>
      </c>
      <c r="B1404" s="1" t="s">
        <v>1615</v>
      </c>
      <c r="C1404" s="1" t="s">
        <v>760</v>
      </c>
      <c r="D1404" s="1">
        <v>0</v>
      </c>
      <c r="E1404" s="1">
        <v>0</v>
      </c>
      <c r="F1404" s="1">
        <v>0</v>
      </c>
      <c r="G1404" s="1">
        <v>0</v>
      </c>
      <c r="H1404" s="1">
        <v>0</v>
      </c>
      <c r="I1404" s="1">
        <v>0</v>
      </c>
      <c r="J1404" s="1">
        <v>0</v>
      </c>
      <c r="K1404" s="1">
        <v>0</v>
      </c>
    </row>
    <row r="1405" spans="1:11">
      <c r="A1405" s="1" t="s">
        <v>742</v>
      </c>
      <c r="B1405" s="1" t="s">
        <v>1615</v>
      </c>
      <c r="C1405" s="1" t="s">
        <v>1604</v>
      </c>
      <c r="D1405" s="1">
        <v>0</v>
      </c>
      <c r="E1405" s="1">
        <v>0</v>
      </c>
      <c r="F1405" s="1">
        <v>0</v>
      </c>
      <c r="G1405" s="1">
        <v>0</v>
      </c>
      <c r="H1405" s="1">
        <v>0</v>
      </c>
      <c r="I1405" s="1">
        <v>0</v>
      </c>
      <c r="J1405" s="1">
        <v>0</v>
      </c>
      <c r="K1405" s="1">
        <v>0</v>
      </c>
    </row>
    <row r="1406" spans="1:11">
      <c r="A1406" s="1" t="s">
        <v>743</v>
      </c>
      <c r="B1406" s="1" t="s">
        <v>1615</v>
      </c>
      <c r="C1406" s="1" t="s">
        <v>757</v>
      </c>
      <c r="D1406" s="1">
        <v>0</v>
      </c>
      <c r="E1406" s="1" t="s">
        <v>1243</v>
      </c>
      <c r="F1406" s="1">
        <v>0</v>
      </c>
      <c r="G1406" s="1" t="s">
        <v>1243</v>
      </c>
      <c r="H1406" s="1">
        <v>0</v>
      </c>
      <c r="I1406" s="1" t="s">
        <v>1243</v>
      </c>
      <c r="J1406" s="1">
        <v>0</v>
      </c>
      <c r="K1406" s="1" t="s">
        <v>1243</v>
      </c>
    </row>
    <row r="1407" spans="1:11">
      <c r="A1407" s="1" t="s">
        <v>744</v>
      </c>
      <c r="B1407" s="1" t="s">
        <v>1615</v>
      </c>
      <c r="C1407" s="1" t="s">
        <v>1431</v>
      </c>
      <c r="D1407" s="1">
        <v>0</v>
      </c>
      <c r="E1407" s="1">
        <v>0</v>
      </c>
      <c r="F1407" s="1">
        <v>0</v>
      </c>
      <c r="G1407" s="1">
        <v>0</v>
      </c>
      <c r="H1407" s="1">
        <v>0</v>
      </c>
      <c r="I1407" s="1">
        <v>0</v>
      </c>
      <c r="J1407" s="1">
        <v>0</v>
      </c>
      <c r="K1407" s="1">
        <v>0</v>
      </c>
    </row>
    <row r="1408" spans="1:11">
      <c r="A1408" s="1" t="s">
        <v>1287</v>
      </c>
      <c r="B1408" s="1" t="s">
        <v>745</v>
      </c>
      <c r="C1408" s="1" t="s">
        <v>746</v>
      </c>
      <c r="D1408" s="1">
        <v>31</v>
      </c>
      <c r="E1408" s="1" t="s">
        <v>1243</v>
      </c>
      <c r="F1408" s="1">
        <v>29</v>
      </c>
      <c r="G1408" s="1" t="s">
        <v>1243</v>
      </c>
      <c r="H1408" s="1">
        <v>29</v>
      </c>
      <c r="I1408" s="1" t="s">
        <v>1243</v>
      </c>
      <c r="J1408" s="1">
        <v>29</v>
      </c>
      <c r="K1408" s="1" t="s">
        <v>1243</v>
      </c>
    </row>
    <row r="1409" spans="1:11">
      <c r="A1409" s="1" t="s">
        <v>1288</v>
      </c>
      <c r="B1409" s="1" t="s">
        <v>745</v>
      </c>
      <c r="C1409" s="1" t="s">
        <v>759</v>
      </c>
      <c r="D1409" s="1">
        <v>4</v>
      </c>
      <c r="E1409" s="1" t="s">
        <v>1243</v>
      </c>
      <c r="F1409" s="1">
        <v>3</v>
      </c>
      <c r="G1409" s="1" t="s">
        <v>1243</v>
      </c>
      <c r="H1409" s="1">
        <v>3</v>
      </c>
      <c r="I1409" s="1" t="s">
        <v>1243</v>
      </c>
      <c r="J1409" s="1">
        <v>3</v>
      </c>
      <c r="K1409" s="1" t="s">
        <v>1243</v>
      </c>
    </row>
    <row r="1410" spans="1:11">
      <c r="A1410" s="1" t="s">
        <v>1289</v>
      </c>
      <c r="B1410" s="1" t="s">
        <v>745</v>
      </c>
      <c r="C1410" s="1" t="s">
        <v>1602</v>
      </c>
      <c r="D1410" s="1">
        <v>0</v>
      </c>
      <c r="E1410" s="1">
        <v>0</v>
      </c>
      <c r="F1410" s="1">
        <v>0</v>
      </c>
      <c r="G1410" s="1">
        <v>0</v>
      </c>
      <c r="H1410" s="1">
        <v>0</v>
      </c>
      <c r="I1410" s="1">
        <v>0</v>
      </c>
      <c r="J1410" s="1">
        <v>0</v>
      </c>
      <c r="K1410" s="1">
        <v>0</v>
      </c>
    </row>
    <row r="1411" spans="1:11">
      <c r="A1411" s="1" t="s">
        <v>1290</v>
      </c>
      <c r="B1411" s="1" t="s">
        <v>745</v>
      </c>
      <c r="C1411" s="1" t="s">
        <v>756</v>
      </c>
      <c r="D1411" s="1">
        <v>16</v>
      </c>
      <c r="E1411" s="1">
        <v>126</v>
      </c>
      <c r="F1411" s="1">
        <v>15</v>
      </c>
      <c r="G1411" s="1">
        <v>123</v>
      </c>
      <c r="H1411" s="1">
        <v>15</v>
      </c>
      <c r="I1411" s="1">
        <v>123</v>
      </c>
      <c r="J1411" s="1">
        <v>15</v>
      </c>
      <c r="K1411" s="1">
        <v>123</v>
      </c>
    </row>
    <row r="1412" spans="1:11">
      <c r="A1412" s="1" t="s">
        <v>1291</v>
      </c>
      <c r="B1412" s="1" t="s">
        <v>745</v>
      </c>
      <c r="C1412" s="1" t="s">
        <v>1603</v>
      </c>
      <c r="D1412" s="1">
        <v>0</v>
      </c>
      <c r="E1412" s="1">
        <v>0</v>
      </c>
      <c r="F1412" s="1">
        <v>0</v>
      </c>
      <c r="G1412" s="1">
        <v>0</v>
      </c>
      <c r="H1412" s="1">
        <v>0</v>
      </c>
      <c r="I1412" s="1">
        <v>0</v>
      </c>
      <c r="J1412" s="1">
        <v>0</v>
      </c>
      <c r="K1412" s="1">
        <v>0</v>
      </c>
    </row>
    <row r="1413" spans="1:11">
      <c r="A1413" s="1" t="s">
        <v>1292</v>
      </c>
      <c r="B1413" s="1" t="s">
        <v>745</v>
      </c>
      <c r="C1413" s="1" t="s">
        <v>758</v>
      </c>
      <c r="D1413" s="1">
        <v>5</v>
      </c>
      <c r="E1413" s="1" t="s">
        <v>1243</v>
      </c>
      <c r="F1413" s="1">
        <v>5</v>
      </c>
      <c r="G1413" s="1" t="s">
        <v>1243</v>
      </c>
      <c r="H1413" s="1">
        <v>5</v>
      </c>
      <c r="I1413" s="1" t="s">
        <v>1243</v>
      </c>
      <c r="J1413" s="1">
        <v>5</v>
      </c>
      <c r="K1413" s="1" t="s">
        <v>1243</v>
      </c>
    </row>
    <row r="1414" spans="1:11">
      <c r="A1414" s="1" t="s">
        <v>1293</v>
      </c>
      <c r="B1414" s="1" t="s">
        <v>745</v>
      </c>
      <c r="C1414" s="1" t="s">
        <v>1605</v>
      </c>
      <c r="D1414" s="1">
        <v>1</v>
      </c>
      <c r="E1414" s="1" t="s">
        <v>1243</v>
      </c>
      <c r="F1414" s="1">
        <v>1</v>
      </c>
      <c r="G1414" s="1" t="s">
        <v>1243</v>
      </c>
      <c r="H1414" s="1">
        <v>1</v>
      </c>
      <c r="I1414" s="1" t="s">
        <v>1243</v>
      </c>
      <c r="J1414" s="1">
        <v>1</v>
      </c>
      <c r="K1414" s="1" t="s">
        <v>1243</v>
      </c>
    </row>
    <row r="1415" spans="1:11">
      <c r="A1415" s="1" t="s">
        <v>1294</v>
      </c>
      <c r="B1415" s="1" t="s">
        <v>745</v>
      </c>
      <c r="C1415" s="1" t="s">
        <v>1606</v>
      </c>
      <c r="D1415" s="1">
        <v>1</v>
      </c>
      <c r="E1415" s="1" t="s">
        <v>1243</v>
      </c>
      <c r="F1415" s="1">
        <v>1</v>
      </c>
      <c r="G1415" s="1" t="s">
        <v>1243</v>
      </c>
      <c r="H1415" s="1">
        <v>1</v>
      </c>
      <c r="I1415" s="1" t="s">
        <v>1243</v>
      </c>
      <c r="J1415" s="1">
        <v>1</v>
      </c>
      <c r="K1415" s="1" t="s">
        <v>1243</v>
      </c>
    </row>
    <row r="1416" spans="1:11">
      <c r="A1416" s="1" t="s">
        <v>1295</v>
      </c>
      <c r="B1416" s="1" t="s">
        <v>745</v>
      </c>
      <c r="C1416" s="1" t="s">
        <v>760</v>
      </c>
      <c r="D1416" s="1">
        <v>1</v>
      </c>
      <c r="E1416" s="1">
        <v>6.4285709999999998</v>
      </c>
      <c r="F1416" s="1">
        <v>1</v>
      </c>
      <c r="G1416" s="1">
        <v>6.4285709999999998</v>
      </c>
      <c r="H1416" s="1">
        <v>1</v>
      </c>
      <c r="I1416" s="1">
        <v>6.4285709999999998</v>
      </c>
      <c r="J1416" s="1">
        <v>1</v>
      </c>
      <c r="K1416" s="1">
        <v>6.4285709999999998</v>
      </c>
    </row>
    <row r="1417" spans="1:11">
      <c r="A1417" s="1" t="s">
        <v>1296</v>
      </c>
      <c r="B1417" s="1" t="s">
        <v>745</v>
      </c>
      <c r="C1417" s="1" t="s">
        <v>1604</v>
      </c>
      <c r="D1417" s="1">
        <v>0</v>
      </c>
      <c r="E1417" s="1">
        <v>0</v>
      </c>
      <c r="F1417" s="1">
        <v>0</v>
      </c>
      <c r="G1417" s="1">
        <v>0</v>
      </c>
      <c r="H1417" s="1">
        <v>0</v>
      </c>
      <c r="I1417" s="1">
        <v>0</v>
      </c>
      <c r="J1417" s="1">
        <v>0</v>
      </c>
      <c r="K1417" s="1">
        <v>0</v>
      </c>
    </row>
    <row r="1418" spans="1:11">
      <c r="A1418" s="1" t="s">
        <v>1297</v>
      </c>
      <c r="B1418" s="1" t="s">
        <v>745</v>
      </c>
      <c r="C1418" s="1" t="s">
        <v>757</v>
      </c>
      <c r="D1418" s="1">
        <v>3</v>
      </c>
      <c r="E1418" s="1" t="s">
        <v>1243</v>
      </c>
      <c r="F1418" s="1">
        <v>3</v>
      </c>
      <c r="G1418" s="1" t="s">
        <v>1243</v>
      </c>
      <c r="H1418" s="1">
        <v>3</v>
      </c>
      <c r="I1418" s="1" t="s">
        <v>1243</v>
      </c>
      <c r="J1418" s="1">
        <v>3</v>
      </c>
      <c r="K1418" s="1" t="s">
        <v>1243</v>
      </c>
    </row>
    <row r="1419" spans="1:11">
      <c r="A1419" s="1" t="s">
        <v>1298</v>
      </c>
      <c r="B1419" s="1" t="s">
        <v>745</v>
      </c>
      <c r="C1419" s="1" t="s">
        <v>1431</v>
      </c>
      <c r="D1419" s="1">
        <v>0</v>
      </c>
      <c r="E1419" s="1">
        <v>0</v>
      </c>
      <c r="F1419" s="1">
        <v>0</v>
      </c>
      <c r="G1419" s="1">
        <v>0</v>
      </c>
      <c r="H1419" s="1">
        <v>0</v>
      </c>
      <c r="I1419" s="1">
        <v>0</v>
      </c>
      <c r="J1419" s="1">
        <v>0</v>
      </c>
      <c r="K1419" s="1">
        <v>0</v>
      </c>
    </row>
    <row r="1420" spans="1:11">
      <c r="A1420" s="1" t="s">
        <v>2133</v>
      </c>
      <c r="B1420" s="1" t="s">
        <v>1623</v>
      </c>
      <c r="C1420" s="1" t="s">
        <v>746</v>
      </c>
      <c r="D1420" s="1">
        <v>27</v>
      </c>
      <c r="E1420" s="1" t="s">
        <v>1243</v>
      </c>
      <c r="F1420" s="1">
        <v>27</v>
      </c>
      <c r="G1420" s="1" t="s">
        <v>1243</v>
      </c>
      <c r="H1420" s="1">
        <v>27</v>
      </c>
      <c r="I1420" s="1" t="s">
        <v>1243</v>
      </c>
      <c r="J1420" s="1">
        <v>28</v>
      </c>
      <c r="K1420" s="1" t="s">
        <v>1243</v>
      </c>
    </row>
    <row r="1421" spans="1:11">
      <c r="A1421" s="1" t="s">
        <v>2134</v>
      </c>
      <c r="B1421" s="1" t="s">
        <v>1623</v>
      </c>
      <c r="C1421" s="1" t="s">
        <v>759</v>
      </c>
      <c r="D1421" s="1">
        <v>0</v>
      </c>
      <c r="E1421" s="1" t="s">
        <v>1243</v>
      </c>
      <c r="F1421" s="1">
        <v>0</v>
      </c>
      <c r="G1421" s="1" t="s">
        <v>1243</v>
      </c>
      <c r="H1421" s="1">
        <v>0</v>
      </c>
      <c r="I1421" s="1" t="s">
        <v>1243</v>
      </c>
      <c r="J1421" s="1">
        <v>0</v>
      </c>
      <c r="K1421" s="1" t="s">
        <v>1243</v>
      </c>
    </row>
    <row r="1422" spans="1:11">
      <c r="A1422" s="1" t="s">
        <v>2135</v>
      </c>
      <c r="B1422" s="1" t="s">
        <v>1623</v>
      </c>
      <c r="C1422" s="1" t="s">
        <v>1602</v>
      </c>
      <c r="D1422" s="1">
        <v>0</v>
      </c>
      <c r="E1422" s="1">
        <v>0</v>
      </c>
      <c r="F1422" s="1">
        <v>0</v>
      </c>
      <c r="G1422" s="1">
        <v>0</v>
      </c>
      <c r="H1422" s="1">
        <v>0</v>
      </c>
      <c r="I1422" s="1">
        <v>0</v>
      </c>
      <c r="J1422" s="1">
        <v>0</v>
      </c>
      <c r="K1422" s="1">
        <v>0</v>
      </c>
    </row>
    <row r="1423" spans="1:11">
      <c r="A1423" s="1" t="s">
        <v>2136</v>
      </c>
      <c r="B1423" s="1" t="s">
        <v>1623</v>
      </c>
      <c r="C1423" s="1" t="s">
        <v>756</v>
      </c>
      <c r="D1423" s="1">
        <v>20</v>
      </c>
      <c r="E1423" s="1">
        <v>101</v>
      </c>
      <c r="F1423" s="1">
        <v>20</v>
      </c>
      <c r="G1423" s="1">
        <v>101</v>
      </c>
      <c r="H1423" s="1">
        <v>20</v>
      </c>
      <c r="I1423" s="1">
        <v>101</v>
      </c>
      <c r="J1423" s="1">
        <v>20</v>
      </c>
      <c r="K1423" s="1">
        <v>101</v>
      </c>
    </row>
    <row r="1424" spans="1:11">
      <c r="A1424" s="1" t="s">
        <v>2137</v>
      </c>
      <c r="B1424" s="1" t="s">
        <v>1623</v>
      </c>
      <c r="C1424" s="1" t="s">
        <v>1603</v>
      </c>
      <c r="D1424" s="1">
        <v>2</v>
      </c>
      <c r="E1424" s="1">
        <v>215</v>
      </c>
      <c r="F1424" s="1">
        <v>2</v>
      </c>
      <c r="G1424" s="1">
        <v>215</v>
      </c>
      <c r="H1424" s="1">
        <v>2</v>
      </c>
      <c r="I1424" s="1">
        <v>215</v>
      </c>
      <c r="J1424" s="1">
        <v>2</v>
      </c>
      <c r="K1424" s="1">
        <v>215</v>
      </c>
    </row>
    <row r="1425" spans="1:11">
      <c r="A1425" s="1" t="s">
        <v>2138</v>
      </c>
      <c r="B1425" s="1" t="s">
        <v>1623</v>
      </c>
      <c r="C1425" s="1" t="s">
        <v>758</v>
      </c>
      <c r="D1425" s="1">
        <v>0</v>
      </c>
      <c r="E1425" s="1" t="s">
        <v>1243</v>
      </c>
      <c r="F1425" s="1">
        <v>0</v>
      </c>
      <c r="G1425" s="1" t="s">
        <v>1243</v>
      </c>
      <c r="H1425" s="1">
        <v>0</v>
      </c>
      <c r="I1425" s="1" t="s">
        <v>1243</v>
      </c>
      <c r="J1425" s="1">
        <v>0</v>
      </c>
      <c r="K1425" s="1" t="s">
        <v>1243</v>
      </c>
    </row>
    <row r="1426" spans="1:11">
      <c r="A1426" s="1" t="s">
        <v>2139</v>
      </c>
      <c r="B1426" s="1" t="s">
        <v>1623</v>
      </c>
      <c r="C1426" s="1" t="s">
        <v>1605</v>
      </c>
      <c r="D1426" s="1">
        <v>1</v>
      </c>
      <c r="E1426" s="1" t="s">
        <v>1243</v>
      </c>
      <c r="F1426" s="1">
        <v>1</v>
      </c>
      <c r="G1426" s="1" t="s">
        <v>1243</v>
      </c>
      <c r="H1426" s="1">
        <v>1</v>
      </c>
      <c r="I1426" s="1" t="s">
        <v>1243</v>
      </c>
      <c r="J1426" s="1">
        <v>1</v>
      </c>
      <c r="K1426" s="1" t="s">
        <v>1243</v>
      </c>
    </row>
    <row r="1427" spans="1:11">
      <c r="A1427" s="1" t="s">
        <v>2140</v>
      </c>
      <c r="B1427" s="1" t="s">
        <v>1623</v>
      </c>
      <c r="C1427" s="1" t="s">
        <v>1606</v>
      </c>
      <c r="D1427" s="1">
        <v>1</v>
      </c>
      <c r="E1427" s="1" t="s">
        <v>1243</v>
      </c>
      <c r="F1427" s="1">
        <v>1</v>
      </c>
      <c r="G1427" s="1" t="s">
        <v>1243</v>
      </c>
      <c r="H1427" s="1">
        <v>1</v>
      </c>
      <c r="I1427" s="1" t="s">
        <v>1243</v>
      </c>
      <c r="J1427" s="1" t="s">
        <v>2452</v>
      </c>
      <c r="K1427" s="1" t="s">
        <v>1243</v>
      </c>
    </row>
    <row r="1428" spans="1:11">
      <c r="A1428" s="1" t="s">
        <v>2141</v>
      </c>
      <c r="B1428" s="1" t="s">
        <v>1623</v>
      </c>
      <c r="C1428" s="1" t="s">
        <v>760</v>
      </c>
      <c r="D1428" s="1">
        <v>1</v>
      </c>
      <c r="E1428" s="1">
        <v>6.6956519999999999</v>
      </c>
      <c r="F1428" s="1">
        <v>1</v>
      </c>
      <c r="G1428" s="1">
        <v>6.6956519999999999</v>
      </c>
      <c r="H1428" s="1">
        <v>1</v>
      </c>
      <c r="I1428" s="1">
        <v>6.6956519999999999</v>
      </c>
      <c r="J1428" s="1">
        <v>1</v>
      </c>
      <c r="K1428" s="1">
        <v>6.6956519999999999</v>
      </c>
    </row>
    <row r="1429" spans="1:11">
      <c r="A1429" s="1" t="s">
        <v>2142</v>
      </c>
      <c r="B1429" s="1" t="s">
        <v>1623</v>
      </c>
      <c r="C1429" s="1" t="s">
        <v>1604</v>
      </c>
      <c r="D1429" s="1">
        <v>2</v>
      </c>
      <c r="E1429" s="1">
        <v>62</v>
      </c>
      <c r="F1429" s="1">
        <v>2</v>
      </c>
      <c r="G1429" s="1">
        <v>62</v>
      </c>
      <c r="H1429" s="1">
        <v>2</v>
      </c>
      <c r="I1429" s="1">
        <v>62</v>
      </c>
      <c r="J1429" s="1">
        <v>2</v>
      </c>
      <c r="K1429" s="1">
        <v>62</v>
      </c>
    </row>
    <row r="1430" spans="1:11">
      <c r="A1430" s="1" t="s">
        <v>1235</v>
      </c>
      <c r="B1430" s="1" t="s">
        <v>1623</v>
      </c>
      <c r="C1430" s="1" t="s">
        <v>757</v>
      </c>
      <c r="D1430" s="1">
        <v>0</v>
      </c>
      <c r="E1430" s="1" t="s">
        <v>1243</v>
      </c>
      <c r="F1430" s="1">
        <v>0</v>
      </c>
      <c r="G1430" s="1" t="s">
        <v>1243</v>
      </c>
      <c r="H1430" s="1">
        <v>0</v>
      </c>
      <c r="I1430" s="1" t="s">
        <v>1243</v>
      </c>
      <c r="J1430" s="1">
        <v>0</v>
      </c>
      <c r="K1430" s="1" t="s">
        <v>1243</v>
      </c>
    </row>
    <row r="1431" spans="1:11">
      <c r="A1431" s="1" t="s">
        <v>1446</v>
      </c>
      <c r="B1431" s="1" t="s">
        <v>1623</v>
      </c>
      <c r="C1431" s="1" t="s">
        <v>1431</v>
      </c>
      <c r="D1431" s="1">
        <v>0</v>
      </c>
      <c r="E1431" s="1">
        <v>0</v>
      </c>
      <c r="F1431" s="1">
        <v>0</v>
      </c>
      <c r="G1431" s="1">
        <v>0</v>
      </c>
      <c r="H1431" s="1">
        <v>0</v>
      </c>
      <c r="I1431" s="1">
        <v>0</v>
      </c>
      <c r="J1431" s="1">
        <v>0</v>
      </c>
      <c r="K1431" s="1">
        <v>0</v>
      </c>
    </row>
    <row r="1432" spans="1:11">
      <c r="A1432" s="1" t="s">
        <v>1806</v>
      </c>
      <c r="B1432" s="1" t="s">
        <v>1629</v>
      </c>
      <c r="C1432" s="1" t="s">
        <v>746</v>
      </c>
      <c r="D1432" s="1">
        <v>69</v>
      </c>
      <c r="E1432" s="1" t="s">
        <v>1243</v>
      </c>
      <c r="F1432" s="1">
        <v>69</v>
      </c>
      <c r="G1432" s="1" t="s">
        <v>1243</v>
      </c>
      <c r="H1432" s="1">
        <v>69</v>
      </c>
      <c r="I1432" s="1" t="s">
        <v>1243</v>
      </c>
      <c r="J1432" s="1">
        <v>69</v>
      </c>
      <c r="K1432" s="1" t="s">
        <v>1243</v>
      </c>
    </row>
    <row r="1433" spans="1:11">
      <c r="A1433" s="1" t="s">
        <v>1807</v>
      </c>
      <c r="B1433" s="1" t="s">
        <v>1629</v>
      </c>
      <c r="C1433" s="1" t="s">
        <v>759</v>
      </c>
      <c r="D1433" s="1">
        <v>2</v>
      </c>
      <c r="E1433" s="1" t="s">
        <v>1243</v>
      </c>
      <c r="F1433" s="1">
        <v>2</v>
      </c>
      <c r="G1433" s="1" t="s">
        <v>1243</v>
      </c>
      <c r="H1433" s="1">
        <v>2</v>
      </c>
      <c r="I1433" s="1" t="s">
        <v>1243</v>
      </c>
      <c r="J1433" s="1">
        <v>2</v>
      </c>
      <c r="K1433" s="1" t="s">
        <v>1243</v>
      </c>
    </row>
    <row r="1434" spans="1:11">
      <c r="A1434" s="1" t="s">
        <v>1808</v>
      </c>
      <c r="B1434" s="1" t="s">
        <v>1629</v>
      </c>
      <c r="C1434" s="1" t="s">
        <v>1602</v>
      </c>
      <c r="D1434" s="1">
        <v>1</v>
      </c>
      <c r="E1434" s="1">
        <v>50</v>
      </c>
      <c r="F1434" s="1">
        <v>1</v>
      </c>
      <c r="G1434" s="1">
        <v>50</v>
      </c>
      <c r="H1434" s="1">
        <v>1</v>
      </c>
      <c r="I1434" s="1">
        <v>50</v>
      </c>
      <c r="J1434" s="1">
        <v>1</v>
      </c>
      <c r="K1434" s="1">
        <v>50</v>
      </c>
    </row>
    <row r="1435" spans="1:11">
      <c r="A1435" s="1" t="s">
        <v>1809</v>
      </c>
      <c r="B1435" s="1" t="s">
        <v>1629</v>
      </c>
      <c r="C1435" s="1" t="s">
        <v>756</v>
      </c>
      <c r="D1435" s="1">
        <v>51</v>
      </c>
      <c r="E1435" s="1">
        <v>371</v>
      </c>
      <c r="F1435" s="1">
        <v>51</v>
      </c>
      <c r="G1435" s="1">
        <v>371</v>
      </c>
      <c r="H1435" s="1">
        <v>51</v>
      </c>
      <c r="I1435" s="1">
        <v>371</v>
      </c>
      <c r="J1435" s="1">
        <v>51</v>
      </c>
      <c r="K1435" s="1">
        <v>371</v>
      </c>
    </row>
    <row r="1436" spans="1:11">
      <c r="A1436" s="1" t="s">
        <v>1810</v>
      </c>
      <c r="B1436" s="1" t="s">
        <v>1629</v>
      </c>
      <c r="C1436" s="1" t="s">
        <v>1603</v>
      </c>
      <c r="D1436" s="1">
        <v>1</v>
      </c>
      <c r="E1436" s="1">
        <v>210</v>
      </c>
      <c r="F1436" s="1">
        <v>1</v>
      </c>
      <c r="G1436" s="1">
        <v>210</v>
      </c>
      <c r="H1436" s="1">
        <v>1</v>
      </c>
      <c r="I1436" s="1">
        <v>210</v>
      </c>
      <c r="J1436" s="1">
        <v>1</v>
      </c>
      <c r="K1436" s="1">
        <v>210</v>
      </c>
    </row>
    <row r="1437" spans="1:11">
      <c r="A1437" s="1" t="s">
        <v>1811</v>
      </c>
      <c r="B1437" s="1" t="s">
        <v>1629</v>
      </c>
      <c r="C1437" s="1" t="s">
        <v>758</v>
      </c>
      <c r="D1437" s="1">
        <v>5</v>
      </c>
      <c r="E1437" s="1" t="s">
        <v>1243</v>
      </c>
      <c r="F1437" s="1">
        <v>5</v>
      </c>
      <c r="G1437" s="1" t="s">
        <v>1243</v>
      </c>
      <c r="H1437" s="1">
        <v>5</v>
      </c>
      <c r="I1437" s="1" t="s">
        <v>1243</v>
      </c>
      <c r="J1437" s="1">
        <v>5</v>
      </c>
      <c r="K1437" s="1" t="s">
        <v>1243</v>
      </c>
    </row>
    <row r="1438" spans="1:11">
      <c r="A1438" s="1" t="s">
        <v>1812</v>
      </c>
      <c r="B1438" s="1" t="s">
        <v>1629</v>
      </c>
      <c r="C1438" s="1" t="s">
        <v>1605</v>
      </c>
      <c r="D1438" s="1">
        <v>1</v>
      </c>
      <c r="E1438" s="1" t="s">
        <v>1243</v>
      </c>
      <c r="F1438" s="1">
        <v>1</v>
      </c>
      <c r="G1438" s="1" t="s">
        <v>1243</v>
      </c>
      <c r="H1438" s="1">
        <v>1</v>
      </c>
      <c r="I1438" s="1" t="s">
        <v>1243</v>
      </c>
      <c r="J1438" s="1">
        <v>1</v>
      </c>
      <c r="K1438" s="1" t="s">
        <v>1243</v>
      </c>
    </row>
    <row r="1439" spans="1:11">
      <c r="A1439" s="1" t="s">
        <v>1813</v>
      </c>
      <c r="B1439" s="1" t="s">
        <v>1629</v>
      </c>
      <c r="C1439" s="1" t="s">
        <v>1606</v>
      </c>
      <c r="D1439" s="1">
        <v>1</v>
      </c>
      <c r="E1439" s="1" t="s">
        <v>1243</v>
      </c>
      <c r="F1439" s="1">
        <v>1</v>
      </c>
      <c r="G1439" s="1" t="s">
        <v>1243</v>
      </c>
      <c r="H1439" s="1">
        <v>1</v>
      </c>
      <c r="I1439" s="1" t="s">
        <v>1243</v>
      </c>
      <c r="J1439" s="1">
        <v>1</v>
      </c>
      <c r="K1439" s="1" t="s">
        <v>1243</v>
      </c>
    </row>
    <row r="1440" spans="1:11">
      <c r="A1440" s="1" t="s">
        <v>1814</v>
      </c>
      <c r="B1440" s="1" t="s">
        <v>1629</v>
      </c>
      <c r="C1440" s="1" t="s">
        <v>760</v>
      </c>
      <c r="D1440" s="1">
        <v>1</v>
      </c>
      <c r="E1440" s="1">
        <v>3</v>
      </c>
      <c r="F1440" s="1">
        <v>1</v>
      </c>
      <c r="G1440" s="1">
        <v>3</v>
      </c>
      <c r="H1440" s="1">
        <v>1</v>
      </c>
      <c r="I1440" s="1">
        <v>3</v>
      </c>
      <c r="J1440" s="1">
        <v>1</v>
      </c>
      <c r="K1440" s="1">
        <v>3</v>
      </c>
    </row>
    <row r="1441" spans="1:11">
      <c r="A1441" s="1" t="s">
        <v>1815</v>
      </c>
      <c r="B1441" s="1" t="s">
        <v>1629</v>
      </c>
      <c r="C1441" s="1" t="s">
        <v>1604</v>
      </c>
      <c r="D1441" s="1">
        <v>4</v>
      </c>
      <c r="E1441" s="1">
        <v>257</v>
      </c>
      <c r="F1441" s="1">
        <v>4</v>
      </c>
      <c r="G1441" s="1">
        <v>257</v>
      </c>
      <c r="H1441" s="1">
        <v>4</v>
      </c>
      <c r="I1441" s="1">
        <v>257</v>
      </c>
      <c r="J1441" s="1">
        <v>4</v>
      </c>
      <c r="K1441" s="1">
        <v>257</v>
      </c>
    </row>
    <row r="1442" spans="1:11">
      <c r="A1442" s="1" t="s">
        <v>1816</v>
      </c>
      <c r="B1442" s="1" t="s">
        <v>1629</v>
      </c>
      <c r="C1442" s="1" t="s">
        <v>757</v>
      </c>
      <c r="D1442" s="1">
        <v>1</v>
      </c>
      <c r="E1442" s="1" t="s">
        <v>1243</v>
      </c>
      <c r="F1442" s="1">
        <v>1</v>
      </c>
      <c r="G1442" s="1" t="s">
        <v>1243</v>
      </c>
      <c r="H1442" s="1">
        <v>1</v>
      </c>
      <c r="I1442" s="1" t="s">
        <v>1243</v>
      </c>
      <c r="J1442" s="1">
        <v>1</v>
      </c>
      <c r="K1442" s="1" t="s">
        <v>1243</v>
      </c>
    </row>
    <row r="1443" spans="1:11">
      <c r="A1443" s="1" t="s">
        <v>1817</v>
      </c>
      <c r="B1443" s="1" t="s">
        <v>1629</v>
      </c>
      <c r="C1443" s="1" t="s">
        <v>1431</v>
      </c>
      <c r="D1443" s="1">
        <v>1</v>
      </c>
      <c r="E1443" s="1">
        <v>16</v>
      </c>
      <c r="F1443" s="1">
        <v>1</v>
      </c>
      <c r="G1443" s="1">
        <v>16</v>
      </c>
      <c r="H1443" s="1">
        <v>1</v>
      </c>
      <c r="I1443" s="1">
        <v>16</v>
      </c>
      <c r="J1443" s="1">
        <v>1</v>
      </c>
      <c r="K1443" s="1">
        <v>16</v>
      </c>
    </row>
    <row r="1444" spans="1:11">
      <c r="A1444" s="1" t="s">
        <v>1818</v>
      </c>
      <c r="B1444" s="1" t="s">
        <v>1631</v>
      </c>
      <c r="C1444" s="1" t="s">
        <v>746</v>
      </c>
      <c r="D1444" s="1">
        <v>16</v>
      </c>
      <c r="E1444" s="1" t="s">
        <v>1243</v>
      </c>
      <c r="F1444" s="1">
        <v>16</v>
      </c>
      <c r="G1444" s="1" t="s">
        <v>1243</v>
      </c>
      <c r="H1444" s="1">
        <v>16</v>
      </c>
      <c r="I1444" s="1" t="s">
        <v>1243</v>
      </c>
      <c r="J1444" s="1">
        <v>16</v>
      </c>
      <c r="K1444" s="1" t="s">
        <v>1243</v>
      </c>
    </row>
    <row r="1445" spans="1:11">
      <c r="A1445" s="1" t="s">
        <v>1819</v>
      </c>
      <c r="B1445" s="1" t="s">
        <v>1631</v>
      </c>
      <c r="C1445" s="1" t="s">
        <v>759</v>
      </c>
      <c r="D1445" s="1">
        <v>0</v>
      </c>
      <c r="E1445" s="1" t="s">
        <v>1243</v>
      </c>
      <c r="F1445" s="1">
        <v>0</v>
      </c>
      <c r="G1445" s="1" t="s">
        <v>1243</v>
      </c>
      <c r="H1445" s="1">
        <v>0</v>
      </c>
      <c r="I1445" s="1" t="s">
        <v>1243</v>
      </c>
      <c r="J1445" s="1">
        <v>0</v>
      </c>
      <c r="K1445" s="1" t="s">
        <v>1243</v>
      </c>
    </row>
    <row r="1446" spans="1:11">
      <c r="A1446" s="1" t="s">
        <v>1115</v>
      </c>
      <c r="B1446" s="1" t="s">
        <v>1631</v>
      </c>
      <c r="C1446" s="1" t="s">
        <v>1602</v>
      </c>
      <c r="D1446" s="1">
        <v>1</v>
      </c>
      <c r="E1446" s="1">
        <v>105</v>
      </c>
      <c r="F1446" s="1">
        <v>1</v>
      </c>
      <c r="G1446" s="1">
        <v>105</v>
      </c>
      <c r="H1446" s="1">
        <v>1</v>
      </c>
      <c r="I1446" s="1">
        <v>105</v>
      </c>
      <c r="J1446" s="1">
        <v>1</v>
      </c>
      <c r="K1446" s="1">
        <v>105</v>
      </c>
    </row>
    <row r="1447" spans="1:11">
      <c r="A1447" s="1" t="s">
        <v>1116</v>
      </c>
      <c r="B1447" s="1" t="s">
        <v>1631</v>
      </c>
      <c r="C1447" s="1" t="s">
        <v>756</v>
      </c>
      <c r="D1447" s="1">
        <v>11</v>
      </c>
      <c r="E1447" s="1">
        <v>253</v>
      </c>
      <c r="F1447" s="1">
        <v>11</v>
      </c>
      <c r="G1447" s="1">
        <v>253</v>
      </c>
      <c r="H1447" s="1">
        <v>11</v>
      </c>
      <c r="I1447" s="1">
        <v>253</v>
      </c>
      <c r="J1447" s="1">
        <v>11</v>
      </c>
      <c r="K1447" s="1">
        <v>253</v>
      </c>
    </row>
    <row r="1448" spans="1:11">
      <c r="A1448" s="1" t="s">
        <v>1117</v>
      </c>
      <c r="B1448" s="1" t="s">
        <v>1631</v>
      </c>
      <c r="C1448" s="1" t="s">
        <v>1603</v>
      </c>
      <c r="D1448" s="1">
        <v>1</v>
      </c>
      <c r="E1448" s="1">
        <v>18</v>
      </c>
      <c r="F1448" s="1">
        <v>1</v>
      </c>
      <c r="G1448" s="1">
        <v>18</v>
      </c>
      <c r="H1448" s="1">
        <v>1</v>
      </c>
      <c r="I1448" s="1">
        <v>18</v>
      </c>
      <c r="J1448" s="1">
        <v>1</v>
      </c>
      <c r="K1448" s="1">
        <v>18</v>
      </c>
    </row>
    <row r="1449" spans="1:11">
      <c r="A1449" s="1" t="s">
        <v>1118</v>
      </c>
      <c r="B1449" s="1" t="s">
        <v>1631</v>
      </c>
      <c r="C1449" s="1" t="s">
        <v>758</v>
      </c>
      <c r="D1449" s="1">
        <v>0</v>
      </c>
      <c r="E1449" s="1" t="s">
        <v>1243</v>
      </c>
      <c r="F1449" s="1">
        <v>0</v>
      </c>
      <c r="G1449" s="1" t="s">
        <v>1243</v>
      </c>
      <c r="H1449" s="1">
        <v>0</v>
      </c>
      <c r="I1449" s="1" t="s">
        <v>1243</v>
      </c>
      <c r="J1449" s="1">
        <v>0</v>
      </c>
      <c r="K1449" s="1" t="s">
        <v>1243</v>
      </c>
    </row>
    <row r="1450" spans="1:11">
      <c r="A1450" s="1" t="s">
        <v>1119</v>
      </c>
      <c r="B1450" s="1" t="s">
        <v>1631</v>
      </c>
      <c r="C1450" s="1" t="s">
        <v>1605</v>
      </c>
      <c r="D1450" s="1">
        <v>1</v>
      </c>
      <c r="E1450" s="1" t="s">
        <v>1243</v>
      </c>
      <c r="F1450" s="1">
        <v>1</v>
      </c>
      <c r="G1450" s="1" t="s">
        <v>1243</v>
      </c>
      <c r="H1450" s="1">
        <v>1</v>
      </c>
      <c r="I1450" s="1" t="s">
        <v>1243</v>
      </c>
      <c r="J1450" s="1">
        <v>1</v>
      </c>
      <c r="K1450" s="1" t="s">
        <v>1243</v>
      </c>
    </row>
    <row r="1451" spans="1:11">
      <c r="A1451" s="1" t="s">
        <v>1120</v>
      </c>
      <c r="B1451" s="1" t="s">
        <v>1631</v>
      </c>
      <c r="C1451" s="1" t="s">
        <v>1606</v>
      </c>
      <c r="D1451" s="1">
        <v>1</v>
      </c>
      <c r="E1451" s="1" t="s">
        <v>1243</v>
      </c>
      <c r="F1451" s="1">
        <v>1</v>
      </c>
      <c r="G1451" s="1" t="s">
        <v>1243</v>
      </c>
      <c r="H1451" s="1">
        <v>1</v>
      </c>
      <c r="I1451" s="1" t="s">
        <v>1243</v>
      </c>
      <c r="J1451" s="1">
        <v>1</v>
      </c>
      <c r="K1451" s="1" t="s">
        <v>1243</v>
      </c>
    </row>
    <row r="1452" spans="1:11">
      <c r="A1452" s="1" t="s">
        <v>1121</v>
      </c>
      <c r="B1452" s="1" t="s">
        <v>1631</v>
      </c>
      <c r="C1452" s="1" t="s">
        <v>760</v>
      </c>
      <c r="D1452" s="1">
        <v>0</v>
      </c>
      <c r="E1452" s="1">
        <v>0</v>
      </c>
      <c r="F1452" s="1">
        <v>0</v>
      </c>
      <c r="G1452" s="1">
        <v>0</v>
      </c>
      <c r="H1452" s="1">
        <v>0</v>
      </c>
      <c r="I1452" s="1">
        <v>0</v>
      </c>
      <c r="J1452" s="1">
        <v>0</v>
      </c>
      <c r="K1452" s="1">
        <v>0</v>
      </c>
    </row>
    <row r="1453" spans="1:11">
      <c r="A1453" s="1" t="s">
        <v>1122</v>
      </c>
      <c r="B1453" s="1" t="s">
        <v>1631</v>
      </c>
      <c r="C1453" s="1" t="s">
        <v>1604</v>
      </c>
      <c r="D1453" s="1">
        <v>1</v>
      </c>
      <c r="E1453" s="1">
        <v>36</v>
      </c>
      <c r="F1453" s="1">
        <v>1</v>
      </c>
      <c r="G1453" s="1">
        <v>36</v>
      </c>
      <c r="H1453" s="1">
        <v>1</v>
      </c>
      <c r="I1453" s="1">
        <v>36</v>
      </c>
      <c r="J1453" s="1">
        <v>1</v>
      </c>
      <c r="K1453" s="1">
        <v>36</v>
      </c>
    </row>
    <row r="1454" spans="1:11">
      <c r="A1454" s="1" t="s">
        <v>1123</v>
      </c>
      <c r="B1454" s="1" t="s">
        <v>1631</v>
      </c>
      <c r="C1454" s="1" t="s">
        <v>757</v>
      </c>
      <c r="D1454" s="1">
        <v>0</v>
      </c>
      <c r="E1454" s="1" t="s">
        <v>1243</v>
      </c>
      <c r="F1454" s="1">
        <v>0</v>
      </c>
      <c r="G1454" s="1" t="s">
        <v>1243</v>
      </c>
      <c r="H1454" s="1">
        <v>0</v>
      </c>
      <c r="I1454" s="1" t="s">
        <v>1243</v>
      </c>
      <c r="J1454" s="1">
        <v>0</v>
      </c>
      <c r="K1454" s="1" t="s">
        <v>1243</v>
      </c>
    </row>
    <row r="1455" spans="1:11">
      <c r="A1455" s="1" t="s">
        <v>1124</v>
      </c>
      <c r="B1455" s="1" t="s">
        <v>1631</v>
      </c>
      <c r="C1455" s="1" t="s">
        <v>1431</v>
      </c>
      <c r="D1455" s="1">
        <v>0</v>
      </c>
      <c r="E1455" s="1">
        <v>0</v>
      </c>
      <c r="F1455" s="1">
        <v>0</v>
      </c>
      <c r="G1455" s="1">
        <v>0</v>
      </c>
      <c r="H1455" s="1">
        <v>0</v>
      </c>
      <c r="I1455" s="1">
        <v>0</v>
      </c>
      <c r="J1455" s="1">
        <v>0</v>
      </c>
      <c r="K1455" s="1">
        <v>0</v>
      </c>
    </row>
    <row r="1456" spans="1:11">
      <c r="A1456" s="1" t="s">
        <v>2154</v>
      </c>
      <c r="B1456" s="1" t="s">
        <v>1422</v>
      </c>
      <c r="C1456" s="1" t="s">
        <v>746</v>
      </c>
      <c r="D1456" s="1">
        <v>30</v>
      </c>
      <c r="E1456" s="1" t="s">
        <v>1243</v>
      </c>
      <c r="F1456" s="1">
        <v>29</v>
      </c>
      <c r="G1456" s="1" t="s">
        <v>1243</v>
      </c>
      <c r="H1456" s="1">
        <v>29</v>
      </c>
      <c r="I1456" s="1" t="s">
        <v>1243</v>
      </c>
      <c r="J1456" s="1">
        <v>29</v>
      </c>
      <c r="K1456" s="1" t="s">
        <v>1243</v>
      </c>
    </row>
    <row r="1457" spans="1:11">
      <c r="A1457" s="1" t="s">
        <v>2155</v>
      </c>
      <c r="B1457" s="1" t="s">
        <v>1422</v>
      </c>
      <c r="C1457" s="1" t="s">
        <v>759</v>
      </c>
      <c r="D1457" s="1">
        <v>0</v>
      </c>
      <c r="E1457" s="1" t="s">
        <v>1243</v>
      </c>
      <c r="F1457" s="1">
        <v>0</v>
      </c>
      <c r="G1457" s="1" t="s">
        <v>1243</v>
      </c>
      <c r="H1457" s="1">
        <v>0</v>
      </c>
      <c r="I1457" s="1" t="s">
        <v>1243</v>
      </c>
      <c r="J1457" s="1">
        <v>0</v>
      </c>
      <c r="K1457" s="1" t="s">
        <v>1243</v>
      </c>
    </row>
    <row r="1458" spans="1:11">
      <c r="A1458" s="1" t="s">
        <v>2156</v>
      </c>
      <c r="B1458" s="1" t="s">
        <v>1422</v>
      </c>
      <c r="C1458" s="1" t="s">
        <v>1602</v>
      </c>
      <c r="D1458" s="1">
        <v>1</v>
      </c>
      <c r="E1458" s="1">
        <v>4</v>
      </c>
      <c r="F1458" s="1">
        <v>1</v>
      </c>
      <c r="G1458" s="1">
        <v>4</v>
      </c>
      <c r="H1458" s="1">
        <v>1</v>
      </c>
      <c r="I1458" s="1">
        <v>4</v>
      </c>
      <c r="J1458" s="1">
        <v>1</v>
      </c>
      <c r="K1458" s="1">
        <v>4</v>
      </c>
    </row>
    <row r="1459" spans="1:11">
      <c r="A1459" s="1" t="s">
        <v>2157</v>
      </c>
      <c r="B1459" s="1" t="s">
        <v>1422</v>
      </c>
      <c r="C1459" s="1" t="s">
        <v>756</v>
      </c>
      <c r="D1459" s="1">
        <v>17</v>
      </c>
      <c r="E1459" s="1">
        <v>111</v>
      </c>
      <c r="F1459" s="1">
        <v>17</v>
      </c>
      <c r="G1459" s="1">
        <v>111</v>
      </c>
      <c r="H1459" s="1">
        <v>17</v>
      </c>
      <c r="I1459" s="1">
        <v>110</v>
      </c>
      <c r="J1459" s="1">
        <v>17</v>
      </c>
      <c r="K1459" s="1">
        <v>110</v>
      </c>
    </row>
    <row r="1460" spans="1:11">
      <c r="A1460" s="1" t="s">
        <v>2158</v>
      </c>
      <c r="B1460" s="1" t="s">
        <v>1422</v>
      </c>
      <c r="C1460" s="1" t="s">
        <v>1603</v>
      </c>
      <c r="D1460" s="1">
        <v>1</v>
      </c>
      <c r="E1460" s="1">
        <v>610</v>
      </c>
      <c r="F1460" s="1">
        <v>1</v>
      </c>
      <c r="G1460" s="1">
        <v>610</v>
      </c>
      <c r="H1460" s="1">
        <v>1</v>
      </c>
      <c r="I1460" s="1">
        <v>610</v>
      </c>
      <c r="J1460" s="1">
        <v>1</v>
      </c>
      <c r="K1460" s="1">
        <v>610</v>
      </c>
    </row>
    <row r="1461" spans="1:11">
      <c r="A1461" s="1" t="s">
        <v>2159</v>
      </c>
      <c r="B1461" s="1" t="s">
        <v>1422</v>
      </c>
      <c r="C1461" s="1" t="s">
        <v>758</v>
      </c>
      <c r="D1461" s="1">
        <v>6</v>
      </c>
      <c r="E1461" s="1" t="s">
        <v>1243</v>
      </c>
      <c r="F1461" s="1">
        <v>6</v>
      </c>
      <c r="G1461" s="1" t="s">
        <v>1243</v>
      </c>
      <c r="H1461" s="1">
        <v>6</v>
      </c>
      <c r="I1461" s="1" t="s">
        <v>1243</v>
      </c>
      <c r="J1461" s="1">
        <v>6</v>
      </c>
      <c r="K1461" s="1" t="s">
        <v>1243</v>
      </c>
    </row>
    <row r="1462" spans="1:11">
      <c r="A1462" s="1" t="s">
        <v>2160</v>
      </c>
      <c r="B1462" s="1" t="s">
        <v>1422</v>
      </c>
      <c r="C1462" s="1" t="s">
        <v>1605</v>
      </c>
      <c r="D1462" s="1">
        <v>1</v>
      </c>
      <c r="E1462" s="1" t="s">
        <v>1243</v>
      </c>
      <c r="F1462" s="1">
        <v>1</v>
      </c>
      <c r="G1462" s="1" t="s">
        <v>1243</v>
      </c>
      <c r="H1462" s="1">
        <v>1</v>
      </c>
      <c r="I1462" s="1" t="s">
        <v>1243</v>
      </c>
      <c r="J1462" s="1">
        <v>1</v>
      </c>
      <c r="K1462" s="1" t="s">
        <v>1243</v>
      </c>
    </row>
    <row r="1463" spans="1:11">
      <c r="A1463" s="1" t="s">
        <v>2161</v>
      </c>
      <c r="B1463" s="1" t="s">
        <v>1422</v>
      </c>
      <c r="C1463" s="1" t="s">
        <v>1606</v>
      </c>
      <c r="D1463" s="1">
        <v>1</v>
      </c>
      <c r="E1463" s="1" t="s">
        <v>1243</v>
      </c>
      <c r="F1463" s="1">
        <v>1</v>
      </c>
      <c r="G1463" s="1" t="s">
        <v>1243</v>
      </c>
      <c r="H1463" s="1">
        <v>1</v>
      </c>
      <c r="I1463" s="1" t="s">
        <v>1243</v>
      </c>
      <c r="J1463" s="1">
        <v>1</v>
      </c>
      <c r="K1463" s="1" t="s">
        <v>1243</v>
      </c>
    </row>
    <row r="1464" spans="1:11">
      <c r="A1464" s="1" t="s">
        <v>2162</v>
      </c>
      <c r="B1464" s="1" t="s">
        <v>1422</v>
      </c>
      <c r="C1464" s="1" t="s">
        <v>760</v>
      </c>
      <c r="D1464" s="1">
        <v>0</v>
      </c>
      <c r="E1464" s="1">
        <v>0</v>
      </c>
      <c r="F1464" s="1">
        <v>0</v>
      </c>
      <c r="G1464" s="1">
        <v>0</v>
      </c>
      <c r="H1464" s="1">
        <v>0</v>
      </c>
      <c r="I1464" s="1">
        <v>0</v>
      </c>
      <c r="J1464" s="1">
        <v>0</v>
      </c>
      <c r="K1464" s="1">
        <v>0</v>
      </c>
    </row>
    <row r="1465" spans="1:11">
      <c r="A1465" s="1" t="s">
        <v>2163</v>
      </c>
      <c r="B1465" s="1" t="s">
        <v>1422</v>
      </c>
      <c r="C1465" s="1" t="s">
        <v>1604</v>
      </c>
      <c r="D1465" s="1">
        <v>3</v>
      </c>
      <c r="E1465" s="1">
        <v>128.35849000000002</v>
      </c>
      <c r="F1465" s="1">
        <v>2</v>
      </c>
      <c r="G1465" s="1">
        <v>85</v>
      </c>
      <c r="H1465" s="1">
        <v>2</v>
      </c>
      <c r="I1465" s="1">
        <v>85</v>
      </c>
      <c r="J1465" s="1">
        <v>2</v>
      </c>
      <c r="K1465" s="1">
        <v>85</v>
      </c>
    </row>
    <row r="1466" spans="1:11">
      <c r="A1466" s="1" t="s">
        <v>2164</v>
      </c>
      <c r="B1466" s="1" t="s">
        <v>1422</v>
      </c>
      <c r="C1466" s="1" t="s">
        <v>757</v>
      </c>
      <c r="D1466" s="1">
        <v>0</v>
      </c>
      <c r="E1466" s="1" t="s">
        <v>1243</v>
      </c>
      <c r="F1466" s="1">
        <v>0</v>
      </c>
      <c r="G1466" s="1" t="s">
        <v>1243</v>
      </c>
      <c r="H1466" s="1">
        <v>0</v>
      </c>
      <c r="I1466" s="1" t="s">
        <v>1243</v>
      </c>
      <c r="J1466" s="1">
        <v>0</v>
      </c>
      <c r="K1466" s="1" t="s">
        <v>1243</v>
      </c>
    </row>
    <row r="1467" spans="1:11">
      <c r="A1467" s="1" t="s">
        <v>586</v>
      </c>
      <c r="B1467" s="1" t="s">
        <v>1422</v>
      </c>
      <c r="C1467" s="1" t="s">
        <v>1431</v>
      </c>
      <c r="D1467" s="1">
        <v>0</v>
      </c>
      <c r="E1467" s="1">
        <v>0</v>
      </c>
      <c r="F1467" s="1">
        <v>0</v>
      </c>
      <c r="G1467" s="1">
        <v>0</v>
      </c>
      <c r="H1467" s="1">
        <v>0</v>
      </c>
      <c r="I1467" s="1">
        <v>0</v>
      </c>
      <c r="J1467" s="1">
        <v>0</v>
      </c>
      <c r="K1467" s="1">
        <v>0</v>
      </c>
    </row>
    <row r="1468" spans="1:11">
      <c r="A1468" s="1" t="s">
        <v>587</v>
      </c>
      <c r="B1468" s="1" t="s">
        <v>588</v>
      </c>
      <c r="C1468" s="1" t="s">
        <v>746</v>
      </c>
      <c r="D1468" s="1">
        <v>2</v>
      </c>
      <c r="E1468" s="1" t="s">
        <v>1243</v>
      </c>
      <c r="F1468" s="1">
        <v>2</v>
      </c>
      <c r="G1468" s="1" t="s">
        <v>1243</v>
      </c>
      <c r="H1468" s="1">
        <v>2</v>
      </c>
      <c r="I1468" s="1" t="s">
        <v>1243</v>
      </c>
      <c r="J1468" s="1">
        <v>2</v>
      </c>
      <c r="K1468" s="1" t="s">
        <v>1243</v>
      </c>
    </row>
    <row r="1469" spans="1:11">
      <c r="A1469" s="1" t="s">
        <v>2315</v>
      </c>
      <c r="B1469" s="1" t="s">
        <v>588</v>
      </c>
      <c r="C1469" s="1" t="s">
        <v>759</v>
      </c>
      <c r="D1469" s="1">
        <v>0</v>
      </c>
      <c r="E1469" s="1" t="s">
        <v>1243</v>
      </c>
      <c r="F1469" s="1">
        <v>0</v>
      </c>
      <c r="G1469" s="1" t="s">
        <v>1243</v>
      </c>
      <c r="H1469" s="1">
        <v>0</v>
      </c>
      <c r="I1469" s="1" t="s">
        <v>1243</v>
      </c>
      <c r="J1469" s="1">
        <v>0</v>
      </c>
      <c r="K1469" s="1" t="s">
        <v>1243</v>
      </c>
    </row>
    <row r="1470" spans="1:11">
      <c r="A1470" s="1" t="s">
        <v>2316</v>
      </c>
      <c r="B1470" s="1" t="s">
        <v>588</v>
      </c>
      <c r="C1470" s="1" t="s">
        <v>1602</v>
      </c>
      <c r="D1470" s="1">
        <v>1</v>
      </c>
      <c r="E1470" s="1">
        <v>18</v>
      </c>
      <c r="F1470" s="1">
        <v>1</v>
      </c>
      <c r="G1470" s="1">
        <v>18</v>
      </c>
      <c r="H1470" s="1">
        <v>1</v>
      </c>
      <c r="I1470" s="1">
        <v>18</v>
      </c>
      <c r="J1470" s="1">
        <v>1</v>
      </c>
      <c r="K1470" s="1">
        <v>18</v>
      </c>
    </row>
    <row r="1471" spans="1:11">
      <c r="A1471" s="1" t="s">
        <v>2317</v>
      </c>
      <c r="B1471" s="1" t="s">
        <v>588</v>
      </c>
      <c r="C1471" s="1" t="s">
        <v>756</v>
      </c>
      <c r="D1471" s="1">
        <v>0</v>
      </c>
      <c r="E1471" s="1">
        <v>0</v>
      </c>
      <c r="F1471" s="1">
        <v>0</v>
      </c>
      <c r="G1471" s="1">
        <v>0</v>
      </c>
      <c r="H1471" s="1">
        <v>0</v>
      </c>
      <c r="I1471" s="1">
        <v>0</v>
      </c>
      <c r="J1471" s="1">
        <v>0</v>
      </c>
      <c r="K1471" s="1">
        <v>0</v>
      </c>
    </row>
    <row r="1472" spans="1:11">
      <c r="A1472" s="1" t="s">
        <v>2318</v>
      </c>
      <c r="B1472" s="1" t="s">
        <v>588</v>
      </c>
      <c r="C1472" s="1" t="s">
        <v>1603</v>
      </c>
      <c r="D1472" s="1">
        <v>0</v>
      </c>
      <c r="E1472" s="1">
        <v>0</v>
      </c>
      <c r="F1472" s="1">
        <v>0</v>
      </c>
      <c r="G1472" s="1">
        <v>0</v>
      </c>
      <c r="H1472" s="1">
        <v>0</v>
      </c>
      <c r="I1472" s="1">
        <v>0</v>
      </c>
      <c r="J1472" s="1">
        <v>0</v>
      </c>
      <c r="K1472" s="1">
        <v>0</v>
      </c>
    </row>
    <row r="1473" spans="1:11">
      <c r="A1473" s="1" t="s">
        <v>2319</v>
      </c>
      <c r="B1473" s="1" t="s">
        <v>588</v>
      </c>
      <c r="C1473" s="1" t="s">
        <v>758</v>
      </c>
      <c r="D1473" s="1">
        <v>0</v>
      </c>
      <c r="E1473" s="1" t="s">
        <v>1243</v>
      </c>
      <c r="F1473" s="1">
        <v>0</v>
      </c>
      <c r="G1473" s="1" t="s">
        <v>1243</v>
      </c>
      <c r="H1473" s="1">
        <v>0</v>
      </c>
      <c r="I1473" s="1" t="s">
        <v>1243</v>
      </c>
      <c r="J1473" s="1">
        <v>0</v>
      </c>
      <c r="K1473" s="1" t="s">
        <v>1243</v>
      </c>
    </row>
    <row r="1474" spans="1:11">
      <c r="A1474" s="1" t="s">
        <v>2422</v>
      </c>
      <c r="B1474" s="1" t="s">
        <v>588</v>
      </c>
      <c r="C1474" s="1" t="s">
        <v>1605</v>
      </c>
      <c r="D1474" s="1">
        <v>1</v>
      </c>
      <c r="E1474" s="1" t="s">
        <v>1243</v>
      </c>
      <c r="F1474" s="1">
        <v>1</v>
      </c>
      <c r="G1474" s="1" t="s">
        <v>1243</v>
      </c>
      <c r="H1474" s="1">
        <v>1</v>
      </c>
      <c r="I1474" s="1" t="s">
        <v>1243</v>
      </c>
      <c r="J1474" s="1">
        <v>1</v>
      </c>
      <c r="K1474" s="1" t="s">
        <v>1243</v>
      </c>
    </row>
    <row r="1475" spans="1:11">
      <c r="A1475" s="1" t="s">
        <v>2423</v>
      </c>
      <c r="B1475" s="1" t="s">
        <v>588</v>
      </c>
      <c r="C1475" s="1" t="s">
        <v>1606</v>
      </c>
      <c r="D1475" s="1" t="s">
        <v>2453</v>
      </c>
      <c r="E1475" s="1" t="s">
        <v>1243</v>
      </c>
      <c r="F1475" s="1" t="s">
        <v>2453</v>
      </c>
      <c r="G1475" s="1" t="s">
        <v>1243</v>
      </c>
      <c r="H1475" s="1" t="s">
        <v>2453</v>
      </c>
      <c r="I1475" s="1" t="s">
        <v>1243</v>
      </c>
      <c r="J1475" s="1" t="s">
        <v>2451</v>
      </c>
      <c r="K1475" s="1" t="s">
        <v>1243</v>
      </c>
    </row>
    <row r="1476" spans="1:11">
      <c r="A1476" s="1" t="s">
        <v>2424</v>
      </c>
      <c r="B1476" s="1" t="s">
        <v>588</v>
      </c>
      <c r="C1476" s="1" t="s">
        <v>760</v>
      </c>
      <c r="D1476" s="1">
        <v>0</v>
      </c>
      <c r="E1476" s="1">
        <v>0</v>
      </c>
      <c r="F1476" s="1">
        <v>0</v>
      </c>
      <c r="G1476" s="1">
        <v>0</v>
      </c>
      <c r="H1476" s="1">
        <v>0</v>
      </c>
      <c r="I1476" s="1">
        <v>0</v>
      </c>
      <c r="J1476" s="1">
        <v>0</v>
      </c>
      <c r="K1476" s="1">
        <v>0</v>
      </c>
    </row>
    <row r="1477" spans="1:11">
      <c r="A1477" s="1" t="s">
        <v>2425</v>
      </c>
      <c r="B1477" s="1" t="s">
        <v>588</v>
      </c>
      <c r="C1477" s="1" t="s">
        <v>1604</v>
      </c>
      <c r="D1477" s="1">
        <v>0</v>
      </c>
      <c r="E1477" s="1">
        <v>0</v>
      </c>
      <c r="F1477" s="1">
        <v>0</v>
      </c>
      <c r="G1477" s="1">
        <v>0</v>
      </c>
      <c r="H1477" s="1">
        <v>0</v>
      </c>
      <c r="I1477" s="1">
        <v>0</v>
      </c>
      <c r="J1477" s="1">
        <v>0</v>
      </c>
      <c r="K1477" s="1">
        <v>0</v>
      </c>
    </row>
    <row r="1478" spans="1:11">
      <c r="A1478" s="1" t="s">
        <v>2426</v>
      </c>
      <c r="B1478" s="1" t="s">
        <v>588</v>
      </c>
      <c r="C1478" s="1" t="s">
        <v>757</v>
      </c>
      <c r="D1478" s="1">
        <v>0</v>
      </c>
      <c r="E1478" s="1" t="s">
        <v>1243</v>
      </c>
      <c r="F1478" s="1">
        <v>0</v>
      </c>
      <c r="G1478" s="1" t="s">
        <v>1243</v>
      </c>
      <c r="H1478" s="1">
        <v>0</v>
      </c>
      <c r="I1478" s="1" t="s">
        <v>1243</v>
      </c>
      <c r="J1478" s="1">
        <v>0</v>
      </c>
      <c r="K1478" s="1" t="s">
        <v>1243</v>
      </c>
    </row>
    <row r="1479" spans="1:11">
      <c r="A1479" s="1" t="s">
        <v>2427</v>
      </c>
      <c r="B1479" s="1" t="s">
        <v>588</v>
      </c>
      <c r="C1479" s="1" t="s">
        <v>1431</v>
      </c>
      <c r="D1479" s="1">
        <v>0</v>
      </c>
      <c r="E1479" s="1">
        <v>0</v>
      </c>
      <c r="F1479" s="1">
        <v>0</v>
      </c>
      <c r="G1479" s="1">
        <v>0</v>
      </c>
      <c r="H1479" s="1">
        <v>0</v>
      </c>
      <c r="I1479" s="1">
        <v>0</v>
      </c>
      <c r="J1479" s="1">
        <v>0</v>
      </c>
      <c r="K1479" s="1">
        <v>0</v>
      </c>
    </row>
    <row r="1480" spans="1:11">
      <c r="A1480" s="1" t="s">
        <v>2428</v>
      </c>
      <c r="B1480" s="1" t="s">
        <v>681</v>
      </c>
      <c r="C1480" s="1" t="s">
        <v>746</v>
      </c>
      <c r="D1480" s="1">
        <v>5</v>
      </c>
      <c r="E1480" s="1" t="s">
        <v>1243</v>
      </c>
      <c r="F1480" s="1">
        <v>5</v>
      </c>
      <c r="G1480" s="1" t="s">
        <v>1243</v>
      </c>
      <c r="H1480" s="1">
        <v>5</v>
      </c>
      <c r="I1480" s="1" t="s">
        <v>1243</v>
      </c>
      <c r="J1480" s="1">
        <v>5</v>
      </c>
      <c r="K1480" s="1" t="s">
        <v>1243</v>
      </c>
    </row>
    <row r="1481" spans="1:11">
      <c r="A1481" s="1" t="s">
        <v>2429</v>
      </c>
      <c r="B1481" s="1" t="s">
        <v>681</v>
      </c>
      <c r="C1481" s="1" t="s">
        <v>759</v>
      </c>
      <c r="D1481" s="1">
        <v>0</v>
      </c>
      <c r="E1481" s="1" t="s">
        <v>1243</v>
      </c>
      <c r="F1481" s="1">
        <v>0</v>
      </c>
      <c r="G1481" s="1" t="s">
        <v>1243</v>
      </c>
      <c r="H1481" s="1">
        <v>0</v>
      </c>
      <c r="I1481" s="1" t="s">
        <v>1243</v>
      </c>
      <c r="J1481" s="1">
        <v>0</v>
      </c>
      <c r="K1481" s="1" t="s">
        <v>1243</v>
      </c>
    </row>
    <row r="1482" spans="1:11">
      <c r="A1482" s="1" t="s">
        <v>2430</v>
      </c>
      <c r="B1482" s="1" t="s">
        <v>681</v>
      </c>
      <c r="C1482" s="1" t="s">
        <v>1602</v>
      </c>
      <c r="D1482" s="1">
        <v>0</v>
      </c>
      <c r="E1482" s="1">
        <v>0</v>
      </c>
      <c r="F1482" s="1">
        <v>0</v>
      </c>
      <c r="G1482" s="1">
        <v>0</v>
      </c>
      <c r="H1482" s="1">
        <v>0</v>
      </c>
      <c r="I1482" s="1">
        <v>0</v>
      </c>
      <c r="J1482" s="1">
        <v>0</v>
      </c>
      <c r="K1482" s="1">
        <v>0</v>
      </c>
    </row>
    <row r="1483" spans="1:11">
      <c r="A1483" s="1" t="s">
        <v>2431</v>
      </c>
      <c r="B1483" s="1" t="s">
        <v>681</v>
      </c>
      <c r="C1483" s="1" t="s">
        <v>756</v>
      </c>
      <c r="D1483" s="1">
        <v>2</v>
      </c>
      <c r="E1483" s="1">
        <v>10</v>
      </c>
      <c r="F1483" s="1">
        <v>2</v>
      </c>
      <c r="G1483" s="1">
        <v>10</v>
      </c>
      <c r="H1483" s="1">
        <v>2</v>
      </c>
      <c r="I1483" s="1">
        <v>10</v>
      </c>
      <c r="J1483" s="1">
        <v>2</v>
      </c>
      <c r="K1483" s="1">
        <v>10</v>
      </c>
    </row>
    <row r="1484" spans="1:11">
      <c r="A1484" s="1" t="s">
        <v>2432</v>
      </c>
      <c r="B1484" s="1" t="s">
        <v>681</v>
      </c>
      <c r="C1484" s="1" t="s">
        <v>1603</v>
      </c>
      <c r="D1484" s="1">
        <v>0</v>
      </c>
      <c r="E1484" s="1">
        <v>0</v>
      </c>
      <c r="F1484" s="1">
        <v>0</v>
      </c>
      <c r="G1484" s="1">
        <v>0</v>
      </c>
      <c r="H1484" s="1">
        <v>0</v>
      </c>
      <c r="I1484" s="1">
        <v>0</v>
      </c>
      <c r="J1484" s="1">
        <v>0</v>
      </c>
      <c r="K1484" s="1">
        <v>0</v>
      </c>
    </row>
    <row r="1485" spans="1:11">
      <c r="A1485" s="1" t="s">
        <v>2433</v>
      </c>
      <c r="B1485" s="1" t="s">
        <v>681</v>
      </c>
      <c r="C1485" s="1" t="s">
        <v>758</v>
      </c>
      <c r="D1485" s="1">
        <v>1</v>
      </c>
      <c r="E1485" s="1" t="s">
        <v>1243</v>
      </c>
      <c r="F1485" s="1">
        <v>1</v>
      </c>
      <c r="G1485" s="1" t="s">
        <v>1243</v>
      </c>
      <c r="H1485" s="1">
        <v>1</v>
      </c>
      <c r="I1485" s="1" t="s">
        <v>1243</v>
      </c>
      <c r="J1485" s="1">
        <v>1</v>
      </c>
      <c r="K1485" s="1" t="s">
        <v>1243</v>
      </c>
    </row>
    <row r="1486" spans="1:11">
      <c r="A1486" s="1" t="s">
        <v>2434</v>
      </c>
      <c r="B1486" s="1" t="s">
        <v>681</v>
      </c>
      <c r="C1486" s="1" t="s">
        <v>1605</v>
      </c>
      <c r="D1486" s="1">
        <v>1</v>
      </c>
      <c r="E1486" s="1" t="s">
        <v>1243</v>
      </c>
      <c r="F1486" s="1">
        <v>1</v>
      </c>
      <c r="G1486" s="1" t="s">
        <v>1243</v>
      </c>
      <c r="H1486" s="1">
        <v>1</v>
      </c>
      <c r="I1486" s="1" t="s">
        <v>1243</v>
      </c>
      <c r="J1486" s="1">
        <v>1</v>
      </c>
      <c r="K1486" s="1" t="s">
        <v>1243</v>
      </c>
    </row>
    <row r="1487" spans="1:11">
      <c r="A1487" s="1" t="s">
        <v>2435</v>
      </c>
      <c r="B1487" s="1" t="s">
        <v>681</v>
      </c>
      <c r="C1487" s="1" t="s">
        <v>1606</v>
      </c>
      <c r="D1487" s="1">
        <v>1</v>
      </c>
      <c r="E1487" s="1" t="s">
        <v>1243</v>
      </c>
      <c r="F1487" s="1">
        <v>1</v>
      </c>
      <c r="G1487" s="1" t="s">
        <v>1243</v>
      </c>
      <c r="H1487" s="1">
        <v>1</v>
      </c>
      <c r="I1487" s="1" t="s">
        <v>1243</v>
      </c>
      <c r="J1487" s="1">
        <v>1</v>
      </c>
      <c r="K1487" s="1" t="s">
        <v>1243</v>
      </c>
    </row>
    <row r="1488" spans="1:11">
      <c r="A1488" s="1" t="s">
        <v>2436</v>
      </c>
      <c r="B1488" s="1" t="s">
        <v>681</v>
      </c>
      <c r="C1488" s="1" t="s">
        <v>760</v>
      </c>
      <c r="D1488" s="1">
        <v>0</v>
      </c>
      <c r="E1488" s="1">
        <v>0</v>
      </c>
      <c r="F1488" s="1">
        <v>0</v>
      </c>
      <c r="G1488" s="1">
        <v>0</v>
      </c>
      <c r="H1488" s="1">
        <v>0</v>
      </c>
      <c r="I1488" s="1">
        <v>0</v>
      </c>
      <c r="J1488" s="1">
        <v>0</v>
      </c>
      <c r="K1488" s="1">
        <v>0</v>
      </c>
    </row>
    <row r="1489" spans="1:11">
      <c r="A1489" s="1" t="s">
        <v>2437</v>
      </c>
      <c r="B1489" s="1" t="s">
        <v>681</v>
      </c>
      <c r="C1489" s="1" t="s">
        <v>1604</v>
      </c>
      <c r="D1489" s="1">
        <v>0</v>
      </c>
      <c r="E1489" s="1">
        <v>0</v>
      </c>
      <c r="F1489" s="1">
        <v>0</v>
      </c>
      <c r="G1489" s="1">
        <v>0</v>
      </c>
      <c r="H1489" s="1">
        <v>0</v>
      </c>
      <c r="I1489" s="1">
        <v>0</v>
      </c>
      <c r="J1489" s="1">
        <v>0</v>
      </c>
      <c r="K1489" s="1">
        <v>0</v>
      </c>
    </row>
    <row r="1490" spans="1:11">
      <c r="A1490" s="1" t="s">
        <v>2438</v>
      </c>
      <c r="B1490" s="1" t="s">
        <v>681</v>
      </c>
      <c r="C1490" s="1" t="s">
        <v>757</v>
      </c>
      <c r="D1490" s="1">
        <v>0</v>
      </c>
      <c r="E1490" s="1" t="s">
        <v>1243</v>
      </c>
      <c r="F1490" s="1">
        <v>0</v>
      </c>
      <c r="G1490" s="1" t="s">
        <v>1243</v>
      </c>
      <c r="H1490" s="1">
        <v>0</v>
      </c>
      <c r="I1490" s="1" t="s">
        <v>1243</v>
      </c>
      <c r="J1490" s="1">
        <v>0</v>
      </c>
      <c r="K1490" s="1" t="s">
        <v>1243</v>
      </c>
    </row>
    <row r="1491" spans="1:11">
      <c r="A1491" s="1" t="s">
        <v>2439</v>
      </c>
      <c r="B1491" s="1" t="s">
        <v>681</v>
      </c>
      <c r="C1491" s="1" t="s">
        <v>1431</v>
      </c>
      <c r="D1491" s="1">
        <v>0</v>
      </c>
      <c r="E1491" s="1">
        <v>0</v>
      </c>
      <c r="F1491" s="1">
        <v>0</v>
      </c>
      <c r="G1491" s="1">
        <v>0</v>
      </c>
      <c r="H1491" s="1">
        <v>0</v>
      </c>
      <c r="I1491" s="1">
        <v>0</v>
      </c>
      <c r="J1491" s="1">
        <v>0</v>
      </c>
      <c r="K1491" s="1">
        <v>0</v>
      </c>
    </row>
    <row r="1492" spans="1:11">
      <c r="A1492" s="1" t="s">
        <v>2440</v>
      </c>
      <c r="B1492" s="1" t="s">
        <v>686</v>
      </c>
      <c r="C1492" s="1" t="s">
        <v>746</v>
      </c>
      <c r="D1492" s="1">
        <v>8</v>
      </c>
      <c r="E1492" s="1" t="s">
        <v>1243</v>
      </c>
      <c r="F1492" s="1">
        <v>8</v>
      </c>
      <c r="G1492" s="1" t="s">
        <v>1243</v>
      </c>
      <c r="H1492" s="1">
        <v>8</v>
      </c>
      <c r="I1492" s="1" t="s">
        <v>1243</v>
      </c>
      <c r="J1492" s="1">
        <v>8</v>
      </c>
      <c r="K1492" s="1" t="s">
        <v>1243</v>
      </c>
    </row>
    <row r="1493" spans="1:11">
      <c r="A1493" s="1" t="s">
        <v>2441</v>
      </c>
      <c r="B1493" s="1" t="s">
        <v>686</v>
      </c>
      <c r="C1493" s="1" t="s">
        <v>759</v>
      </c>
      <c r="D1493" s="1">
        <v>0</v>
      </c>
      <c r="E1493" s="1" t="s">
        <v>1243</v>
      </c>
      <c r="F1493" s="1">
        <v>0</v>
      </c>
      <c r="G1493" s="1" t="s">
        <v>1243</v>
      </c>
      <c r="H1493" s="1">
        <v>0</v>
      </c>
      <c r="I1493" s="1" t="s">
        <v>1243</v>
      </c>
      <c r="J1493" s="1">
        <v>0</v>
      </c>
      <c r="K1493" s="1" t="s">
        <v>1243</v>
      </c>
    </row>
    <row r="1494" spans="1:11">
      <c r="A1494" s="1" t="s">
        <v>2442</v>
      </c>
      <c r="B1494" s="1" t="s">
        <v>686</v>
      </c>
      <c r="C1494" s="1" t="s">
        <v>1602</v>
      </c>
      <c r="D1494" s="1">
        <v>0</v>
      </c>
      <c r="E1494" s="1">
        <v>0</v>
      </c>
      <c r="F1494" s="1">
        <v>0</v>
      </c>
      <c r="G1494" s="1">
        <v>0</v>
      </c>
      <c r="H1494" s="1">
        <v>0</v>
      </c>
      <c r="I1494" s="1">
        <v>0</v>
      </c>
      <c r="J1494" s="1">
        <v>0</v>
      </c>
      <c r="K1494" s="1">
        <v>0</v>
      </c>
    </row>
    <row r="1495" spans="1:11">
      <c r="A1495" s="1" t="s">
        <v>884</v>
      </c>
      <c r="B1495" s="1" t="s">
        <v>686</v>
      </c>
      <c r="C1495" s="1" t="s">
        <v>756</v>
      </c>
      <c r="D1495" s="1">
        <v>1</v>
      </c>
      <c r="E1495" s="1">
        <v>1</v>
      </c>
      <c r="F1495" s="1">
        <v>1</v>
      </c>
      <c r="G1495" s="1">
        <v>1</v>
      </c>
      <c r="H1495" s="1">
        <v>1</v>
      </c>
      <c r="I1495" s="1">
        <v>1</v>
      </c>
      <c r="J1495" s="1">
        <v>1</v>
      </c>
      <c r="K1495" s="1">
        <v>1</v>
      </c>
    </row>
    <row r="1496" spans="1:11">
      <c r="A1496" s="1" t="s">
        <v>885</v>
      </c>
      <c r="B1496" s="1" t="s">
        <v>686</v>
      </c>
      <c r="C1496" s="1" t="s">
        <v>1603</v>
      </c>
      <c r="D1496" s="1">
        <v>0</v>
      </c>
      <c r="E1496" s="1">
        <v>0</v>
      </c>
      <c r="F1496" s="1">
        <v>0</v>
      </c>
      <c r="G1496" s="1">
        <v>0</v>
      </c>
      <c r="H1496" s="1">
        <v>0</v>
      </c>
      <c r="I1496" s="1">
        <v>0</v>
      </c>
      <c r="J1496" s="1">
        <v>0</v>
      </c>
      <c r="K1496" s="1">
        <v>0</v>
      </c>
    </row>
    <row r="1497" spans="1:11">
      <c r="A1497" s="1" t="s">
        <v>886</v>
      </c>
      <c r="B1497" s="1" t="s">
        <v>686</v>
      </c>
      <c r="C1497" s="1" t="s">
        <v>758</v>
      </c>
      <c r="D1497" s="1">
        <v>2</v>
      </c>
      <c r="E1497" s="1" t="s">
        <v>1243</v>
      </c>
      <c r="F1497" s="1">
        <v>2</v>
      </c>
      <c r="G1497" s="1" t="s">
        <v>1243</v>
      </c>
      <c r="H1497" s="1">
        <v>2</v>
      </c>
      <c r="I1497" s="1" t="s">
        <v>1243</v>
      </c>
      <c r="J1497" s="1">
        <v>2</v>
      </c>
      <c r="K1497" s="1" t="s">
        <v>1243</v>
      </c>
    </row>
    <row r="1498" spans="1:11">
      <c r="A1498" s="1" t="s">
        <v>887</v>
      </c>
      <c r="B1498" s="1" t="s">
        <v>686</v>
      </c>
      <c r="C1498" s="1" t="s">
        <v>1605</v>
      </c>
      <c r="D1498" s="1">
        <v>1</v>
      </c>
      <c r="E1498" s="1" t="s">
        <v>1243</v>
      </c>
      <c r="F1498" s="1">
        <v>1</v>
      </c>
      <c r="G1498" s="1" t="s">
        <v>1243</v>
      </c>
      <c r="H1498" s="1">
        <v>1</v>
      </c>
      <c r="I1498" s="1" t="s">
        <v>1243</v>
      </c>
      <c r="J1498" s="1">
        <v>1</v>
      </c>
      <c r="K1498" s="1" t="s">
        <v>1243</v>
      </c>
    </row>
    <row r="1499" spans="1:11">
      <c r="A1499" s="1" t="s">
        <v>888</v>
      </c>
      <c r="B1499" s="1" t="s">
        <v>686</v>
      </c>
      <c r="C1499" s="1" t="s">
        <v>1606</v>
      </c>
      <c r="D1499" s="1">
        <v>1</v>
      </c>
      <c r="E1499" s="1" t="s">
        <v>1243</v>
      </c>
      <c r="F1499" s="1">
        <v>1</v>
      </c>
      <c r="G1499" s="1" t="s">
        <v>1243</v>
      </c>
      <c r="H1499" s="1">
        <v>1</v>
      </c>
      <c r="I1499" s="1" t="s">
        <v>1243</v>
      </c>
      <c r="J1499" s="1">
        <v>1</v>
      </c>
      <c r="K1499" s="1" t="s">
        <v>1243</v>
      </c>
    </row>
    <row r="1500" spans="1:11">
      <c r="A1500" s="1" t="s">
        <v>889</v>
      </c>
      <c r="B1500" s="1" t="s">
        <v>686</v>
      </c>
      <c r="C1500" s="1" t="s">
        <v>760</v>
      </c>
      <c r="D1500" s="1">
        <v>0</v>
      </c>
      <c r="E1500" s="1">
        <v>0</v>
      </c>
      <c r="F1500" s="1">
        <v>0</v>
      </c>
      <c r="G1500" s="1">
        <v>0</v>
      </c>
      <c r="H1500" s="1">
        <v>0</v>
      </c>
      <c r="I1500" s="1">
        <v>0</v>
      </c>
      <c r="J1500" s="1">
        <v>0</v>
      </c>
      <c r="K1500" s="1">
        <v>0</v>
      </c>
    </row>
    <row r="1501" spans="1:11">
      <c r="A1501" s="1" t="s">
        <v>890</v>
      </c>
      <c r="B1501" s="1" t="s">
        <v>686</v>
      </c>
      <c r="C1501" s="1" t="s">
        <v>1604</v>
      </c>
      <c r="D1501" s="1">
        <v>3</v>
      </c>
      <c r="E1501" s="1">
        <v>46.980768999999995</v>
      </c>
      <c r="F1501" s="1">
        <v>3</v>
      </c>
      <c r="G1501" s="1">
        <v>46.980768999999995</v>
      </c>
      <c r="H1501" s="1">
        <v>3</v>
      </c>
      <c r="I1501" s="1">
        <v>46.980768999999995</v>
      </c>
      <c r="J1501" s="1">
        <v>3</v>
      </c>
      <c r="K1501" s="1">
        <v>46.980768999999995</v>
      </c>
    </row>
    <row r="1502" spans="1:11">
      <c r="A1502" s="1" t="s">
        <v>891</v>
      </c>
      <c r="B1502" s="1" t="s">
        <v>686</v>
      </c>
      <c r="C1502" s="1" t="s">
        <v>757</v>
      </c>
      <c r="D1502" s="1">
        <v>0</v>
      </c>
      <c r="E1502" s="1" t="s">
        <v>1243</v>
      </c>
      <c r="F1502" s="1">
        <v>0</v>
      </c>
      <c r="G1502" s="1" t="s">
        <v>1243</v>
      </c>
      <c r="H1502" s="1">
        <v>0</v>
      </c>
      <c r="I1502" s="1" t="s">
        <v>1243</v>
      </c>
      <c r="J1502" s="1">
        <v>0</v>
      </c>
      <c r="K1502" s="1" t="s">
        <v>1243</v>
      </c>
    </row>
    <row r="1503" spans="1:11">
      <c r="A1503" s="1" t="s">
        <v>892</v>
      </c>
      <c r="B1503" s="1" t="s">
        <v>686</v>
      </c>
      <c r="C1503" s="1" t="s">
        <v>1431</v>
      </c>
      <c r="D1503" s="1">
        <v>0</v>
      </c>
      <c r="E1503" s="1">
        <v>0</v>
      </c>
      <c r="F1503" s="1">
        <v>0</v>
      </c>
      <c r="G1503" s="1">
        <v>0</v>
      </c>
      <c r="H1503" s="1">
        <v>0</v>
      </c>
      <c r="I1503" s="1">
        <v>0</v>
      </c>
      <c r="J1503" s="1">
        <v>0</v>
      </c>
      <c r="K1503" s="1">
        <v>0</v>
      </c>
    </row>
    <row r="1504" spans="1:11">
      <c r="A1504" s="1" t="s">
        <v>893</v>
      </c>
      <c r="B1504" s="1" t="s">
        <v>687</v>
      </c>
      <c r="C1504" s="1" t="s">
        <v>746</v>
      </c>
      <c r="D1504" s="1">
        <v>5</v>
      </c>
      <c r="E1504" s="1" t="s">
        <v>1243</v>
      </c>
      <c r="F1504" s="1">
        <v>5</v>
      </c>
      <c r="G1504" s="1" t="s">
        <v>1243</v>
      </c>
      <c r="H1504" s="1">
        <v>5</v>
      </c>
      <c r="I1504" s="1" t="s">
        <v>1243</v>
      </c>
      <c r="J1504" s="1">
        <v>5</v>
      </c>
      <c r="K1504" s="1" t="s">
        <v>1243</v>
      </c>
    </row>
    <row r="1505" spans="1:11">
      <c r="A1505" s="1" t="s">
        <v>894</v>
      </c>
      <c r="B1505" s="1" t="s">
        <v>687</v>
      </c>
      <c r="C1505" s="1" t="s">
        <v>759</v>
      </c>
      <c r="D1505" s="1">
        <v>0</v>
      </c>
      <c r="E1505" s="1" t="s">
        <v>1243</v>
      </c>
      <c r="F1505" s="1">
        <v>0</v>
      </c>
      <c r="G1505" s="1" t="s">
        <v>1243</v>
      </c>
      <c r="H1505" s="1">
        <v>0</v>
      </c>
      <c r="I1505" s="1" t="s">
        <v>1243</v>
      </c>
      <c r="J1505" s="1">
        <v>0</v>
      </c>
      <c r="K1505" s="1" t="s">
        <v>1243</v>
      </c>
    </row>
    <row r="1506" spans="1:11">
      <c r="A1506" s="1" t="s">
        <v>895</v>
      </c>
      <c r="B1506" s="1" t="s">
        <v>687</v>
      </c>
      <c r="C1506" s="1" t="s">
        <v>1602</v>
      </c>
      <c r="D1506" s="1">
        <v>0</v>
      </c>
      <c r="E1506" s="1">
        <v>0</v>
      </c>
      <c r="F1506" s="1">
        <v>0</v>
      </c>
      <c r="G1506" s="1">
        <v>0</v>
      </c>
      <c r="H1506" s="1">
        <v>0</v>
      </c>
      <c r="I1506" s="1">
        <v>0</v>
      </c>
      <c r="J1506" s="1">
        <v>0</v>
      </c>
      <c r="K1506" s="1">
        <v>0</v>
      </c>
    </row>
    <row r="1507" spans="1:11">
      <c r="A1507" s="1" t="s">
        <v>896</v>
      </c>
      <c r="B1507" s="1" t="s">
        <v>687</v>
      </c>
      <c r="C1507" s="1" t="s">
        <v>756</v>
      </c>
      <c r="D1507" s="1">
        <v>2</v>
      </c>
      <c r="E1507" s="1">
        <v>37</v>
      </c>
      <c r="F1507" s="1">
        <v>2</v>
      </c>
      <c r="G1507" s="1">
        <v>37</v>
      </c>
      <c r="H1507" s="1">
        <v>2</v>
      </c>
      <c r="I1507" s="1">
        <v>37</v>
      </c>
      <c r="J1507" s="1">
        <v>2</v>
      </c>
      <c r="K1507" s="1">
        <v>37</v>
      </c>
    </row>
    <row r="1508" spans="1:11">
      <c r="A1508" s="1" t="s">
        <v>897</v>
      </c>
      <c r="B1508" s="1" t="s">
        <v>687</v>
      </c>
      <c r="C1508" s="1" t="s">
        <v>1603</v>
      </c>
      <c r="D1508" s="1">
        <v>1</v>
      </c>
      <c r="E1508" s="1">
        <v>55</v>
      </c>
      <c r="F1508" s="1">
        <v>1</v>
      </c>
      <c r="G1508" s="1">
        <v>55</v>
      </c>
      <c r="H1508" s="1">
        <v>1</v>
      </c>
      <c r="I1508" s="1">
        <v>55</v>
      </c>
      <c r="J1508" s="1">
        <v>1</v>
      </c>
      <c r="K1508" s="1">
        <v>55</v>
      </c>
    </row>
    <row r="1509" spans="1:11">
      <c r="A1509" s="1" t="s">
        <v>898</v>
      </c>
      <c r="B1509" s="1" t="s">
        <v>687</v>
      </c>
      <c r="C1509" s="1" t="s">
        <v>758</v>
      </c>
      <c r="D1509" s="1">
        <v>0</v>
      </c>
      <c r="E1509" s="1" t="s">
        <v>1243</v>
      </c>
      <c r="F1509" s="1">
        <v>0</v>
      </c>
      <c r="G1509" s="1" t="s">
        <v>1243</v>
      </c>
      <c r="H1509" s="1">
        <v>0</v>
      </c>
      <c r="I1509" s="1" t="s">
        <v>1243</v>
      </c>
      <c r="J1509" s="1">
        <v>0</v>
      </c>
      <c r="K1509" s="1" t="s">
        <v>1243</v>
      </c>
    </row>
    <row r="1510" spans="1:11">
      <c r="A1510" s="1" t="s">
        <v>899</v>
      </c>
      <c r="B1510" s="1" t="s">
        <v>687</v>
      </c>
      <c r="C1510" s="1" t="s">
        <v>1605</v>
      </c>
      <c r="D1510" s="1">
        <v>1</v>
      </c>
      <c r="E1510" s="1" t="s">
        <v>1243</v>
      </c>
      <c r="F1510" s="1">
        <v>1</v>
      </c>
      <c r="G1510" s="1" t="s">
        <v>1243</v>
      </c>
      <c r="H1510" s="1">
        <v>1</v>
      </c>
      <c r="I1510" s="1" t="s">
        <v>1243</v>
      </c>
      <c r="J1510" s="1">
        <v>1</v>
      </c>
      <c r="K1510" s="1" t="s">
        <v>1243</v>
      </c>
    </row>
    <row r="1511" spans="1:11">
      <c r="A1511" s="1" t="s">
        <v>43</v>
      </c>
      <c r="B1511" s="1" t="s">
        <v>687</v>
      </c>
      <c r="C1511" s="1" t="s">
        <v>1606</v>
      </c>
      <c r="D1511" s="1">
        <v>1</v>
      </c>
      <c r="E1511" s="1" t="s">
        <v>1243</v>
      </c>
      <c r="F1511" s="1">
        <v>1</v>
      </c>
      <c r="G1511" s="1" t="s">
        <v>1243</v>
      </c>
      <c r="H1511" s="1">
        <v>1</v>
      </c>
      <c r="I1511" s="1" t="s">
        <v>1243</v>
      </c>
      <c r="J1511" s="1">
        <v>1</v>
      </c>
      <c r="K1511" s="1" t="s">
        <v>1243</v>
      </c>
    </row>
    <row r="1512" spans="1:11">
      <c r="A1512" s="1" t="s">
        <v>44</v>
      </c>
      <c r="B1512" s="1" t="s">
        <v>687</v>
      </c>
      <c r="C1512" s="1" t="s">
        <v>760</v>
      </c>
      <c r="D1512" s="1">
        <v>0</v>
      </c>
      <c r="E1512" s="1">
        <v>0</v>
      </c>
      <c r="F1512" s="1">
        <v>0</v>
      </c>
      <c r="G1512" s="1">
        <v>0</v>
      </c>
      <c r="H1512" s="1">
        <v>0</v>
      </c>
      <c r="I1512" s="1">
        <v>0</v>
      </c>
      <c r="J1512" s="1">
        <v>0</v>
      </c>
      <c r="K1512" s="1">
        <v>0</v>
      </c>
    </row>
    <row r="1513" spans="1:11">
      <c r="A1513" s="1" t="s">
        <v>45</v>
      </c>
      <c r="B1513" s="1" t="s">
        <v>687</v>
      </c>
      <c r="C1513" s="1" t="s">
        <v>1604</v>
      </c>
      <c r="D1513" s="1">
        <v>0</v>
      </c>
      <c r="E1513" s="1">
        <v>0</v>
      </c>
      <c r="F1513" s="1">
        <v>0</v>
      </c>
      <c r="G1513" s="1">
        <v>0</v>
      </c>
      <c r="H1513" s="1">
        <v>0</v>
      </c>
      <c r="I1513" s="1">
        <v>0</v>
      </c>
      <c r="J1513" s="1">
        <v>0</v>
      </c>
      <c r="K1513" s="1">
        <v>0</v>
      </c>
    </row>
    <row r="1514" spans="1:11">
      <c r="A1514" s="1" t="s">
        <v>46</v>
      </c>
      <c r="B1514" s="1" t="s">
        <v>687</v>
      </c>
      <c r="C1514" s="1" t="s">
        <v>757</v>
      </c>
      <c r="D1514" s="1">
        <v>0</v>
      </c>
      <c r="E1514" s="1" t="s">
        <v>1243</v>
      </c>
      <c r="F1514" s="1">
        <v>0</v>
      </c>
      <c r="G1514" s="1" t="s">
        <v>1243</v>
      </c>
      <c r="H1514" s="1">
        <v>0</v>
      </c>
      <c r="I1514" s="1" t="s">
        <v>1243</v>
      </c>
      <c r="J1514" s="1">
        <v>0</v>
      </c>
      <c r="K1514" s="1" t="s">
        <v>1243</v>
      </c>
    </row>
    <row r="1515" spans="1:11">
      <c r="A1515" s="1" t="s">
        <v>47</v>
      </c>
      <c r="B1515" s="1" t="s">
        <v>687</v>
      </c>
      <c r="C1515" s="1" t="s">
        <v>1431</v>
      </c>
      <c r="D1515" s="1">
        <v>0</v>
      </c>
      <c r="E1515" s="1">
        <v>0</v>
      </c>
      <c r="F1515" s="1">
        <v>0</v>
      </c>
      <c r="G1515" s="1">
        <v>0</v>
      </c>
      <c r="H1515" s="1">
        <v>0</v>
      </c>
      <c r="I1515" s="1">
        <v>0</v>
      </c>
      <c r="J1515" s="1">
        <v>0</v>
      </c>
      <c r="K1515" s="1">
        <v>0</v>
      </c>
    </row>
    <row r="1516" spans="1:11">
      <c r="A1516" s="1" t="s">
        <v>48</v>
      </c>
      <c r="B1516" s="1" t="s">
        <v>702</v>
      </c>
      <c r="C1516" s="1" t="s">
        <v>746</v>
      </c>
      <c r="D1516" s="1">
        <v>69</v>
      </c>
      <c r="E1516" s="1" t="s">
        <v>1243</v>
      </c>
      <c r="F1516" s="1">
        <v>71</v>
      </c>
      <c r="G1516" s="1" t="s">
        <v>1243</v>
      </c>
      <c r="H1516" s="1">
        <v>71</v>
      </c>
      <c r="I1516" s="1" t="s">
        <v>1243</v>
      </c>
      <c r="J1516" s="1">
        <v>73</v>
      </c>
      <c r="K1516" s="1" t="s">
        <v>1243</v>
      </c>
    </row>
    <row r="1517" spans="1:11">
      <c r="A1517" s="1" t="s">
        <v>49</v>
      </c>
      <c r="B1517" s="1" t="s">
        <v>702</v>
      </c>
      <c r="C1517" s="1" t="s">
        <v>759</v>
      </c>
      <c r="D1517" s="1">
        <v>0</v>
      </c>
      <c r="E1517" s="1" t="s">
        <v>1243</v>
      </c>
      <c r="F1517" s="1">
        <v>0</v>
      </c>
      <c r="G1517" s="1" t="s">
        <v>1243</v>
      </c>
      <c r="H1517" s="1">
        <v>0</v>
      </c>
      <c r="I1517" s="1" t="s">
        <v>1243</v>
      </c>
      <c r="J1517" s="1">
        <v>0</v>
      </c>
      <c r="K1517" s="1" t="s">
        <v>1243</v>
      </c>
    </row>
    <row r="1518" spans="1:11">
      <c r="A1518" s="1" t="s">
        <v>50</v>
      </c>
      <c r="B1518" s="1" t="s">
        <v>702</v>
      </c>
      <c r="C1518" s="1" t="s">
        <v>1602</v>
      </c>
      <c r="D1518" s="1">
        <v>2</v>
      </c>
      <c r="E1518" s="1">
        <v>363</v>
      </c>
      <c r="F1518" s="1">
        <v>2</v>
      </c>
      <c r="G1518" s="1">
        <v>363</v>
      </c>
      <c r="H1518" s="1">
        <v>2</v>
      </c>
      <c r="I1518" s="1">
        <v>363</v>
      </c>
      <c r="J1518" s="1">
        <v>2</v>
      </c>
      <c r="K1518" s="1">
        <v>363</v>
      </c>
    </row>
    <row r="1519" spans="1:11">
      <c r="A1519" s="1" t="s">
        <v>51</v>
      </c>
      <c r="B1519" s="1" t="s">
        <v>702</v>
      </c>
      <c r="C1519" s="1" t="s">
        <v>756</v>
      </c>
      <c r="D1519" s="1">
        <v>50</v>
      </c>
      <c r="E1519" s="1">
        <v>179</v>
      </c>
      <c r="F1519" s="1">
        <v>51</v>
      </c>
      <c r="G1519" s="1">
        <v>182</v>
      </c>
      <c r="H1519" s="1">
        <v>51</v>
      </c>
      <c r="I1519" s="1">
        <v>182</v>
      </c>
      <c r="J1519" s="1">
        <v>53</v>
      </c>
      <c r="K1519" s="1">
        <v>186</v>
      </c>
    </row>
    <row r="1520" spans="1:11">
      <c r="A1520" s="1" t="s">
        <v>52</v>
      </c>
      <c r="B1520" s="1" t="s">
        <v>702</v>
      </c>
      <c r="C1520" s="1" t="s">
        <v>1603</v>
      </c>
      <c r="D1520" s="1">
        <v>3</v>
      </c>
      <c r="E1520" s="1">
        <v>90</v>
      </c>
      <c r="F1520" s="1">
        <v>3</v>
      </c>
      <c r="G1520" s="1">
        <v>90</v>
      </c>
      <c r="H1520" s="1">
        <v>3</v>
      </c>
      <c r="I1520" s="1">
        <v>90</v>
      </c>
      <c r="J1520" s="1">
        <v>3</v>
      </c>
      <c r="K1520" s="1">
        <v>90</v>
      </c>
    </row>
    <row r="1521" spans="1:11">
      <c r="A1521" s="1" t="s">
        <v>53</v>
      </c>
      <c r="B1521" s="1" t="s">
        <v>702</v>
      </c>
      <c r="C1521" s="1" t="s">
        <v>758</v>
      </c>
      <c r="D1521" s="1">
        <v>3</v>
      </c>
      <c r="E1521" s="1" t="s">
        <v>1243</v>
      </c>
      <c r="F1521" s="1">
        <v>4</v>
      </c>
      <c r="G1521" s="1" t="s">
        <v>1243</v>
      </c>
      <c r="H1521" s="1">
        <v>4</v>
      </c>
      <c r="I1521" s="1" t="s">
        <v>1243</v>
      </c>
      <c r="J1521" s="1">
        <v>4</v>
      </c>
      <c r="K1521" s="1" t="s">
        <v>1243</v>
      </c>
    </row>
    <row r="1522" spans="1:11">
      <c r="A1522" s="1" t="s">
        <v>142</v>
      </c>
      <c r="B1522" s="1" t="s">
        <v>702</v>
      </c>
      <c r="C1522" s="1" t="s">
        <v>1605</v>
      </c>
      <c r="D1522" s="1">
        <v>1</v>
      </c>
      <c r="E1522" s="1" t="s">
        <v>1243</v>
      </c>
      <c r="F1522" s="1">
        <v>1</v>
      </c>
      <c r="G1522" s="1" t="s">
        <v>1243</v>
      </c>
      <c r="H1522" s="1">
        <v>1</v>
      </c>
      <c r="I1522" s="1" t="s">
        <v>1243</v>
      </c>
      <c r="J1522" s="1">
        <v>1</v>
      </c>
      <c r="K1522" s="1" t="s">
        <v>1243</v>
      </c>
    </row>
    <row r="1523" spans="1:11">
      <c r="A1523" s="1" t="s">
        <v>143</v>
      </c>
      <c r="B1523" s="1" t="s">
        <v>702</v>
      </c>
      <c r="C1523" s="1" t="s">
        <v>1606</v>
      </c>
      <c r="D1523" s="1">
        <v>1</v>
      </c>
      <c r="E1523" s="1" t="s">
        <v>1243</v>
      </c>
      <c r="F1523" s="1">
        <v>1</v>
      </c>
      <c r="G1523" s="1" t="s">
        <v>1243</v>
      </c>
      <c r="H1523" s="1">
        <v>1</v>
      </c>
      <c r="I1523" s="1" t="s">
        <v>1243</v>
      </c>
      <c r="J1523" s="1">
        <v>1</v>
      </c>
      <c r="K1523" s="1" t="s">
        <v>1243</v>
      </c>
    </row>
    <row r="1524" spans="1:11">
      <c r="A1524" s="1" t="s">
        <v>144</v>
      </c>
      <c r="B1524" s="1" t="s">
        <v>702</v>
      </c>
      <c r="C1524" s="1" t="s">
        <v>760</v>
      </c>
      <c r="D1524" s="1">
        <v>3</v>
      </c>
      <c r="E1524" s="1">
        <v>19.391303999999998</v>
      </c>
      <c r="F1524" s="1">
        <v>3</v>
      </c>
      <c r="G1524" s="1">
        <v>19.391303999999998</v>
      </c>
      <c r="H1524" s="1">
        <v>3</v>
      </c>
      <c r="I1524" s="1">
        <v>19.391303999999998</v>
      </c>
      <c r="J1524" s="1">
        <v>3</v>
      </c>
      <c r="K1524" s="1">
        <v>19.391303999999998</v>
      </c>
    </row>
    <row r="1525" spans="1:11">
      <c r="A1525" s="1" t="s">
        <v>145</v>
      </c>
      <c r="B1525" s="1" t="s">
        <v>702</v>
      </c>
      <c r="C1525" s="1" t="s">
        <v>1604</v>
      </c>
      <c r="D1525" s="1">
        <v>6</v>
      </c>
      <c r="E1525" s="1">
        <v>283.98076900000001</v>
      </c>
      <c r="F1525" s="1">
        <v>6</v>
      </c>
      <c r="G1525" s="1">
        <v>283.98076900000001</v>
      </c>
      <c r="H1525" s="1">
        <v>6</v>
      </c>
      <c r="I1525" s="1">
        <v>283.98076900000001</v>
      </c>
      <c r="J1525" s="1">
        <v>6</v>
      </c>
      <c r="K1525" s="1">
        <v>283.98076900000001</v>
      </c>
    </row>
    <row r="1526" spans="1:11">
      <c r="A1526" s="1" t="s">
        <v>146</v>
      </c>
      <c r="B1526" s="1" t="s">
        <v>702</v>
      </c>
      <c r="C1526" s="1" t="s">
        <v>757</v>
      </c>
      <c r="D1526" s="1">
        <v>0</v>
      </c>
      <c r="E1526" s="1" t="s">
        <v>1243</v>
      </c>
      <c r="F1526" s="1">
        <v>0</v>
      </c>
      <c r="G1526" s="1" t="s">
        <v>1243</v>
      </c>
      <c r="H1526" s="1">
        <v>0</v>
      </c>
      <c r="I1526" s="1" t="s">
        <v>1243</v>
      </c>
      <c r="J1526" s="1">
        <v>0</v>
      </c>
      <c r="K1526" s="1" t="s">
        <v>1243</v>
      </c>
    </row>
    <row r="1527" spans="1:11">
      <c r="A1527" s="1" t="s">
        <v>147</v>
      </c>
      <c r="B1527" s="1" t="s">
        <v>702</v>
      </c>
      <c r="C1527" s="1" t="s">
        <v>1431</v>
      </c>
      <c r="D1527" s="1">
        <v>0</v>
      </c>
      <c r="E1527" s="1">
        <v>0</v>
      </c>
      <c r="F1527" s="1">
        <v>0</v>
      </c>
      <c r="G1527" s="1">
        <v>0</v>
      </c>
      <c r="H1527" s="1">
        <v>0</v>
      </c>
      <c r="I1527" s="1">
        <v>0</v>
      </c>
      <c r="J1527" s="1">
        <v>0</v>
      </c>
      <c r="K1527" s="1">
        <v>0</v>
      </c>
    </row>
    <row r="1528" spans="1:11">
      <c r="A1528" s="1" t="s">
        <v>2443</v>
      </c>
      <c r="B1528" s="1" t="s">
        <v>1423</v>
      </c>
      <c r="C1528" s="1" t="s">
        <v>746</v>
      </c>
      <c r="D1528" s="1">
        <v>11</v>
      </c>
      <c r="E1528" s="1" t="s">
        <v>1243</v>
      </c>
      <c r="F1528" s="1">
        <v>11</v>
      </c>
      <c r="G1528" s="1" t="s">
        <v>1243</v>
      </c>
      <c r="H1528" s="1">
        <v>11</v>
      </c>
      <c r="I1528" s="1" t="s">
        <v>1243</v>
      </c>
      <c r="J1528" s="1">
        <v>11</v>
      </c>
      <c r="K1528" s="1" t="s">
        <v>1243</v>
      </c>
    </row>
    <row r="1529" spans="1:11">
      <c r="A1529" s="1" t="s">
        <v>2444</v>
      </c>
      <c r="B1529" s="1" t="s">
        <v>1423</v>
      </c>
      <c r="C1529" s="1" t="s">
        <v>759</v>
      </c>
      <c r="D1529" s="1">
        <v>0</v>
      </c>
      <c r="E1529" s="1" t="s">
        <v>1243</v>
      </c>
      <c r="F1529" s="1">
        <v>0</v>
      </c>
      <c r="G1529" s="1" t="s">
        <v>1243</v>
      </c>
      <c r="H1529" s="1">
        <v>0</v>
      </c>
      <c r="I1529" s="1" t="s">
        <v>1243</v>
      </c>
      <c r="J1529" s="1">
        <v>0</v>
      </c>
      <c r="K1529" s="1" t="s">
        <v>1243</v>
      </c>
    </row>
    <row r="1530" spans="1:11">
      <c r="A1530" s="1" t="s">
        <v>2445</v>
      </c>
      <c r="B1530" s="1" t="s">
        <v>1423</v>
      </c>
      <c r="C1530" s="1" t="s">
        <v>1602</v>
      </c>
      <c r="D1530" s="1">
        <v>0</v>
      </c>
      <c r="E1530" s="1">
        <v>0</v>
      </c>
      <c r="F1530" s="1">
        <v>0</v>
      </c>
      <c r="G1530" s="1">
        <v>0</v>
      </c>
      <c r="H1530" s="1">
        <v>0</v>
      </c>
      <c r="I1530" s="1">
        <v>0</v>
      </c>
      <c r="J1530" s="1">
        <v>0</v>
      </c>
      <c r="K1530" s="1">
        <v>0</v>
      </c>
    </row>
    <row r="1531" spans="1:11">
      <c r="A1531" s="1" t="s">
        <v>2446</v>
      </c>
      <c r="B1531" s="1" t="s">
        <v>1423</v>
      </c>
      <c r="C1531" s="1" t="s">
        <v>756</v>
      </c>
      <c r="D1531" s="1">
        <v>5</v>
      </c>
      <c r="E1531" s="1">
        <v>41</v>
      </c>
      <c r="F1531" s="1">
        <v>5</v>
      </c>
      <c r="G1531" s="1">
        <v>41</v>
      </c>
      <c r="H1531" s="1">
        <v>5</v>
      </c>
      <c r="I1531" s="1">
        <v>41</v>
      </c>
      <c r="J1531" s="1">
        <v>5</v>
      </c>
      <c r="K1531" s="1">
        <v>41</v>
      </c>
    </row>
    <row r="1532" spans="1:11">
      <c r="A1532" s="1" t="s">
        <v>2447</v>
      </c>
      <c r="B1532" s="1" t="s">
        <v>1423</v>
      </c>
      <c r="C1532" s="1" t="s">
        <v>1603</v>
      </c>
      <c r="D1532" s="1">
        <v>0</v>
      </c>
      <c r="E1532" s="1">
        <v>0</v>
      </c>
      <c r="F1532" s="1">
        <v>0</v>
      </c>
      <c r="G1532" s="1">
        <v>0</v>
      </c>
      <c r="H1532" s="1">
        <v>0</v>
      </c>
      <c r="I1532" s="1">
        <v>0</v>
      </c>
      <c r="J1532" s="1">
        <v>0</v>
      </c>
      <c r="K1532" s="1">
        <v>0</v>
      </c>
    </row>
    <row r="1533" spans="1:11">
      <c r="A1533" s="1" t="s">
        <v>946</v>
      </c>
      <c r="B1533" s="1" t="s">
        <v>1423</v>
      </c>
      <c r="C1533" s="1" t="s">
        <v>758</v>
      </c>
      <c r="D1533" s="1">
        <v>2</v>
      </c>
      <c r="E1533" s="1" t="s">
        <v>1243</v>
      </c>
      <c r="F1533" s="1">
        <v>2</v>
      </c>
      <c r="G1533" s="1" t="s">
        <v>1243</v>
      </c>
      <c r="H1533" s="1">
        <v>2</v>
      </c>
      <c r="I1533" s="1" t="s">
        <v>1243</v>
      </c>
      <c r="J1533" s="1">
        <v>2</v>
      </c>
      <c r="K1533" s="1" t="s">
        <v>1243</v>
      </c>
    </row>
    <row r="1534" spans="1:11">
      <c r="A1534" s="1" t="s">
        <v>947</v>
      </c>
      <c r="B1534" s="1" t="s">
        <v>1423</v>
      </c>
      <c r="C1534" s="1" t="s">
        <v>1605</v>
      </c>
      <c r="D1534" s="1">
        <v>1</v>
      </c>
      <c r="E1534" s="1" t="s">
        <v>1243</v>
      </c>
      <c r="F1534" s="1">
        <v>1</v>
      </c>
      <c r="G1534" s="1" t="s">
        <v>1243</v>
      </c>
      <c r="H1534" s="1">
        <v>1</v>
      </c>
      <c r="I1534" s="1" t="s">
        <v>1243</v>
      </c>
      <c r="J1534" s="1">
        <v>1</v>
      </c>
      <c r="K1534" s="1" t="s">
        <v>1243</v>
      </c>
    </row>
    <row r="1535" spans="1:11">
      <c r="A1535" s="1" t="s">
        <v>948</v>
      </c>
      <c r="B1535" s="1" t="s">
        <v>1423</v>
      </c>
      <c r="C1535" s="1" t="s">
        <v>1606</v>
      </c>
      <c r="D1535" s="1">
        <v>1</v>
      </c>
      <c r="E1535" s="1" t="s">
        <v>1243</v>
      </c>
      <c r="F1535" s="1">
        <v>1</v>
      </c>
      <c r="G1535" s="1" t="s">
        <v>1243</v>
      </c>
      <c r="H1535" s="1">
        <v>1</v>
      </c>
      <c r="I1535" s="1" t="s">
        <v>1243</v>
      </c>
      <c r="J1535" s="1">
        <v>1</v>
      </c>
      <c r="K1535" s="1" t="s">
        <v>1243</v>
      </c>
    </row>
    <row r="1536" spans="1:11">
      <c r="A1536" s="1" t="s">
        <v>949</v>
      </c>
      <c r="B1536" s="1" t="s">
        <v>1423</v>
      </c>
      <c r="C1536" s="1" t="s">
        <v>760</v>
      </c>
      <c r="D1536" s="1">
        <v>0</v>
      </c>
      <c r="E1536" s="1">
        <v>0</v>
      </c>
      <c r="F1536" s="1">
        <v>0</v>
      </c>
      <c r="G1536" s="1">
        <v>0</v>
      </c>
      <c r="H1536" s="1">
        <v>0</v>
      </c>
      <c r="I1536" s="1">
        <v>0</v>
      </c>
      <c r="J1536" s="1">
        <v>0</v>
      </c>
      <c r="K1536" s="1">
        <v>0</v>
      </c>
    </row>
    <row r="1537" spans="1:11">
      <c r="A1537" s="1" t="s">
        <v>950</v>
      </c>
      <c r="B1537" s="1" t="s">
        <v>1423</v>
      </c>
      <c r="C1537" s="1" t="s">
        <v>1604</v>
      </c>
      <c r="D1537" s="1">
        <v>1</v>
      </c>
      <c r="E1537" s="1">
        <v>7</v>
      </c>
      <c r="F1537" s="1">
        <v>1</v>
      </c>
      <c r="G1537" s="1">
        <v>7</v>
      </c>
      <c r="H1537" s="1">
        <v>1</v>
      </c>
      <c r="I1537" s="1">
        <v>7</v>
      </c>
      <c r="J1537" s="1">
        <v>1</v>
      </c>
      <c r="K1537" s="1">
        <v>7</v>
      </c>
    </row>
    <row r="1538" spans="1:11">
      <c r="A1538" s="1" t="s">
        <v>951</v>
      </c>
      <c r="B1538" s="1" t="s">
        <v>1423</v>
      </c>
      <c r="C1538" s="1" t="s">
        <v>757</v>
      </c>
      <c r="D1538" s="1">
        <v>0</v>
      </c>
      <c r="E1538" s="1" t="s">
        <v>1243</v>
      </c>
      <c r="F1538" s="1">
        <v>0</v>
      </c>
      <c r="G1538" s="1" t="s">
        <v>1243</v>
      </c>
      <c r="H1538" s="1">
        <v>0</v>
      </c>
      <c r="I1538" s="1" t="s">
        <v>1243</v>
      </c>
      <c r="J1538" s="1">
        <v>0</v>
      </c>
      <c r="K1538" s="1" t="s">
        <v>1243</v>
      </c>
    </row>
    <row r="1539" spans="1:11">
      <c r="A1539" s="1" t="s">
        <v>952</v>
      </c>
      <c r="B1539" s="1" t="s">
        <v>1423</v>
      </c>
      <c r="C1539" s="1" t="s">
        <v>1431</v>
      </c>
      <c r="D1539" s="1">
        <v>1</v>
      </c>
      <c r="E1539" s="1">
        <v>24</v>
      </c>
      <c r="F1539" s="1">
        <v>1</v>
      </c>
      <c r="G1539" s="1">
        <v>24</v>
      </c>
      <c r="H1539" s="1">
        <v>1</v>
      </c>
      <c r="I1539" s="1">
        <v>24</v>
      </c>
      <c r="J1539" s="1">
        <v>1</v>
      </c>
      <c r="K1539" s="1">
        <v>24</v>
      </c>
    </row>
    <row r="1540" spans="1:11">
      <c r="A1540" s="1" t="s">
        <v>1324</v>
      </c>
      <c r="B1540" s="1" t="s">
        <v>953</v>
      </c>
      <c r="C1540" s="1" t="s">
        <v>746</v>
      </c>
      <c r="D1540" s="1">
        <v>326</v>
      </c>
      <c r="E1540" s="1" t="s">
        <v>1243</v>
      </c>
      <c r="F1540" s="1">
        <v>325</v>
      </c>
      <c r="G1540" s="1" t="s">
        <v>1243</v>
      </c>
      <c r="H1540" s="1">
        <v>327</v>
      </c>
      <c r="I1540" s="1" t="s">
        <v>1243</v>
      </c>
      <c r="J1540" s="1">
        <v>330</v>
      </c>
      <c r="K1540" s="1" t="s">
        <v>1243</v>
      </c>
    </row>
    <row r="1541" spans="1:11">
      <c r="A1541" s="1" t="s">
        <v>1325</v>
      </c>
      <c r="B1541" s="1" t="s">
        <v>953</v>
      </c>
      <c r="C1541" s="1" t="s">
        <v>759</v>
      </c>
      <c r="D1541" s="1">
        <v>6</v>
      </c>
      <c r="E1541" s="1" t="s">
        <v>1243</v>
      </c>
      <c r="F1541" s="1">
        <v>5</v>
      </c>
      <c r="G1541" s="1" t="s">
        <v>1243</v>
      </c>
      <c r="H1541" s="1">
        <v>5</v>
      </c>
      <c r="I1541" s="1" t="s">
        <v>1243</v>
      </c>
      <c r="J1541" s="1">
        <v>5</v>
      </c>
      <c r="K1541" s="1" t="s">
        <v>1243</v>
      </c>
    </row>
    <row r="1542" spans="1:11">
      <c r="A1542" s="1" t="s">
        <v>1326</v>
      </c>
      <c r="B1542" s="1" t="s">
        <v>953</v>
      </c>
      <c r="C1542" s="1" t="s">
        <v>1602</v>
      </c>
      <c r="D1542" s="1">
        <v>7</v>
      </c>
      <c r="E1542" s="1">
        <v>590</v>
      </c>
      <c r="F1542" s="1">
        <v>7</v>
      </c>
      <c r="G1542" s="1">
        <v>590</v>
      </c>
      <c r="H1542" s="1">
        <v>7</v>
      </c>
      <c r="I1542" s="1">
        <v>590</v>
      </c>
      <c r="J1542" s="1">
        <v>7</v>
      </c>
      <c r="K1542" s="1">
        <v>590</v>
      </c>
    </row>
    <row r="1543" spans="1:11">
      <c r="A1543" s="1" t="s">
        <v>1327</v>
      </c>
      <c r="B1543" s="1" t="s">
        <v>953</v>
      </c>
      <c r="C1543" s="1" t="s">
        <v>756</v>
      </c>
      <c r="D1543" s="1">
        <v>207</v>
      </c>
      <c r="E1543" s="1">
        <v>1354</v>
      </c>
      <c r="F1543" s="1">
        <v>207</v>
      </c>
      <c r="G1543" s="1">
        <v>1354</v>
      </c>
      <c r="H1543" s="1">
        <v>209</v>
      </c>
      <c r="I1543" s="1">
        <v>1359</v>
      </c>
      <c r="J1543" s="1">
        <v>210</v>
      </c>
      <c r="K1543" s="1">
        <v>1360</v>
      </c>
    </row>
    <row r="1544" spans="1:11">
      <c r="A1544" s="1" t="s">
        <v>1328</v>
      </c>
      <c r="B1544" s="1" t="s">
        <v>953</v>
      </c>
      <c r="C1544" s="1" t="s">
        <v>1603</v>
      </c>
      <c r="D1544" s="1">
        <v>11</v>
      </c>
      <c r="E1544" s="1">
        <v>1309</v>
      </c>
      <c r="F1544" s="1">
        <v>11</v>
      </c>
      <c r="G1544" s="1">
        <v>1309</v>
      </c>
      <c r="H1544" s="1">
        <v>11</v>
      </c>
      <c r="I1544" s="1">
        <v>1309</v>
      </c>
      <c r="J1544" s="1">
        <v>11</v>
      </c>
      <c r="K1544" s="1">
        <v>1309</v>
      </c>
    </row>
    <row r="1545" spans="1:11">
      <c r="A1545" s="1" t="s">
        <v>1329</v>
      </c>
      <c r="B1545" s="1" t="s">
        <v>953</v>
      </c>
      <c r="C1545" s="1" t="s">
        <v>758</v>
      </c>
      <c r="D1545" s="1">
        <v>26</v>
      </c>
      <c r="E1545" s="1" t="s">
        <v>1243</v>
      </c>
      <c r="F1545" s="1">
        <v>27</v>
      </c>
      <c r="G1545" s="1" t="s">
        <v>1243</v>
      </c>
      <c r="H1545" s="1">
        <v>27</v>
      </c>
      <c r="I1545" s="1" t="s">
        <v>1243</v>
      </c>
      <c r="J1545" s="1">
        <v>28</v>
      </c>
      <c r="K1545" s="1" t="s">
        <v>1243</v>
      </c>
    </row>
    <row r="1546" spans="1:11">
      <c r="A1546" s="1" t="s">
        <v>1330</v>
      </c>
      <c r="B1546" s="1" t="s">
        <v>953</v>
      </c>
      <c r="C1546" s="1" t="s">
        <v>1605</v>
      </c>
      <c r="D1546" s="1">
        <v>16</v>
      </c>
      <c r="E1546" s="1" t="s">
        <v>1243</v>
      </c>
      <c r="F1546" s="1">
        <v>16</v>
      </c>
      <c r="G1546" s="1" t="s">
        <v>1243</v>
      </c>
      <c r="H1546" s="1">
        <v>16</v>
      </c>
      <c r="I1546" s="1" t="s">
        <v>1243</v>
      </c>
      <c r="J1546" s="1">
        <v>16</v>
      </c>
      <c r="K1546" s="1" t="s">
        <v>1243</v>
      </c>
    </row>
    <row r="1547" spans="1:11">
      <c r="A1547" s="1" t="s">
        <v>1331</v>
      </c>
      <c r="B1547" s="1" t="s">
        <v>953</v>
      </c>
      <c r="C1547" s="1" t="s">
        <v>1606</v>
      </c>
      <c r="D1547" s="1">
        <v>15</v>
      </c>
      <c r="E1547" s="1" t="s">
        <v>1243</v>
      </c>
      <c r="F1547" s="1">
        <v>15</v>
      </c>
      <c r="G1547" s="1" t="s">
        <v>1243</v>
      </c>
      <c r="H1547" s="1">
        <v>15</v>
      </c>
      <c r="I1547" s="1" t="s">
        <v>1243</v>
      </c>
      <c r="J1547" s="1">
        <v>16</v>
      </c>
      <c r="K1547" s="1" t="s">
        <v>1243</v>
      </c>
    </row>
    <row r="1548" spans="1:11">
      <c r="A1548" s="1" t="s">
        <v>2106</v>
      </c>
      <c r="B1548" s="1" t="s">
        <v>953</v>
      </c>
      <c r="C1548" s="1" t="s">
        <v>760</v>
      </c>
      <c r="D1548" s="1">
        <v>6</v>
      </c>
      <c r="E1548" s="1">
        <v>35.515526999999999</v>
      </c>
      <c r="F1548" s="1">
        <v>6</v>
      </c>
      <c r="G1548" s="1">
        <v>35.515526999999999</v>
      </c>
      <c r="H1548" s="1">
        <v>6</v>
      </c>
      <c r="I1548" s="1">
        <v>35.515526999999999</v>
      </c>
      <c r="J1548" s="1">
        <v>6</v>
      </c>
      <c r="K1548" s="1">
        <v>35.515526999999999</v>
      </c>
    </row>
    <row r="1549" spans="1:11">
      <c r="A1549" s="1" t="s">
        <v>2107</v>
      </c>
      <c r="B1549" s="1" t="s">
        <v>953</v>
      </c>
      <c r="C1549" s="1" t="s">
        <v>1604</v>
      </c>
      <c r="D1549" s="1">
        <v>26</v>
      </c>
      <c r="E1549" s="1">
        <v>1051.3200280000001</v>
      </c>
      <c r="F1549" s="1">
        <v>25</v>
      </c>
      <c r="G1549" s="1">
        <v>1007.961538</v>
      </c>
      <c r="H1549" s="1">
        <v>25</v>
      </c>
      <c r="I1549" s="1">
        <v>1007.961538</v>
      </c>
      <c r="J1549" s="1">
        <v>25</v>
      </c>
      <c r="K1549" s="1">
        <v>1007.961538</v>
      </c>
    </row>
    <row r="1550" spans="1:11">
      <c r="A1550" s="1" t="s">
        <v>1414</v>
      </c>
      <c r="B1550" s="1" t="s">
        <v>953</v>
      </c>
      <c r="C1550" s="1" t="s">
        <v>757</v>
      </c>
      <c r="D1550" s="1">
        <v>4</v>
      </c>
      <c r="E1550" s="1" t="s">
        <v>1243</v>
      </c>
      <c r="F1550" s="1">
        <v>4</v>
      </c>
      <c r="G1550" s="1" t="s">
        <v>1243</v>
      </c>
      <c r="H1550" s="1">
        <v>4</v>
      </c>
      <c r="I1550" s="1" t="s">
        <v>1243</v>
      </c>
      <c r="J1550" s="1">
        <v>4</v>
      </c>
      <c r="K1550" s="1" t="s">
        <v>1243</v>
      </c>
    </row>
    <row r="1551" spans="1:11">
      <c r="A1551" s="1" t="s">
        <v>1415</v>
      </c>
      <c r="B1551" s="1" t="s">
        <v>953</v>
      </c>
      <c r="C1551" s="1" t="s">
        <v>1431</v>
      </c>
      <c r="D1551" s="1">
        <v>2</v>
      </c>
      <c r="E1551" s="1">
        <v>40</v>
      </c>
      <c r="F1551" s="1">
        <v>2</v>
      </c>
      <c r="G1551" s="1">
        <v>40</v>
      </c>
      <c r="H1551" s="1">
        <v>2</v>
      </c>
      <c r="I1551" s="1">
        <v>40</v>
      </c>
      <c r="J1551" s="1">
        <v>2</v>
      </c>
      <c r="K1551" s="1">
        <v>40</v>
      </c>
    </row>
    <row r="1552" spans="1:11">
      <c r="A1552" s="1" t="s">
        <v>954</v>
      </c>
      <c r="B1552" s="1" t="s">
        <v>711</v>
      </c>
      <c r="C1552" s="1" t="s">
        <v>746</v>
      </c>
      <c r="D1552" s="1">
        <v>5</v>
      </c>
      <c r="E1552" s="1" t="s">
        <v>1243</v>
      </c>
      <c r="F1552" s="1">
        <v>5</v>
      </c>
      <c r="G1552" s="1" t="s">
        <v>1243</v>
      </c>
      <c r="H1552" s="1">
        <v>7</v>
      </c>
      <c r="I1552" s="1" t="s">
        <v>1243</v>
      </c>
      <c r="J1552" s="1">
        <v>7</v>
      </c>
      <c r="K1552" s="1" t="s">
        <v>1243</v>
      </c>
    </row>
    <row r="1553" spans="1:11">
      <c r="A1553" s="1" t="s">
        <v>955</v>
      </c>
      <c r="B1553" s="1" t="s">
        <v>711</v>
      </c>
      <c r="C1553" s="1" t="s">
        <v>759</v>
      </c>
      <c r="D1553" s="1">
        <v>0</v>
      </c>
      <c r="E1553" s="1" t="s">
        <v>1243</v>
      </c>
      <c r="F1553" s="1">
        <v>0</v>
      </c>
      <c r="G1553" s="1" t="s">
        <v>1243</v>
      </c>
      <c r="H1553" s="1">
        <v>0</v>
      </c>
      <c r="I1553" s="1" t="s">
        <v>1243</v>
      </c>
      <c r="J1553" s="1">
        <v>0</v>
      </c>
      <c r="K1553" s="1" t="s">
        <v>1243</v>
      </c>
    </row>
    <row r="1554" spans="1:11">
      <c r="A1554" s="1" t="s">
        <v>956</v>
      </c>
      <c r="B1554" s="1" t="s">
        <v>711</v>
      </c>
      <c r="C1554" s="1" t="s">
        <v>1602</v>
      </c>
      <c r="D1554" s="1">
        <v>0</v>
      </c>
      <c r="E1554" s="1">
        <v>0</v>
      </c>
      <c r="F1554" s="1">
        <v>0</v>
      </c>
      <c r="G1554" s="1">
        <v>0</v>
      </c>
      <c r="H1554" s="1">
        <v>0</v>
      </c>
      <c r="I1554" s="1">
        <v>0</v>
      </c>
      <c r="J1554" s="1">
        <v>0</v>
      </c>
      <c r="K1554" s="1">
        <v>0</v>
      </c>
    </row>
    <row r="1555" spans="1:11">
      <c r="A1555" s="1" t="s">
        <v>957</v>
      </c>
      <c r="B1555" s="1" t="s">
        <v>711</v>
      </c>
      <c r="C1555" s="1" t="s">
        <v>756</v>
      </c>
      <c r="D1555" s="1">
        <v>2</v>
      </c>
      <c r="E1555" s="1">
        <v>7</v>
      </c>
      <c r="F1555" s="1">
        <v>2</v>
      </c>
      <c r="G1555" s="1">
        <v>7</v>
      </c>
      <c r="H1555" s="1">
        <v>4</v>
      </c>
      <c r="I1555" s="1">
        <v>13</v>
      </c>
      <c r="J1555" s="1">
        <v>4</v>
      </c>
      <c r="K1555" s="1">
        <v>13</v>
      </c>
    </row>
    <row r="1556" spans="1:11">
      <c r="A1556" s="1" t="s">
        <v>958</v>
      </c>
      <c r="B1556" s="1" t="s">
        <v>711</v>
      </c>
      <c r="C1556" s="1" t="s">
        <v>1603</v>
      </c>
      <c r="D1556" s="1">
        <v>1</v>
      </c>
      <c r="E1556" s="1">
        <v>11</v>
      </c>
      <c r="F1556" s="1">
        <v>1</v>
      </c>
      <c r="G1556" s="1">
        <v>11</v>
      </c>
      <c r="H1556" s="1">
        <v>1</v>
      </c>
      <c r="I1556" s="1">
        <v>11</v>
      </c>
      <c r="J1556" s="1">
        <v>1</v>
      </c>
      <c r="K1556" s="1">
        <v>11</v>
      </c>
    </row>
    <row r="1557" spans="1:11">
      <c r="A1557" s="1" t="s">
        <v>959</v>
      </c>
      <c r="B1557" s="1" t="s">
        <v>711</v>
      </c>
      <c r="C1557" s="1" t="s">
        <v>758</v>
      </c>
      <c r="D1557" s="1">
        <v>0</v>
      </c>
      <c r="E1557" s="1" t="s">
        <v>1243</v>
      </c>
      <c r="F1557" s="1">
        <v>0</v>
      </c>
      <c r="G1557" s="1" t="s">
        <v>1243</v>
      </c>
      <c r="H1557" s="1">
        <v>0</v>
      </c>
      <c r="I1557" s="1" t="s">
        <v>1243</v>
      </c>
      <c r="J1557" s="1">
        <v>0</v>
      </c>
      <c r="K1557" s="1" t="s">
        <v>1243</v>
      </c>
    </row>
    <row r="1558" spans="1:11">
      <c r="A1558" s="1" t="s">
        <v>960</v>
      </c>
      <c r="B1558" s="1" t="s">
        <v>711</v>
      </c>
      <c r="C1558" s="1" t="s">
        <v>1605</v>
      </c>
      <c r="D1558" s="1">
        <v>1</v>
      </c>
      <c r="E1558" s="1" t="s">
        <v>1243</v>
      </c>
      <c r="F1558" s="1">
        <v>1</v>
      </c>
      <c r="G1558" s="1" t="s">
        <v>1243</v>
      </c>
      <c r="H1558" s="1">
        <v>1</v>
      </c>
      <c r="I1558" s="1" t="s">
        <v>1243</v>
      </c>
      <c r="J1558" s="1">
        <v>1</v>
      </c>
      <c r="K1558" s="1" t="s">
        <v>1243</v>
      </c>
    </row>
    <row r="1559" spans="1:11">
      <c r="A1559" s="1" t="s">
        <v>961</v>
      </c>
      <c r="B1559" s="1" t="s">
        <v>711</v>
      </c>
      <c r="C1559" s="1" t="s">
        <v>1606</v>
      </c>
      <c r="D1559" s="1">
        <v>1</v>
      </c>
      <c r="E1559" s="1" t="s">
        <v>1243</v>
      </c>
      <c r="F1559" s="1">
        <v>1</v>
      </c>
      <c r="G1559" s="1" t="s">
        <v>1243</v>
      </c>
      <c r="H1559" s="1">
        <v>1</v>
      </c>
      <c r="I1559" s="1" t="s">
        <v>1243</v>
      </c>
      <c r="J1559" s="1">
        <v>1</v>
      </c>
      <c r="K1559" s="1" t="s">
        <v>1243</v>
      </c>
    </row>
    <row r="1560" spans="1:11">
      <c r="A1560" s="1" t="s">
        <v>962</v>
      </c>
      <c r="B1560" s="1" t="s">
        <v>711</v>
      </c>
      <c r="C1560" s="1" t="s">
        <v>760</v>
      </c>
      <c r="D1560" s="1">
        <v>0</v>
      </c>
      <c r="E1560" s="1">
        <v>0</v>
      </c>
      <c r="F1560" s="1">
        <v>0</v>
      </c>
      <c r="G1560" s="1">
        <v>0</v>
      </c>
      <c r="H1560" s="1">
        <v>0</v>
      </c>
      <c r="I1560" s="1">
        <v>0</v>
      </c>
      <c r="J1560" s="1">
        <v>0</v>
      </c>
      <c r="K1560" s="1">
        <v>0</v>
      </c>
    </row>
    <row r="1561" spans="1:11">
      <c r="A1561" s="1" t="s">
        <v>963</v>
      </c>
      <c r="B1561" s="1" t="s">
        <v>711</v>
      </c>
      <c r="C1561" s="1" t="s">
        <v>1604</v>
      </c>
      <c r="D1561" s="1">
        <v>0</v>
      </c>
      <c r="E1561" s="1">
        <v>0</v>
      </c>
      <c r="F1561" s="1">
        <v>0</v>
      </c>
      <c r="G1561" s="1">
        <v>0</v>
      </c>
      <c r="H1561" s="1">
        <v>0</v>
      </c>
      <c r="I1561" s="1">
        <v>0</v>
      </c>
      <c r="J1561" s="1">
        <v>0</v>
      </c>
      <c r="K1561" s="1">
        <v>0</v>
      </c>
    </row>
    <row r="1562" spans="1:11">
      <c r="A1562" s="1" t="s">
        <v>964</v>
      </c>
      <c r="B1562" s="1" t="s">
        <v>711</v>
      </c>
      <c r="C1562" s="1" t="s">
        <v>757</v>
      </c>
      <c r="D1562" s="1">
        <v>0</v>
      </c>
      <c r="E1562" s="1" t="s">
        <v>1243</v>
      </c>
      <c r="F1562" s="1">
        <v>0</v>
      </c>
      <c r="G1562" s="1" t="s">
        <v>1243</v>
      </c>
      <c r="H1562" s="1">
        <v>0</v>
      </c>
      <c r="I1562" s="1" t="s">
        <v>1243</v>
      </c>
      <c r="J1562" s="1">
        <v>0</v>
      </c>
      <c r="K1562" s="1" t="s">
        <v>1243</v>
      </c>
    </row>
    <row r="1563" spans="1:11">
      <c r="A1563" s="1" t="s">
        <v>965</v>
      </c>
      <c r="B1563" s="1" t="s">
        <v>711</v>
      </c>
      <c r="C1563" s="1" t="s">
        <v>1431</v>
      </c>
      <c r="D1563" s="1">
        <v>0</v>
      </c>
      <c r="E1563" s="1">
        <v>0</v>
      </c>
      <c r="F1563" s="1">
        <v>0</v>
      </c>
      <c r="G1563" s="1">
        <v>0</v>
      </c>
      <c r="H1563" s="1">
        <v>0</v>
      </c>
      <c r="I1563" s="1">
        <v>0</v>
      </c>
      <c r="J1563" s="1">
        <v>0</v>
      </c>
      <c r="K1563" s="1">
        <v>0</v>
      </c>
    </row>
    <row r="1564" spans="1:11">
      <c r="A1564" s="1" t="s">
        <v>966</v>
      </c>
      <c r="B1564" s="1" t="s">
        <v>713</v>
      </c>
      <c r="C1564" s="1" t="s">
        <v>746</v>
      </c>
      <c r="D1564" s="1">
        <v>6</v>
      </c>
      <c r="E1564" s="1" t="s">
        <v>1243</v>
      </c>
      <c r="F1564" s="1">
        <v>6</v>
      </c>
      <c r="G1564" s="1" t="s">
        <v>1243</v>
      </c>
      <c r="H1564" s="1">
        <v>6</v>
      </c>
      <c r="I1564" s="1" t="s">
        <v>1243</v>
      </c>
      <c r="J1564" s="1">
        <v>6</v>
      </c>
      <c r="K1564" s="1" t="s">
        <v>1243</v>
      </c>
    </row>
    <row r="1565" spans="1:11">
      <c r="A1565" s="1" t="s">
        <v>967</v>
      </c>
      <c r="B1565" s="1" t="s">
        <v>713</v>
      </c>
      <c r="C1565" s="1" t="s">
        <v>759</v>
      </c>
      <c r="D1565" s="1">
        <v>0</v>
      </c>
      <c r="E1565" s="1" t="s">
        <v>1243</v>
      </c>
      <c r="F1565" s="1">
        <v>0</v>
      </c>
      <c r="G1565" s="1" t="s">
        <v>1243</v>
      </c>
      <c r="H1565" s="1">
        <v>0</v>
      </c>
      <c r="I1565" s="1" t="s">
        <v>1243</v>
      </c>
      <c r="J1565" s="1">
        <v>0</v>
      </c>
      <c r="K1565" s="1" t="s">
        <v>1243</v>
      </c>
    </row>
    <row r="1566" spans="1:11">
      <c r="A1566" s="1" t="s">
        <v>968</v>
      </c>
      <c r="B1566" s="1" t="s">
        <v>713</v>
      </c>
      <c r="C1566" s="1" t="s">
        <v>1602</v>
      </c>
      <c r="D1566" s="1">
        <v>0</v>
      </c>
      <c r="E1566" s="1">
        <v>0</v>
      </c>
      <c r="F1566" s="1">
        <v>0</v>
      </c>
      <c r="G1566" s="1">
        <v>0</v>
      </c>
      <c r="H1566" s="1">
        <v>0</v>
      </c>
      <c r="I1566" s="1">
        <v>0</v>
      </c>
      <c r="J1566" s="1">
        <v>0</v>
      </c>
      <c r="K1566" s="1">
        <v>0</v>
      </c>
    </row>
    <row r="1567" spans="1:11">
      <c r="A1567" s="1" t="s">
        <v>1573</v>
      </c>
      <c r="B1567" s="1" t="s">
        <v>713</v>
      </c>
      <c r="C1567" s="1" t="s">
        <v>756</v>
      </c>
      <c r="D1567" s="1">
        <v>4</v>
      </c>
      <c r="E1567" s="1">
        <v>6</v>
      </c>
      <c r="F1567" s="1">
        <v>4</v>
      </c>
      <c r="G1567" s="1">
        <v>6</v>
      </c>
      <c r="H1567" s="1">
        <v>4</v>
      </c>
      <c r="I1567" s="1">
        <v>6</v>
      </c>
      <c r="J1567" s="1">
        <v>4</v>
      </c>
      <c r="K1567" s="1">
        <v>6</v>
      </c>
    </row>
    <row r="1568" spans="1:11">
      <c r="A1568" s="1" t="s">
        <v>1574</v>
      </c>
      <c r="B1568" s="1" t="s">
        <v>713</v>
      </c>
      <c r="C1568" s="1" t="s">
        <v>1603</v>
      </c>
      <c r="D1568" s="1">
        <v>0</v>
      </c>
      <c r="E1568" s="1">
        <v>0</v>
      </c>
      <c r="F1568" s="1">
        <v>0</v>
      </c>
      <c r="G1568" s="1">
        <v>0</v>
      </c>
      <c r="H1568" s="1">
        <v>0</v>
      </c>
      <c r="I1568" s="1">
        <v>0</v>
      </c>
      <c r="J1568" s="1">
        <v>0</v>
      </c>
      <c r="K1568" s="1">
        <v>0</v>
      </c>
    </row>
    <row r="1569" spans="1:11">
      <c r="A1569" s="1" t="s">
        <v>1575</v>
      </c>
      <c r="B1569" s="1" t="s">
        <v>713</v>
      </c>
      <c r="C1569" s="1" t="s">
        <v>758</v>
      </c>
      <c r="D1569" s="1">
        <v>0</v>
      </c>
      <c r="E1569" s="1" t="s">
        <v>1243</v>
      </c>
      <c r="F1569" s="1">
        <v>0</v>
      </c>
      <c r="G1569" s="1" t="s">
        <v>1243</v>
      </c>
      <c r="H1569" s="1">
        <v>0</v>
      </c>
      <c r="I1569" s="1" t="s">
        <v>1243</v>
      </c>
      <c r="J1569" s="1">
        <v>0</v>
      </c>
      <c r="K1569" s="1" t="s">
        <v>1243</v>
      </c>
    </row>
    <row r="1570" spans="1:11">
      <c r="A1570" s="1" t="s">
        <v>1576</v>
      </c>
      <c r="B1570" s="1" t="s">
        <v>713</v>
      </c>
      <c r="C1570" s="1" t="s">
        <v>1605</v>
      </c>
      <c r="D1570" s="1">
        <v>1</v>
      </c>
      <c r="E1570" s="1" t="s">
        <v>1243</v>
      </c>
      <c r="F1570" s="1">
        <v>1</v>
      </c>
      <c r="G1570" s="1" t="s">
        <v>1243</v>
      </c>
      <c r="H1570" s="1">
        <v>1</v>
      </c>
      <c r="I1570" s="1" t="s">
        <v>1243</v>
      </c>
      <c r="J1570" s="1">
        <v>1</v>
      </c>
      <c r="K1570" s="1" t="s">
        <v>1243</v>
      </c>
    </row>
    <row r="1571" spans="1:11">
      <c r="A1571" s="1" t="s">
        <v>1577</v>
      </c>
      <c r="B1571" s="1" t="s">
        <v>713</v>
      </c>
      <c r="C1571" s="1" t="s">
        <v>1606</v>
      </c>
      <c r="D1571" s="1">
        <v>1</v>
      </c>
      <c r="E1571" s="1" t="s">
        <v>1243</v>
      </c>
      <c r="F1571" s="1">
        <v>1</v>
      </c>
      <c r="G1571" s="1" t="s">
        <v>1243</v>
      </c>
      <c r="H1571" s="1">
        <v>1</v>
      </c>
      <c r="I1571" s="1" t="s">
        <v>1243</v>
      </c>
      <c r="J1571" s="1">
        <v>1</v>
      </c>
      <c r="K1571" s="1" t="s">
        <v>1243</v>
      </c>
    </row>
    <row r="1572" spans="1:11">
      <c r="A1572" s="1" t="s">
        <v>1578</v>
      </c>
      <c r="B1572" s="1" t="s">
        <v>713</v>
      </c>
      <c r="C1572" s="1" t="s">
        <v>760</v>
      </c>
      <c r="D1572" s="1">
        <v>0</v>
      </c>
      <c r="E1572" s="1">
        <v>0</v>
      </c>
      <c r="F1572" s="1">
        <v>0</v>
      </c>
      <c r="G1572" s="1">
        <v>0</v>
      </c>
      <c r="H1572" s="1">
        <v>0</v>
      </c>
      <c r="I1572" s="1">
        <v>0</v>
      </c>
      <c r="J1572" s="1">
        <v>0</v>
      </c>
      <c r="K1572" s="1">
        <v>0</v>
      </c>
    </row>
    <row r="1573" spans="1:11">
      <c r="A1573" s="1" t="s">
        <v>1579</v>
      </c>
      <c r="B1573" s="1" t="s">
        <v>713</v>
      </c>
      <c r="C1573" s="1" t="s">
        <v>1604</v>
      </c>
      <c r="D1573" s="1">
        <v>0</v>
      </c>
      <c r="E1573" s="1">
        <v>0</v>
      </c>
      <c r="F1573" s="1">
        <v>0</v>
      </c>
      <c r="G1573" s="1">
        <v>0</v>
      </c>
      <c r="H1573" s="1">
        <v>0</v>
      </c>
      <c r="I1573" s="1">
        <v>0</v>
      </c>
      <c r="J1573" s="1">
        <v>0</v>
      </c>
      <c r="K1573" s="1">
        <v>0</v>
      </c>
    </row>
    <row r="1574" spans="1:11">
      <c r="A1574" s="1" t="s">
        <v>1580</v>
      </c>
      <c r="B1574" s="1" t="s">
        <v>713</v>
      </c>
      <c r="C1574" s="1" t="s">
        <v>757</v>
      </c>
      <c r="D1574" s="1">
        <v>0</v>
      </c>
      <c r="E1574" s="1" t="s">
        <v>1243</v>
      </c>
      <c r="F1574" s="1">
        <v>0</v>
      </c>
      <c r="G1574" s="1" t="s">
        <v>1243</v>
      </c>
      <c r="H1574" s="1">
        <v>0</v>
      </c>
      <c r="I1574" s="1" t="s">
        <v>1243</v>
      </c>
      <c r="J1574" s="1">
        <v>0</v>
      </c>
      <c r="K1574" s="1" t="s">
        <v>1243</v>
      </c>
    </row>
    <row r="1575" spans="1:11">
      <c r="A1575" s="1" t="s">
        <v>1581</v>
      </c>
      <c r="B1575" s="1" t="s">
        <v>713</v>
      </c>
      <c r="C1575" s="1" t="s">
        <v>1431</v>
      </c>
      <c r="D1575" s="1">
        <v>0</v>
      </c>
      <c r="E1575" s="1">
        <v>0</v>
      </c>
      <c r="F1575" s="1">
        <v>0</v>
      </c>
      <c r="G1575" s="1">
        <v>0</v>
      </c>
      <c r="H1575" s="1">
        <v>0</v>
      </c>
      <c r="I1575" s="1">
        <v>0</v>
      </c>
      <c r="J1575" s="1">
        <v>0</v>
      </c>
      <c r="K1575" s="1">
        <v>0</v>
      </c>
    </row>
    <row r="1576" spans="1:11">
      <c r="A1576" s="1" t="s">
        <v>1582</v>
      </c>
      <c r="B1576" s="1" t="s">
        <v>2364</v>
      </c>
      <c r="C1576" s="1" t="s">
        <v>746</v>
      </c>
      <c r="D1576" s="1">
        <v>29</v>
      </c>
      <c r="E1576" s="1" t="s">
        <v>1243</v>
      </c>
      <c r="F1576" s="1">
        <v>29</v>
      </c>
      <c r="G1576" s="1" t="s">
        <v>1243</v>
      </c>
      <c r="H1576" s="1">
        <v>29</v>
      </c>
      <c r="I1576" s="1" t="s">
        <v>1243</v>
      </c>
      <c r="J1576" s="1">
        <v>28</v>
      </c>
      <c r="K1576" s="1" t="s">
        <v>1243</v>
      </c>
    </row>
    <row r="1577" spans="1:11">
      <c r="A1577" s="1" t="s">
        <v>1583</v>
      </c>
      <c r="B1577" s="1" t="s">
        <v>2364</v>
      </c>
      <c r="C1577" s="1" t="s">
        <v>759</v>
      </c>
      <c r="D1577" s="1">
        <v>0</v>
      </c>
      <c r="E1577" s="1" t="s">
        <v>1243</v>
      </c>
      <c r="F1577" s="1">
        <v>0</v>
      </c>
      <c r="G1577" s="1" t="s">
        <v>1243</v>
      </c>
      <c r="H1577" s="1">
        <v>0</v>
      </c>
      <c r="I1577" s="1" t="s">
        <v>1243</v>
      </c>
      <c r="J1577" s="1">
        <v>0</v>
      </c>
      <c r="K1577" s="1" t="s">
        <v>1243</v>
      </c>
    </row>
    <row r="1578" spans="1:11">
      <c r="A1578" s="1" t="s">
        <v>1584</v>
      </c>
      <c r="B1578" s="1" t="s">
        <v>2364</v>
      </c>
      <c r="C1578" s="1" t="s">
        <v>1602</v>
      </c>
      <c r="D1578" s="1">
        <v>1</v>
      </c>
      <c r="E1578" s="1">
        <v>50</v>
      </c>
      <c r="F1578" s="1">
        <v>1</v>
      </c>
      <c r="G1578" s="1">
        <v>50</v>
      </c>
      <c r="H1578" s="1">
        <v>1</v>
      </c>
      <c r="I1578" s="1">
        <v>50</v>
      </c>
      <c r="J1578" s="1">
        <v>1</v>
      </c>
      <c r="K1578" s="1">
        <v>50</v>
      </c>
    </row>
    <row r="1579" spans="1:11">
      <c r="A1579" s="1" t="s">
        <v>1585</v>
      </c>
      <c r="B1579" s="1" t="s">
        <v>2364</v>
      </c>
      <c r="C1579" s="1" t="s">
        <v>756</v>
      </c>
      <c r="D1579" s="1">
        <v>18</v>
      </c>
      <c r="E1579" s="1">
        <v>80</v>
      </c>
      <c r="F1579" s="1">
        <v>18</v>
      </c>
      <c r="G1579" s="1">
        <v>80</v>
      </c>
      <c r="H1579" s="1">
        <v>18</v>
      </c>
      <c r="I1579" s="1">
        <v>80</v>
      </c>
      <c r="J1579" s="1">
        <v>17</v>
      </c>
      <c r="K1579" s="1">
        <v>77</v>
      </c>
    </row>
    <row r="1580" spans="1:11">
      <c r="A1580" s="1" t="s">
        <v>1586</v>
      </c>
      <c r="B1580" s="1" t="s">
        <v>2364</v>
      </c>
      <c r="C1580" s="1" t="s">
        <v>1603</v>
      </c>
      <c r="D1580" s="1">
        <v>1</v>
      </c>
      <c r="E1580" s="1">
        <v>100</v>
      </c>
      <c r="F1580" s="1">
        <v>1</v>
      </c>
      <c r="G1580" s="1">
        <v>100</v>
      </c>
      <c r="H1580" s="1">
        <v>1</v>
      </c>
      <c r="I1580" s="1">
        <v>100</v>
      </c>
      <c r="J1580" s="1">
        <v>1</v>
      </c>
      <c r="K1580" s="1">
        <v>100</v>
      </c>
    </row>
    <row r="1581" spans="1:11">
      <c r="A1581" s="1" t="s">
        <v>1587</v>
      </c>
      <c r="B1581" s="1" t="s">
        <v>2364</v>
      </c>
      <c r="C1581" s="1" t="s">
        <v>758</v>
      </c>
      <c r="D1581" s="1">
        <v>2</v>
      </c>
      <c r="E1581" s="1" t="s">
        <v>1243</v>
      </c>
      <c r="F1581" s="1">
        <v>2</v>
      </c>
      <c r="G1581" s="1" t="s">
        <v>1243</v>
      </c>
      <c r="H1581" s="1">
        <v>2</v>
      </c>
      <c r="I1581" s="1" t="s">
        <v>1243</v>
      </c>
      <c r="J1581" s="1">
        <v>2</v>
      </c>
      <c r="K1581" s="1" t="s">
        <v>1243</v>
      </c>
    </row>
    <row r="1582" spans="1:11">
      <c r="A1582" s="1" t="s">
        <v>1588</v>
      </c>
      <c r="B1582" s="1" t="s">
        <v>2364</v>
      </c>
      <c r="C1582" s="1" t="s">
        <v>1605</v>
      </c>
      <c r="D1582" s="1">
        <v>1</v>
      </c>
      <c r="E1582" s="1" t="s">
        <v>1243</v>
      </c>
      <c r="F1582" s="1">
        <v>1</v>
      </c>
      <c r="G1582" s="1" t="s">
        <v>1243</v>
      </c>
      <c r="H1582" s="1">
        <v>1</v>
      </c>
      <c r="I1582" s="1" t="s">
        <v>1243</v>
      </c>
      <c r="J1582" s="1">
        <v>1</v>
      </c>
      <c r="K1582" s="1" t="s">
        <v>1243</v>
      </c>
    </row>
    <row r="1583" spans="1:11">
      <c r="A1583" s="1" t="s">
        <v>1589</v>
      </c>
      <c r="B1583" s="1" t="s">
        <v>2364</v>
      </c>
      <c r="C1583" s="1" t="s">
        <v>1606</v>
      </c>
      <c r="D1583" s="1">
        <v>1</v>
      </c>
      <c r="E1583" s="1" t="s">
        <v>1243</v>
      </c>
      <c r="F1583" s="1">
        <v>1</v>
      </c>
      <c r="G1583" s="1" t="s">
        <v>1243</v>
      </c>
      <c r="H1583" s="1">
        <v>1</v>
      </c>
      <c r="I1583" s="1" t="s">
        <v>1243</v>
      </c>
      <c r="J1583" s="1">
        <v>1</v>
      </c>
      <c r="K1583" s="1" t="s">
        <v>1243</v>
      </c>
    </row>
    <row r="1584" spans="1:11">
      <c r="A1584" s="1" t="s">
        <v>1590</v>
      </c>
      <c r="B1584" s="1" t="s">
        <v>2364</v>
      </c>
      <c r="C1584" s="1" t="s">
        <v>760</v>
      </c>
      <c r="D1584" s="1">
        <v>0</v>
      </c>
      <c r="E1584" s="1">
        <v>0</v>
      </c>
      <c r="F1584" s="1">
        <v>0</v>
      </c>
      <c r="G1584" s="1">
        <v>0</v>
      </c>
      <c r="H1584" s="1">
        <v>0</v>
      </c>
      <c r="I1584" s="1">
        <v>0</v>
      </c>
      <c r="J1584" s="1">
        <v>0</v>
      </c>
      <c r="K1584" s="1">
        <v>0</v>
      </c>
    </row>
    <row r="1585" spans="1:11">
      <c r="A1585" s="1" t="s">
        <v>778</v>
      </c>
      <c r="B1585" s="1" t="s">
        <v>2364</v>
      </c>
      <c r="C1585" s="1" t="s">
        <v>1604</v>
      </c>
      <c r="D1585" s="1">
        <v>5</v>
      </c>
      <c r="E1585" s="1">
        <v>219</v>
      </c>
      <c r="F1585" s="1">
        <v>5</v>
      </c>
      <c r="G1585" s="1">
        <v>219</v>
      </c>
      <c r="H1585" s="1">
        <v>5</v>
      </c>
      <c r="I1585" s="1">
        <v>219</v>
      </c>
      <c r="J1585" s="1">
        <v>5</v>
      </c>
      <c r="K1585" s="1">
        <v>219</v>
      </c>
    </row>
    <row r="1586" spans="1:11">
      <c r="A1586" s="1" t="s">
        <v>779</v>
      </c>
      <c r="B1586" s="1" t="s">
        <v>2364</v>
      </c>
      <c r="C1586" s="1" t="s">
        <v>757</v>
      </c>
      <c r="D1586" s="1">
        <v>0</v>
      </c>
      <c r="E1586" s="1" t="s">
        <v>1243</v>
      </c>
      <c r="F1586" s="1">
        <v>0</v>
      </c>
      <c r="G1586" s="1" t="s">
        <v>1243</v>
      </c>
      <c r="H1586" s="1">
        <v>0</v>
      </c>
      <c r="I1586" s="1" t="s">
        <v>1243</v>
      </c>
      <c r="J1586" s="1">
        <v>0</v>
      </c>
      <c r="K1586" s="1" t="s">
        <v>1243</v>
      </c>
    </row>
    <row r="1587" spans="1:11">
      <c r="A1587" s="1" t="s">
        <v>780</v>
      </c>
      <c r="B1587" s="1" t="s">
        <v>2364</v>
      </c>
      <c r="C1587" s="1" t="s">
        <v>1431</v>
      </c>
      <c r="D1587" s="1">
        <v>0</v>
      </c>
      <c r="E1587" s="1">
        <v>0</v>
      </c>
      <c r="F1587" s="1">
        <v>0</v>
      </c>
      <c r="G1587" s="1">
        <v>0</v>
      </c>
      <c r="H1587" s="1">
        <v>0</v>
      </c>
      <c r="I1587" s="1">
        <v>0</v>
      </c>
      <c r="J1587" s="1">
        <v>0</v>
      </c>
      <c r="K1587" s="1">
        <v>0</v>
      </c>
    </row>
    <row r="1588" spans="1:11">
      <c r="A1588" s="1" t="s">
        <v>781</v>
      </c>
      <c r="B1588" s="1" t="s">
        <v>1612</v>
      </c>
      <c r="C1588" s="1" t="s">
        <v>746</v>
      </c>
      <c r="D1588" s="1">
        <v>66</v>
      </c>
      <c r="E1588" s="1" t="s">
        <v>1243</v>
      </c>
      <c r="F1588" s="1">
        <v>65</v>
      </c>
      <c r="G1588" s="1" t="s">
        <v>1243</v>
      </c>
      <c r="H1588" s="1">
        <v>66</v>
      </c>
      <c r="I1588" s="1" t="s">
        <v>1243</v>
      </c>
      <c r="J1588" s="1">
        <v>63</v>
      </c>
      <c r="K1588" s="1" t="s">
        <v>1243</v>
      </c>
    </row>
    <row r="1589" spans="1:11">
      <c r="A1589" s="1" t="s">
        <v>782</v>
      </c>
      <c r="B1589" s="1" t="s">
        <v>1612</v>
      </c>
      <c r="C1589" s="1" t="s">
        <v>759</v>
      </c>
      <c r="D1589" s="1">
        <v>2</v>
      </c>
      <c r="E1589" s="1" t="s">
        <v>1243</v>
      </c>
      <c r="F1589" s="1">
        <v>2</v>
      </c>
      <c r="G1589" s="1" t="s">
        <v>1243</v>
      </c>
      <c r="H1589" s="1">
        <v>2</v>
      </c>
      <c r="I1589" s="1" t="s">
        <v>1243</v>
      </c>
      <c r="J1589" s="1">
        <v>0</v>
      </c>
      <c r="K1589" s="1" t="s">
        <v>1243</v>
      </c>
    </row>
    <row r="1590" spans="1:11">
      <c r="A1590" s="1" t="s">
        <v>783</v>
      </c>
      <c r="B1590" s="1" t="s">
        <v>1612</v>
      </c>
      <c r="C1590" s="1" t="s">
        <v>1602</v>
      </c>
      <c r="D1590" s="1">
        <v>0</v>
      </c>
      <c r="E1590" s="1">
        <v>0</v>
      </c>
      <c r="F1590" s="1">
        <v>0</v>
      </c>
      <c r="G1590" s="1">
        <v>0</v>
      </c>
      <c r="H1590" s="1">
        <v>0</v>
      </c>
      <c r="I1590" s="1">
        <v>0</v>
      </c>
      <c r="J1590" s="1">
        <v>0</v>
      </c>
      <c r="K1590" s="1">
        <v>0</v>
      </c>
    </row>
    <row r="1591" spans="1:11">
      <c r="A1591" s="1" t="s">
        <v>784</v>
      </c>
      <c r="B1591" s="1" t="s">
        <v>1612</v>
      </c>
      <c r="C1591" s="1" t="s">
        <v>756</v>
      </c>
      <c r="D1591" s="1">
        <v>51</v>
      </c>
      <c r="E1591" s="1">
        <v>268</v>
      </c>
      <c r="F1591" s="1">
        <v>50</v>
      </c>
      <c r="G1591" s="1">
        <v>264</v>
      </c>
      <c r="H1591" s="1">
        <v>51</v>
      </c>
      <c r="I1591" s="1">
        <v>268</v>
      </c>
      <c r="J1591" s="1">
        <v>49</v>
      </c>
      <c r="K1591" s="1">
        <v>259</v>
      </c>
    </row>
    <row r="1592" spans="1:11">
      <c r="A1592" s="1" t="s">
        <v>785</v>
      </c>
      <c r="B1592" s="1" t="s">
        <v>1612</v>
      </c>
      <c r="C1592" s="1" t="s">
        <v>1603</v>
      </c>
      <c r="D1592" s="1">
        <v>0</v>
      </c>
      <c r="E1592" s="1">
        <v>0</v>
      </c>
      <c r="F1592" s="1">
        <v>0</v>
      </c>
      <c r="G1592" s="1">
        <v>0</v>
      </c>
      <c r="H1592" s="1">
        <v>0</v>
      </c>
      <c r="I1592" s="1">
        <v>0</v>
      </c>
      <c r="J1592" s="1">
        <v>0</v>
      </c>
      <c r="K1592" s="1">
        <v>0</v>
      </c>
    </row>
    <row r="1593" spans="1:11">
      <c r="A1593" s="1" t="s">
        <v>786</v>
      </c>
      <c r="B1593" s="1" t="s">
        <v>1612</v>
      </c>
      <c r="C1593" s="1" t="s">
        <v>758</v>
      </c>
      <c r="D1593" s="1">
        <v>4</v>
      </c>
      <c r="E1593" s="1" t="s">
        <v>1243</v>
      </c>
      <c r="F1593" s="1">
        <v>4</v>
      </c>
      <c r="G1593" s="1" t="s">
        <v>1243</v>
      </c>
      <c r="H1593" s="1">
        <v>4</v>
      </c>
      <c r="I1593" s="1" t="s">
        <v>1243</v>
      </c>
      <c r="J1593" s="1">
        <v>4</v>
      </c>
      <c r="K1593" s="1" t="s">
        <v>1243</v>
      </c>
    </row>
    <row r="1594" spans="1:11">
      <c r="A1594" s="1" t="s">
        <v>787</v>
      </c>
      <c r="B1594" s="1" t="s">
        <v>1612</v>
      </c>
      <c r="C1594" s="1" t="s">
        <v>1605</v>
      </c>
      <c r="D1594" s="1">
        <v>1</v>
      </c>
      <c r="E1594" s="1" t="s">
        <v>1243</v>
      </c>
      <c r="F1594" s="1">
        <v>1</v>
      </c>
      <c r="G1594" s="1" t="s">
        <v>1243</v>
      </c>
      <c r="H1594" s="1">
        <v>1</v>
      </c>
      <c r="I1594" s="1" t="s">
        <v>1243</v>
      </c>
      <c r="J1594" s="1">
        <v>1</v>
      </c>
      <c r="K1594" s="1" t="s">
        <v>1243</v>
      </c>
    </row>
    <row r="1595" spans="1:11">
      <c r="A1595" s="1" t="s">
        <v>788</v>
      </c>
      <c r="B1595" s="1" t="s">
        <v>1612</v>
      </c>
      <c r="C1595" s="1" t="s">
        <v>1606</v>
      </c>
      <c r="D1595" s="1">
        <v>1</v>
      </c>
      <c r="E1595" s="1" t="s">
        <v>1243</v>
      </c>
      <c r="F1595" s="1">
        <v>1</v>
      </c>
      <c r="G1595" s="1" t="s">
        <v>1243</v>
      </c>
      <c r="H1595" s="1">
        <v>1</v>
      </c>
      <c r="I1595" s="1" t="s">
        <v>1243</v>
      </c>
      <c r="J1595" s="1">
        <v>1</v>
      </c>
      <c r="K1595" s="1" t="s">
        <v>1243</v>
      </c>
    </row>
    <row r="1596" spans="1:11">
      <c r="A1596" s="1" t="s">
        <v>789</v>
      </c>
      <c r="B1596" s="1" t="s">
        <v>1612</v>
      </c>
      <c r="C1596" s="1" t="s">
        <v>760</v>
      </c>
      <c r="D1596" s="1">
        <v>3</v>
      </c>
      <c r="E1596" s="1">
        <v>20.086956000000001</v>
      </c>
      <c r="F1596" s="1">
        <v>3</v>
      </c>
      <c r="G1596" s="1">
        <v>20.086956000000001</v>
      </c>
      <c r="H1596" s="1">
        <v>3</v>
      </c>
      <c r="I1596" s="1">
        <v>20.086956000000001</v>
      </c>
      <c r="J1596" s="1">
        <v>3</v>
      </c>
      <c r="K1596" s="1">
        <v>19.819875</v>
      </c>
    </row>
    <row r="1597" spans="1:11">
      <c r="A1597" s="1" t="s">
        <v>790</v>
      </c>
      <c r="B1597" s="1" t="s">
        <v>1612</v>
      </c>
      <c r="C1597" s="1" t="s">
        <v>1604</v>
      </c>
      <c r="D1597" s="1">
        <v>3</v>
      </c>
      <c r="E1597" s="1">
        <v>33</v>
      </c>
      <c r="F1597" s="1">
        <v>3</v>
      </c>
      <c r="G1597" s="1">
        <v>33</v>
      </c>
      <c r="H1597" s="1">
        <v>3</v>
      </c>
      <c r="I1597" s="1">
        <v>33</v>
      </c>
      <c r="J1597" s="1">
        <v>3</v>
      </c>
      <c r="K1597" s="1">
        <v>33</v>
      </c>
    </row>
    <row r="1598" spans="1:11">
      <c r="A1598" s="1" t="s">
        <v>791</v>
      </c>
      <c r="B1598" s="1" t="s">
        <v>1612</v>
      </c>
      <c r="C1598" s="1" t="s">
        <v>757</v>
      </c>
      <c r="D1598" s="1">
        <v>1</v>
      </c>
      <c r="E1598" s="1" t="s">
        <v>1243</v>
      </c>
      <c r="F1598" s="1">
        <v>1</v>
      </c>
      <c r="G1598" s="1" t="s">
        <v>1243</v>
      </c>
      <c r="H1598" s="1">
        <v>1</v>
      </c>
      <c r="I1598" s="1" t="s">
        <v>1243</v>
      </c>
      <c r="J1598" s="1">
        <v>2</v>
      </c>
      <c r="K1598" s="1" t="s">
        <v>1243</v>
      </c>
    </row>
    <row r="1599" spans="1:11">
      <c r="A1599" s="1" t="s">
        <v>792</v>
      </c>
      <c r="B1599" s="1" t="s">
        <v>1612</v>
      </c>
      <c r="C1599" s="1" t="s">
        <v>1431</v>
      </c>
      <c r="D1599" s="1">
        <v>0</v>
      </c>
      <c r="E1599" s="1">
        <v>0</v>
      </c>
      <c r="F1599" s="1">
        <v>0</v>
      </c>
      <c r="G1599" s="1">
        <v>0</v>
      </c>
      <c r="H1599" s="1">
        <v>0</v>
      </c>
      <c r="I1599" s="1">
        <v>0</v>
      </c>
      <c r="J1599" s="1">
        <v>0</v>
      </c>
      <c r="K1599" s="1">
        <v>0</v>
      </c>
    </row>
    <row r="1600" spans="1:11">
      <c r="A1600" s="1" t="s">
        <v>793</v>
      </c>
      <c r="B1600" s="1" t="s">
        <v>1624</v>
      </c>
      <c r="C1600" s="1" t="s">
        <v>746</v>
      </c>
      <c r="D1600" s="1">
        <v>16</v>
      </c>
      <c r="E1600" s="1" t="s">
        <v>1243</v>
      </c>
      <c r="F1600" s="1">
        <v>16</v>
      </c>
      <c r="G1600" s="1" t="s">
        <v>1243</v>
      </c>
      <c r="H1600" s="1">
        <v>16</v>
      </c>
      <c r="I1600" s="1" t="s">
        <v>1243</v>
      </c>
      <c r="J1600" s="1">
        <v>16</v>
      </c>
      <c r="K1600" s="1" t="s">
        <v>1243</v>
      </c>
    </row>
    <row r="1601" spans="1:11">
      <c r="A1601" s="1" t="s">
        <v>657</v>
      </c>
      <c r="B1601" s="1" t="s">
        <v>1624</v>
      </c>
      <c r="C1601" s="1" t="s">
        <v>759</v>
      </c>
      <c r="D1601" s="1">
        <v>0</v>
      </c>
      <c r="E1601" s="1" t="s">
        <v>1243</v>
      </c>
      <c r="F1601" s="1">
        <v>0</v>
      </c>
      <c r="G1601" s="1" t="s">
        <v>1243</v>
      </c>
      <c r="H1601" s="1">
        <v>0</v>
      </c>
      <c r="I1601" s="1" t="s">
        <v>1243</v>
      </c>
      <c r="J1601" s="1">
        <v>0</v>
      </c>
      <c r="K1601" s="1" t="s">
        <v>1243</v>
      </c>
    </row>
    <row r="1602" spans="1:11">
      <c r="A1602" s="1" t="s">
        <v>658</v>
      </c>
      <c r="B1602" s="1" t="s">
        <v>1624</v>
      </c>
      <c r="C1602" s="1" t="s">
        <v>1602</v>
      </c>
      <c r="D1602" s="1">
        <v>0</v>
      </c>
      <c r="E1602" s="1">
        <v>0</v>
      </c>
      <c r="F1602" s="1">
        <v>0</v>
      </c>
      <c r="G1602" s="1">
        <v>0</v>
      </c>
      <c r="H1602" s="1">
        <v>0</v>
      </c>
      <c r="I1602" s="1">
        <v>0</v>
      </c>
      <c r="J1602" s="1">
        <v>0</v>
      </c>
      <c r="K1602" s="1">
        <v>0</v>
      </c>
    </row>
    <row r="1603" spans="1:11">
      <c r="A1603" s="1" t="s">
        <v>659</v>
      </c>
      <c r="B1603" s="1" t="s">
        <v>1624</v>
      </c>
      <c r="C1603" s="1" t="s">
        <v>756</v>
      </c>
      <c r="D1603" s="1">
        <v>10</v>
      </c>
      <c r="E1603" s="1">
        <v>59</v>
      </c>
      <c r="F1603" s="1">
        <v>10</v>
      </c>
      <c r="G1603" s="1">
        <v>57</v>
      </c>
      <c r="H1603" s="1">
        <v>10</v>
      </c>
      <c r="I1603" s="1">
        <v>57</v>
      </c>
      <c r="J1603" s="1">
        <v>10</v>
      </c>
      <c r="K1603" s="1">
        <v>57</v>
      </c>
    </row>
    <row r="1604" spans="1:11">
      <c r="A1604" s="1" t="s">
        <v>2320</v>
      </c>
      <c r="B1604" s="1" t="s">
        <v>1624</v>
      </c>
      <c r="C1604" s="1" t="s">
        <v>1603</v>
      </c>
      <c r="D1604" s="1">
        <v>1</v>
      </c>
      <c r="E1604" s="1">
        <v>23</v>
      </c>
      <c r="F1604" s="1">
        <v>1</v>
      </c>
      <c r="G1604" s="1">
        <v>23</v>
      </c>
      <c r="H1604" s="1">
        <v>1</v>
      </c>
      <c r="I1604" s="1">
        <v>23</v>
      </c>
      <c r="J1604" s="1">
        <v>1</v>
      </c>
      <c r="K1604" s="1">
        <v>23</v>
      </c>
    </row>
    <row r="1605" spans="1:11">
      <c r="A1605" s="1" t="s">
        <v>2321</v>
      </c>
      <c r="B1605" s="1" t="s">
        <v>1624</v>
      </c>
      <c r="C1605" s="1" t="s">
        <v>758</v>
      </c>
      <c r="D1605" s="1">
        <v>2</v>
      </c>
      <c r="E1605" s="1" t="s">
        <v>1243</v>
      </c>
      <c r="F1605" s="1">
        <v>2</v>
      </c>
      <c r="G1605" s="1" t="s">
        <v>1243</v>
      </c>
      <c r="H1605" s="1">
        <v>2</v>
      </c>
      <c r="I1605" s="1" t="s">
        <v>1243</v>
      </c>
      <c r="J1605" s="1">
        <v>2</v>
      </c>
      <c r="K1605" s="1" t="s">
        <v>1243</v>
      </c>
    </row>
    <row r="1606" spans="1:11">
      <c r="A1606" s="1" t="s">
        <v>2322</v>
      </c>
      <c r="B1606" s="1" t="s">
        <v>1624</v>
      </c>
      <c r="C1606" s="1" t="s">
        <v>1605</v>
      </c>
      <c r="D1606" s="1">
        <v>1</v>
      </c>
      <c r="E1606" s="1" t="s">
        <v>1243</v>
      </c>
      <c r="F1606" s="1">
        <v>1</v>
      </c>
      <c r="G1606" s="1" t="s">
        <v>1243</v>
      </c>
      <c r="H1606" s="1">
        <v>1</v>
      </c>
      <c r="I1606" s="1" t="s">
        <v>1243</v>
      </c>
      <c r="J1606" s="1">
        <v>1</v>
      </c>
      <c r="K1606" s="1" t="s">
        <v>1243</v>
      </c>
    </row>
    <row r="1607" spans="1:11">
      <c r="A1607" s="1" t="s">
        <v>2323</v>
      </c>
      <c r="B1607" s="1" t="s">
        <v>1624</v>
      </c>
      <c r="C1607" s="1" t="s">
        <v>1606</v>
      </c>
      <c r="D1607" s="1">
        <v>1</v>
      </c>
      <c r="E1607" s="1" t="s">
        <v>1243</v>
      </c>
      <c r="F1607" s="1">
        <v>1</v>
      </c>
      <c r="G1607" s="1" t="s">
        <v>1243</v>
      </c>
      <c r="H1607" s="1">
        <v>1</v>
      </c>
      <c r="I1607" s="1" t="s">
        <v>1243</v>
      </c>
      <c r="J1607" s="1">
        <v>1</v>
      </c>
      <c r="K1607" s="1" t="s">
        <v>1243</v>
      </c>
    </row>
    <row r="1608" spans="1:11">
      <c r="A1608" s="1" t="s">
        <v>2324</v>
      </c>
      <c r="B1608" s="1" t="s">
        <v>1624</v>
      </c>
      <c r="C1608" s="1" t="s">
        <v>760</v>
      </c>
      <c r="D1608" s="1">
        <v>1</v>
      </c>
      <c r="E1608" s="1">
        <v>12</v>
      </c>
      <c r="F1608" s="1">
        <v>1</v>
      </c>
      <c r="G1608" s="1">
        <v>12</v>
      </c>
      <c r="H1608" s="1">
        <v>1</v>
      </c>
      <c r="I1608" s="1">
        <v>12</v>
      </c>
      <c r="J1608" s="1">
        <v>1</v>
      </c>
      <c r="K1608" s="1">
        <v>12</v>
      </c>
    </row>
    <row r="1609" spans="1:11">
      <c r="A1609" s="1" t="s">
        <v>2325</v>
      </c>
      <c r="B1609" s="1" t="s">
        <v>1624</v>
      </c>
      <c r="C1609" s="1" t="s">
        <v>1604</v>
      </c>
      <c r="D1609" s="1">
        <v>0</v>
      </c>
      <c r="E1609" s="1">
        <v>0</v>
      </c>
      <c r="F1609" s="1">
        <v>0</v>
      </c>
      <c r="G1609" s="1">
        <v>0</v>
      </c>
      <c r="H1609" s="1">
        <v>0</v>
      </c>
      <c r="I1609" s="1">
        <v>0</v>
      </c>
      <c r="J1609" s="1">
        <v>0</v>
      </c>
      <c r="K1609" s="1">
        <v>0</v>
      </c>
    </row>
    <row r="1610" spans="1:11">
      <c r="A1610" s="1" t="s">
        <v>2326</v>
      </c>
      <c r="B1610" s="1" t="s">
        <v>1624</v>
      </c>
      <c r="C1610" s="1" t="s">
        <v>757</v>
      </c>
      <c r="D1610" s="1">
        <v>0</v>
      </c>
      <c r="E1610" s="1" t="s">
        <v>1243</v>
      </c>
      <c r="F1610" s="1">
        <v>0</v>
      </c>
      <c r="G1610" s="1" t="s">
        <v>1243</v>
      </c>
      <c r="H1610" s="1">
        <v>0</v>
      </c>
      <c r="I1610" s="1" t="s">
        <v>1243</v>
      </c>
      <c r="J1610" s="1">
        <v>0</v>
      </c>
      <c r="K1610" s="1" t="s">
        <v>1243</v>
      </c>
    </row>
    <row r="1611" spans="1:11">
      <c r="A1611" s="1" t="s">
        <v>2327</v>
      </c>
      <c r="B1611" s="1" t="s">
        <v>1624</v>
      </c>
      <c r="C1611" s="1" t="s">
        <v>1431</v>
      </c>
      <c r="D1611" s="1">
        <v>0</v>
      </c>
      <c r="E1611" s="1">
        <v>0</v>
      </c>
      <c r="F1611" s="1">
        <v>0</v>
      </c>
      <c r="G1611" s="1">
        <v>0</v>
      </c>
      <c r="H1611" s="1">
        <v>0</v>
      </c>
      <c r="I1611" s="1">
        <v>0</v>
      </c>
      <c r="J1611" s="1">
        <v>0</v>
      </c>
      <c r="K1611" s="1">
        <v>0</v>
      </c>
    </row>
    <row r="1612" spans="1:11">
      <c r="A1612" s="1" t="s">
        <v>2328</v>
      </c>
      <c r="B1612" s="1" t="s">
        <v>1632</v>
      </c>
      <c r="C1612" s="1" t="s">
        <v>746</v>
      </c>
      <c r="D1612" s="1">
        <v>20</v>
      </c>
      <c r="E1612" s="1" t="s">
        <v>1243</v>
      </c>
      <c r="F1612" s="1">
        <v>20</v>
      </c>
      <c r="G1612" s="1" t="s">
        <v>1243</v>
      </c>
      <c r="H1612" s="1">
        <v>20</v>
      </c>
      <c r="I1612" s="1" t="s">
        <v>1243</v>
      </c>
      <c r="J1612" s="1">
        <v>20</v>
      </c>
      <c r="K1612" s="1" t="s">
        <v>1243</v>
      </c>
    </row>
    <row r="1613" spans="1:11">
      <c r="A1613" s="1" t="s">
        <v>2329</v>
      </c>
      <c r="B1613" s="1" t="s">
        <v>1632</v>
      </c>
      <c r="C1613" s="1" t="s">
        <v>759</v>
      </c>
      <c r="D1613" s="1">
        <v>0</v>
      </c>
      <c r="E1613" s="1" t="s">
        <v>1243</v>
      </c>
      <c r="F1613" s="1">
        <v>0</v>
      </c>
      <c r="G1613" s="1" t="s">
        <v>1243</v>
      </c>
      <c r="H1613" s="1">
        <v>0</v>
      </c>
      <c r="I1613" s="1" t="s">
        <v>1243</v>
      </c>
      <c r="J1613" s="1">
        <v>0</v>
      </c>
      <c r="K1613" s="1" t="s">
        <v>1243</v>
      </c>
    </row>
    <row r="1614" spans="1:11">
      <c r="A1614" s="1" t="s">
        <v>2330</v>
      </c>
      <c r="B1614" s="1" t="s">
        <v>1632</v>
      </c>
      <c r="C1614" s="1" t="s">
        <v>1602</v>
      </c>
      <c r="D1614" s="1">
        <v>2</v>
      </c>
      <c r="E1614" s="1">
        <v>395</v>
      </c>
      <c r="F1614" s="1">
        <v>2</v>
      </c>
      <c r="G1614" s="1">
        <v>395</v>
      </c>
      <c r="H1614" s="1">
        <v>2</v>
      </c>
      <c r="I1614" s="1">
        <v>395</v>
      </c>
      <c r="J1614" s="1">
        <v>2</v>
      </c>
      <c r="K1614" s="1">
        <v>395</v>
      </c>
    </row>
    <row r="1615" spans="1:11">
      <c r="A1615" s="1" t="s">
        <v>2331</v>
      </c>
      <c r="B1615" s="1" t="s">
        <v>1632</v>
      </c>
      <c r="C1615" s="1" t="s">
        <v>756</v>
      </c>
      <c r="D1615" s="1">
        <v>12</v>
      </c>
      <c r="E1615" s="1">
        <v>49</v>
      </c>
      <c r="F1615" s="1">
        <v>12</v>
      </c>
      <c r="G1615" s="1">
        <v>49</v>
      </c>
      <c r="H1615" s="1">
        <v>12</v>
      </c>
      <c r="I1615" s="1">
        <v>49</v>
      </c>
      <c r="J1615" s="1">
        <v>12</v>
      </c>
      <c r="K1615" s="1">
        <v>49</v>
      </c>
    </row>
    <row r="1616" spans="1:11">
      <c r="A1616" s="1" t="s">
        <v>2332</v>
      </c>
      <c r="B1616" s="1" t="s">
        <v>1632</v>
      </c>
      <c r="C1616" s="1" t="s">
        <v>1603</v>
      </c>
      <c r="D1616" s="1">
        <v>1</v>
      </c>
      <c r="E1616" s="1">
        <v>5</v>
      </c>
      <c r="F1616" s="1">
        <v>1</v>
      </c>
      <c r="G1616" s="1">
        <v>5</v>
      </c>
      <c r="H1616" s="1">
        <v>1</v>
      </c>
      <c r="I1616" s="1">
        <v>5</v>
      </c>
      <c r="J1616" s="1">
        <v>1</v>
      </c>
      <c r="K1616" s="1">
        <v>5</v>
      </c>
    </row>
    <row r="1617" spans="1:11">
      <c r="A1617" s="1" t="s">
        <v>2333</v>
      </c>
      <c r="B1617" s="1" t="s">
        <v>1632</v>
      </c>
      <c r="C1617" s="1" t="s">
        <v>758</v>
      </c>
      <c r="D1617" s="1">
        <v>1</v>
      </c>
      <c r="E1617" s="1" t="s">
        <v>1243</v>
      </c>
      <c r="F1617" s="1">
        <v>1</v>
      </c>
      <c r="G1617" s="1" t="s">
        <v>1243</v>
      </c>
      <c r="H1617" s="1">
        <v>1</v>
      </c>
      <c r="I1617" s="1" t="s">
        <v>1243</v>
      </c>
      <c r="J1617" s="1">
        <v>1</v>
      </c>
      <c r="K1617" s="1" t="s">
        <v>1243</v>
      </c>
    </row>
    <row r="1618" spans="1:11">
      <c r="A1618" s="1" t="s">
        <v>2334</v>
      </c>
      <c r="B1618" s="1" t="s">
        <v>1632</v>
      </c>
      <c r="C1618" s="1" t="s">
        <v>1605</v>
      </c>
      <c r="D1618" s="1">
        <v>1</v>
      </c>
      <c r="E1618" s="1" t="s">
        <v>1243</v>
      </c>
      <c r="F1618" s="1">
        <v>1</v>
      </c>
      <c r="G1618" s="1" t="s">
        <v>1243</v>
      </c>
      <c r="H1618" s="1">
        <v>1</v>
      </c>
      <c r="I1618" s="1" t="s">
        <v>1243</v>
      </c>
      <c r="J1618" s="1">
        <v>1</v>
      </c>
      <c r="K1618" s="1" t="s">
        <v>1243</v>
      </c>
    </row>
    <row r="1619" spans="1:11">
      <c r="A1619" s="1" t="s">
        <v>2335</v>
      </c>
      <c r="B1619" s="1" t="s">
        <v>1632</v>
      </c>
      <c r="C1619" s="1" t="s">
        <v>1606</v>
      </c>
      <c r="D1619" s="1">
        <v>1</v>
      </c>
      <c r="E1619" s="1" t="s">
        <v>1243</v>
      </c>
      <c r="F1619" s="1">
        <v>1</v>
      </c>
      <c r="G1619" s="1" t="s">
        <v>1243</v>
      </c>
      <c r="H1619" s="1">
        <v>1</v>
      </c>
      <c r="I1619" s="1" t="s">
        <v>1243</v>
      </c>
      <c r="J1619" s="1">
        <v>1</v>
      </c>
      <c r="K1619" s="1" t="s">
        <v>1243</v>
      </c>
    </row>
    <row r="1620" spans="1:11">
      <c r="A1620" s="1" t="s">
        <v>2336</v>
      </c>
      <c r="B1620" s="1" t="s">
        <v>1632</v>
      </c>
      <c r="C1620" s="1" t="s">
        <v>760</v>
      </c>
      <c r="D1620" s="1">
        <v>1</v>
      </c>
      <c r="E1620" s="1">
        <v>6</v>
      </c>
      <c r="F1620" s="1">
        <v>1</v>
      </c>
      <c r="G1620" s="1">
        <v>6</v>
      </c>
      <c r="H1620" s="1">
        <v>1</v>
      </c>
      <c r="I1620" s="1">
        <v>6</v>
      </c>
      <c r="J1620" s="1">
        <v>1</v>
      </c>
      <c r="K1620" s="1">
        <v>6</v>
      </c>
    </row>
    <row r="1621" spans="1:11">
      <c r="A1621" s="1" t="s">
        <v>2337</v>
      </c>
      <c r="B1621" s="1" t="s">
        <v>1632</v>
      </c>
      <c r="C1621" s="1" t="s">
        <v>1604</v>
      </c>
      <c r="D1621" s="1">
        <v>0</v>
      </c>
      <c r="E1621" s="1">
        <v>0</v>
      </c>
      <c r="F1621" s="1">
        <v>0</v>
      </c>
      <c r="G1621" s="1">
        <v>0</v>
      </c>
      <c r="H1621" s="1">
        <v>0</v>
      </c>
      <c r="I1621" s="1">
        <v>0</v>
      </c>
      <c r="J1621" s="1">
        <v>0</v>
      </c>
      <c r="K1621" s="1">
        <v>0</v>
      </c>
    </row>
    <row r="1622" spans="1:11">
      <c r="A1622" s="1" t="s">
        <v>2338</v>
      </c>
      <c r="B1622" s="1" t="s">
        <v>1632</v>
      </c>
      <c r="C1622" s="1" t="s">
        <v>757</v>
      </c>
      <c r="D1622" s="1">
        <v>1</v>
      </c>
      <c r="E1622" s="1" t="s">
        <v>1243</v>
      </c>
      <c r="F1622" s="1">
        <v>1</v>
      </c>
      <c r="G1622" s="1" t="s">
        <v>1243</v>
      </c>
      <c r="H1622" s="1">
        <v>1</v>
      </c>
      <c r="I1622" s="1" t="s">
        <v>1243</v>
      </c>
      <c r="J1622" s="1">
        <v>1</v>
      </c>
      <c r="K1622" s="1" t="s">
        <v>1243</v>
      </c>
    </row>
    <row r="1623" spans="1:11">
      <c r="A1623" s="1" t="s">
        <v>2339</v>
      </c>
      <c r="B1623" s="1" t="s">
        <v>1632</v>
      </c>
      <c r="C1623" s="1" t="s">
        <v>1431</v>
      </c>
      <c r="D1623" s="1">
        <v>0</v>
      </c>
      <c r="E1623" s="1">
        <v>0</v>
      </c>
      <c r="F1623" s="1">
        <v>0</v>
      </c>
      <c r="G1623" s="1">
        <v>0</v>
      </c>
      <c r="H1623" s="1">
        <v>0</v>
      </c>
      <c r="I1623" s="1">
        <v>0</v>
      </c>
      <c r="J1623" s="1">
        <v>0</v>
      </c>
      <c r="K1623" s="1">
        <v>0</v>
      </c>
    </row>
    <row r="1624" spans="1:11">
      <c r="A1624" s="1" t="s">
        <v>2340</v>
      </c>
      <c r="B1624" s="1" t="s">
        <v>2368</v>
      </c>
      <c r="C1624" s="1" t="s">
        <v>746</v>
      </c>
      <c r="D1624" s="1">
        <v>24</v>
      </c>
      <c r="E1624" s="1" t="s">
        <v>1243</v>
      </c>
      <c r="F1624" s="1">
        <v>24</v>
      </c>
      <c r="G1624" s="1" t="s">
        <v>1243</v>
      </c>
      <c r="H1624" s="1">
        <v>24</v>
      </c>
      <c r="I1624" s="1" t="s">
        <v>1243</v>
      </c>
      <c r="J1624" s="1">
        <v>24</v>
      </c>
      <c r="K1624" s="1" t="s">
        <v>1243</v>
      </c>
    </row>
    <row r="1625" spans="1:11">
      <c r="A1625" s="1" t="s">
        <v>1591</v>
      </c>
      <c r="B1625" s="1" t="s">
        <v>2368</v>
      </c>
      <c r="C1625" s="1" t="s">
        <v>759</v>
      </c>
      <c r="D1625" s="1">
        <v>0</v>
      </c>
      <c r="E1625" s="1" t="s">
        <v>1243</v>
      </c>
      <c r="F1625" s="1">
        <v>0</v>
      </c>
      <c r="G1625" s="1" t="s">
        <v>1243</v>
      </c>
      <c r="H1625" s="1">
        <v>0</v>
      </c>
      <c r="I1625" s="1" t="s">
        <v>1243</v>
      </c>
      <c r="J1625" s="1">
        <v>0</v>
      </c>
      <c r="K1625" s="1" t="s">
        <v>1243</v>
      </c>
    </row>
    <row r="1626" spans="1:11">
      <c r="A1626" s="1" t="s">
        <v>1592</v>
      </c>
      <c r="B1626" s="1" t="s">
        <v>2368</v>
      </c>
      <c r="C1626" s="1" t="s">
        <v>1602</v>
      </c>
      <c r="D1626" s="1">
        <v>0</v>
      </c>
      <c r="E1626" s="1">
        <v>0</v>
      </c>
      <c r="F1626" s="1">
        <v>0</v>
      </c>
      <c r="G1626" s="1">
        <v>0</v>
      </c>
      <c r="H1626" s="1">
        <v>0</v>
      </c>
      <c r="I1626" s="1">
        <v>0</v>
      </c>
      <c r="J1626" s="1">
        <v>0</v>
      </c>
      <c r="K1626" s="1">
        <v>0</v>
      </c>
    </row>
    <row r="1627" spans="1:11">
      <c r="A1627" s="1" t="s">
        <v>1593</v>
      </c>
      <c r="B1627" s="1" t="s">
        <v>2368</v>
      </c>
      <c r="C1627" s="1" t="s">
        <v>756</v>
      </c>
      <c r="D1627" s="1">
        <v>16</v>
      </c>
      <c r="E1627" s="1">
        <v>103</v>
      </c>
      <c r="F1627" s="1">
        <v>16</v>
      </c>
      <c r="G1627" s="1">
        <v>104</v>
      </c>
      <c r="H1627" s="1">
        <v>16</v>
      </c>
      <c r="I1627" s="1">
        <v>104</v>
      </c>
      <c r="J1627" s="1">
        <v>16</v>
      </c>
      <c r="K1627" s="1">
        <v>104</v>
      </c>
    </row>
    <row r="1628" spans="1:11">
      <c r="A1628" s="1" t="s">
        <v>1594</v>
      </c>
      <c r="B1628" s="1" t="s">
        <v>2368</v>
      </c>
      <c r="C1628" s="1" t="s">
        <v>1603</v>
      </c>
      <c r="D1628" s="1">
        <v>1</v>
      </c>
      <c r="E1628" s="1">
        <v>30</v>
      </c>
      <c r="F1628" s="1">
        <v>1</v>
      </c>
      <c r="G1628" s="1">
        <v>30</v>
      </c>
      <c r="H1628" s="1">
        <v>1</v>
      </c>
      <c r="I1628" s="1">
        <v>30</v>
      </c>
      <c r="J1628" s="1">
        <v>1</v>
      </c>
      <c r="K1628" s="1">
        <v>30</v>
      </c>
    </row>
    <row r="1629" spans="1:11">
      <c r="A1629" s="1" t="s">
        <v>1595</v>
      </c>
      <c r="B1629" s="1" t="s">
        <v>2368</v>
      </c>
      <c r="C1629" s="1" t="s">
        <v>758</v>
      </c>
      <c r="D1629" s="1">
        <v>5</v>
      </c>
      <c r="E1629" s="1" t="s">
        <v>1243</v>
      </c>
      <c r="F1629" s="1">
        <v>5</v>
      </c>
      <c r="G1629" s="1" t="s">
        <v>1243</v>
      </c>
      <c r="H1629" s="1">
        <v>5</v>
      </c>
      <c r="I1629" s="1" t="s">
        <v>1243</v>
      </c>
      <c r="J1629" s="1">
        <v>5</v>
      </c>
      <c r="K1629" s="1" t="s">
        <v>1243</v>
      </c>
    </row>
    <row r="1630" spans="1:11">
      <c r="A1630" s="1" t="s">
        <v>1596</v>
      </c>
      <c r="B1630" s="1" t="s">
        <v>2368</v>
      </c>
      <c r="C1630" s="1" t="s">
        <v>1605</v>
      </c>
      <c r="D1630" s="1">
        <v>1</v>
      </c>
      <c r="E1630" s="1" t="s">
        <v>1243</v>
      </c>
      <c r="F1630" s="1">
        <v>1</v>
      </c>
      <c r="G1630" s="1" t="s">
        <v>1243</v>
      </c>
      <c r="H1630" s="1">
        <v>1</v>
      </c>
      <c r="I1630" s="1" t="s">
        <v>1243</v>
      </c>
      <c r="J1630" s="1">
        <v>1</v>
      </c>
      <c r="K1630" s="1" t="s">
        <v>1243</v>
      </c>
    </row>
    <row r="1631" spans="1:11">
      <c r="A1631" s="1" t="s">
        <v>1597</v>
      </c>
      <c r="B1631" s="1" t="s">
        <v>2368</v>
      </c>
      <c r="C1631" s="1" t="s">
        <v>1606</v>
      </c>
      <c r="D1631" s="1">
        <v>1</v>
      </c>
      <c r="E1631" s="1" t="s">
        <v>1243</v>
      </c>
      <c r="F1631" s="1">
        <v>1</v>
      </c>
      <c r="G1631" s="1" t="s">
        <v>1243</v>
      </c>
      <c r="H1631" s="1">
        <v>1</v>
      </c>
      <c r="I1631" s="1" t="s">
        <v>1243</v>
      </c>
      <c r="J1631" s="1">
        <v>1</v>
      </c>
      <c r="K1631" s="1" t="s">
        <v>1243</v>
      </c>
    </row>
    <row r="1632" spans="1:11">
      <c r="A1632" s="1" t="s">
        <v>1598</v>
      </c>
      <c r="B1632" s="1" t="s">
        <v>2368</v>
      </c>
      <c r="C1632" s="1" t="s">
        <v>760</v>
      </c>
      <c r="D1632" s="1">
        <v>0</v>
      </c>
      <c r="E1632" s="1">
        <v>0</v>
      </c>
      <c r="F1632" s="1">
        <v>0</v>
      </c>
      <c r="G1632" s="1">
        <v>0</v>
      </c>
      <c r="H1632" s="1">
        <v>0</v>
      </c>
      <c r="I1632" s="1">
        <v>0</v>
      </c>
      <c r="J1632" s="1">
        <v>0</v>
      </c>
      <c r="K1632" s="1">
        <v>0</v>
      </c>
    </row>
    <row r="1633" spans="1:11">
      <c r="A1633" s="1" t="s">
        <v>1599</v>
      </c>
      <c r="B1633" s="1" t="s">
        <v>2368</v>
      </c>
      <c r="C1633" s="1" t="s">
        <v>1604</v>
      </c>
      <c r="D1633" s="1">
        <v>0</v>
      </c>
      <c r="E1633" s="1">
        <v>0</v>
      </c>
      <c r="F1633" s="1">
        <v>0</v>
      </c>
      <c r="G1633" s="1">
        <v>0</v>
      </c>
      <c r="H1633" s="1">
        <v>0</v>
      </c>
      <c r="I1633" s="1">
        <v>0</v>
      </c>
      <c r="J1633" s="1">
        <v>0</v>
      </c>
      <c r="K1633" s="1">
        <v>0</v>
      </c>
    </row>
    <row r="1634" spans="1:11">
      <c r="A1634" s="1" t="s">
        <v>814</v>
      </c>
      <c r="B1634" s="1" t="s">
        <v>2368</v>
      </c>
      <c r="C1634" s="1" t="s">
        <v>757</v>
      </c>
      <c r="D1634" s="1">
        <v>0</v>
      </c>
      <c r="E1634" s="1" t="s">
        <v>1243</v>
      </c>
      <c r="F1634" s="1">
        <v>0</v>
      </c>
      <c r="G1634" s="1" t="s">
        <v>1243</v>
      </c>
      <c r="H1634" s="1">
        <v>0</v>
      </c>
      <c r="I1634" s="1" t="s">
        <v>1243</v>
      </c>
      <c r="J1634" s="1">
        <v>0</v>
      </c>
      <c r="K1634" s="1" t="s">
        <v>1243</v>
      </c>
    </row>
    <row r="1635" spans="1:11">
      <c r="A1635" s="1" t="s">
        <v>815</v>
      </c>
      <c r="B1635" s="1" t="s">
        <v>2368</v>
      </c>
      <c r="C1635" s="1" t="s">
        <v>1431</v>
      </c>
      <c r="D1635" s="1">
        <v>0</v>
      </c>
      <c r="E1635" s="1">
        <v>0</v>
      </c>
      <c r="F1635" s="1">
        <v>0</v>
      </c>
      <c r="G1635" s="1">
        <v>0</v>
      </c>
      <c r="H1635" s="1">
        <v>0</v>
      </c>
      <c r="I1635" s="1">
        <v>0</v>
      </c>
      <c r="J1635" s="1">
        <v>0</v>
      </c>
      <c r="K1635" s="1">
        <v>0</v>
      </c>
    </row>
    <row r="1636" spans="1:11">
      <c r="A1636" s="1" t="s">
        <v>816</v>
      </c>
      <c r="B1636" s="1" t="s">
        <v>696</v>
      </c>
      <c r="C1636" s="1" t="s">
        <v>746</v>
      </c>
      <c r="D1636" s="1">
        <v>15</v>
      </c>
      <c r="E1636" s="1" t="s">
        <v>1243</v>
      </c>
      <c r="F1636" s="1">
        <v>15</v>
      </c>
      <c r="G1636" s="1" t="s">
        <v>1243</v>
      </c>
      <c r="H1636" s="1">
        <v>16</v>
      </c>
      <c r="I1636" s="1" t="s">
        <v>1243</v>
      </c>
      <c r="J1636" s="1">
        <v>16</v>
      </c>
      <c r="K1636" s="1" t="s">
        <v>1243</v>
      </c>
    </row>
    <row r="1637" spans="1:11">
      <c r="A1637" s="1" t="s">
        <v>817</v>
      </c>
      <c r="B1637" s="1" t="s">
        <v>696</v>
      </c>
      <c r="C1637" s="1" t="s">
        <v>759</v>
      </c>
      <c r="D1637" s="1">
        <v>0</v>
      </c>
      <c r="E1637" s="1" t="s">
        <v>1243</v>
      </c>
      <c r="F1637" s="1">
        <v>0</v>
      </c>
      <c r="G1637" s="1" t="s">
        <v>1243</v>
      </c>
      <c r="H1637" s="1">
        <v>0</v>
      </c>
      <c r="I1637" s="1" t="s">
        <v>1243</v>
      </c>
      <c r="J1637" s="1">
        <v>0</v>
      </c>
      <c r="K1637" s="1" t="s">
        <v>1243</v>
      </c>
    </row>
    <row r="1638" spans="1:11">
      <c r="A1638" s="1" t="s">
        <v>818</v>
      </c>
      <c r="B1638" s="1" t="s">
        <v>696</v>
      </c>
      <c r="C1638" s="1" t="s">
        <v>1602</v>
      </c>
      <c r="D1638" s="1">
        <v>0</v>
      </c>
      <c r="E1638" s="1">
        <v>0</v>
      </c>
      <c r="F1638" s="1">
        <v>0</v>
      </c>
      <c r="G1638" s="1">
        <v>0</v>
      </c>
      <c r="H1638" s="1">
        <v>0</v>
      </c>
      <c r="I1638" s="1">
        <v>0</v>
      </c>
      <c r="J1638" s="1">
        <v>0</v>
      </c>
      <c r="K1638" s="1">
        <v>0</v>
      </c>
    </row>
    <row r="1639" spans="1:11">
      <c r="A1639" s="1" t="s">
        <v>819</v>
      </c>
      <c r="B1639" s="1" t="s">
        <v>696</v>
      </c>
      <c r="C1639" s="1" t="s">
        <v>756</v>
      </c>
      <c r="D1639" s="1">
        <v>11</v>
      </c>
      <c r="E1639" s="1">
        <v>37</v>
      </c>
      <c r="F1639" s="1">
        <v>11</v>
      </c>
      <c r="G1639" s="1">
        <v>37</v>
      </c>
      <c r="H1639" s="1">
        <v>12</v>
      </c>
      <c r="I1639" s="1">
        <v>42</v>
      </c>
      <c r="J1639" s="1">
        <v>12</v>
      </c>
      <c r="K1639" s="1">
        <v>42</v>
      </c>
    </row>
    <row r="1640" spans="1:11">
      <c r="A1640" s="1" t="s">
        <v>820</v>
      </c>
      <c r="B1640" s="1" t="s">
        <v>696</v>
      </c>
      <c r="C1640" s="1" t="s">
        <v>1603</v>
      </c>
      <c r="D1640" s="1">
        <v>0</v>
      </c>
      <c r="E1640" s="1">
        <v>0</v>
      </c>
      <c r="F1640" s="1">
        <v>0</v>
      </c>
      <c r="G1640" s="1">
        <v>0</v>
      </c>
      <c r="H1640" s="1">
        <v>0</v>
      </c>
      <c r="I1640" s="1">
        <v>0</v>
      </c>
      <c r="J1640" s="1">
        <v>0</v>
      </c>
      <c r="K1640" s="1">
        <v>0</v>
      </c>
    </row>
    <row r="1641" spans="1:11">
      <c r="A1641" s="1" t="s">
        <v>821</v>
      </c>
      <c r="B1641" s="1" t="s">
        <v>696</v>
      </c>
      <c r="C1641" s="1" t="s">
        <v>758</v>
      </c>
      <c r="D1641" s="1">
        <v>2</v>
      </c>
      <c r="E1641" s="1" t="s">
        <v>1243</v>
      </c>
      <c r="F1641" s="1">
        <v>2</v>
      </c>
      <c r="G1641" s="1" t="s">
        <v>1243</v>
      </c>
      <c r="H1641" s="1">
        <v>2</v>
      </c>
      <c r="I1641" s="1" t="s">
        <v>1243</v>
      </c>
      <c r="J1641" s="1">
        <v>2</v>
      </c>
      <c r="K1641" s="1" t="s">
        <v>1243</v>
      </c>
    </row>
    <row r="1642" spans="1:11">
      <c r="A1642" s="1" t="s">
        <v>822</v>
      </c>
      <c r="B1642" s="1" t="s">
        <v>696</v>
      </c>
      <c r="C1642" s="1" t="s">
        <v>1605</v>
      </c>
      <c r="D1642" s="1">
        <v>1</v>
      </c>
      <c r="E1642" s="1" t="s">
        <v>1243</v>
      </c>
      <c r="F1642" s="1">
        <v>1</v>
      </c>
      <c r="G1642" s="1" t="s">
        <v>1243</v>
      </c>
      <c r="H1642" s="1">
        <v>1</v>
      </c>
      <c r="I1642" s="1" t="s">
        <v>1243</v>
      </c>
      <c r="J1642" s="1">
        <v>1</v>
      </c>
      <c r="K1642" s="1" t="s">
        <v>1243</v>
      </c>
    </row>
    <row r="1643" spans="1:11">
      <c r="A1643" s="1" t="s">
        <v>1647</v>
      </c>
      <c r="B1643" s="1" t="s">
        <v>696</v>
      </c>
      <c r="C1643" s="1" t="s">
        <v>1606</v>
      </c>
      <c r="D1643" s="1">
        <v>1</v>
      </c>
      <c r="E1643" s="1" t="s">
        <v>1243</v>
      </c>
      <c r="F1643" s="1">
        <v>1</v>
      </c>
      <c r="G1643" s="1" t="s">
        <v>1243</v>
      </c>
      <c r="H1643" s="1">
        <v>1</v>
      </c>
      <c r="I1643" s="1" t="s">
        <v>1243</v>
      </c>
      <c r="J1643" s="1">
        <v>1</v>
      </c>
      <c r="K1643" s="1" t="s">
        <v>1243</v>
      </c>
    </row>
    <row r="1644" spans="1:11">
      <c r="A1644" s="1" t="s">
        <v>1648</v>
      </c>
      <c r="B1644" s="1" t="s">
        <v>696</v>
      </c>
      <c r="C1644" s="1" t="s">
        <v>760</v>
      </c>
      <c r="D1644" s="1">
        <v>0</v>
      </c>
      <c r="E1644" s="1">
        <v>0</v>
      </c>
      <c r="F1644" s="1">
        <v>0</v>
      </c>
      <c r="G1644" s="1">
        <v>0</v>
      </c>
      <c r="H1644" s="1">
        <v>0</v>
      </c>
      <c r="I1644" s="1">
        <v>0</v>
      </c>
      <c r="J1644" s="1">
        <v>0</v>
      </c>
      <c r="K1644" s="1">
        <v>0</v>
      </c>
    </row>
    <row r="1645" spans="1:11">
      <c r="A1645" s="1" t="s">
        <v>1649</v>
      </c>
      <c r="B1645" s="1" t="s">
        <v>696</v>
      </c>
      <c r="C1645" s="1" t="s">
        <v>1604</v>
      </c>
      <c r="D1645" s="1">
        <v>0</v>
      </c>
      <c r="E1645" s="1">
        <v>0</v>
      </c>
      <c r="F1645" s="1">
        <v>0</v>
      </c>
      <c r="G1645" s="1">
        <v>0</v>
      </c>
      <c r="H1645" s="1">
        <v>0</v>
      </c>
      <c r="I1645" s="1">
        <v>0</v>
      </c>
      <c r="J1645" s="1">
        <v>0</v>
      </c>
      <c r="K1645" s="1">
        <v>0</v>
      </c>
    </row>
    <row r="1646" spans="1:11">
      <c r="A1646" s="1" t="s">
        <v>1650</v>
      </c>
      <c r="B1646" s="1" t="s">
        <v>696</v>
      </c>
      <c r="C1646" s="1" t="s">
        <v>757</v>
      </c>
      <c r="D1646" s="1">
        <v>0</v>
      </c>
      <c r="E1646" s="1" t="s">
        <v>1243</v>
      </c>
      <c r="F1646" s="1">
        <v>0</v>
      </c>
      <c r="G1646" s="1" t="s">
        <v>1243</v>
      </c>
      <c r="H1646" s="1">
        <v>0</v>
      </c>
      <c r="I1646" s="1" t="s">
        <v>1243</v>
      </c>
      <c r="J1646" s="1">
        <v>0</v>
      </c>
      <c r="K1646" s="1" t="s">
        <v>1243</v>
      </c>
    </row>
    <row r="1647" spans="1:11">
      <c r="A1647" s="1" t="s">
        <v>1651</v>
      </c>
      <c r="B1647" s="1" t="s">
        <v>696</v>
      </c>
      <c r="C1647" s="1" t="s">
        <v>1431</v>
      </c>
      <c r="D1647" s="1">
        <v>0</v>
      </c>
      <c r="E1647" s="1">
        <v>0</v>
      </c>
      <c r="F1647" s="1">
        <v>0</v>
      </c>
      <c r="G1647" s="1">
        <v>0</v>
      </c>
      <c r="H1647" s="1">
        <v>0</v>
      </c>
      <c r="I1647" s="1">
        <v>0</v>
      </c>
      <c r="J1647" s="1">
        <v>0</v>
      </c>
      <c r="K1647" s="1">
        <v>0</v>
      </c>
    </row>
    <row r="1648" spans="1:11">
      <c r="A1648" s="1" t="s">
        <v>1652</v>
      </c>
      <c r="B1648" s="1" t="s">
        <v>699</v>
      </c>
      <c r="C1648" s="1" t="s">
        <v>746</v>
      </c>
      <c r="D1648" s="1">
        <v>68</v>
      </c>
      <c r="E1648" s="1" t="s">
        <v>1243</v>
      </c>
      <c r="F1648" s="1">
        <v>69</v>
      </c>
      <c r="G1648" s="1" t="s">
        <v>1243</v>
      </c>
      <c r="H1648" s="1">
        <v>69</v>
      </c>
      <c r="I1648" s="1" t="s">
        <v>1243</v>
      </c>
      <c r="J1648" s="1">
        <v>69</v>
      </c>
      <c r="K1648" s="1" t="s">
        <v>1243</v>
      </c>
    </row>
    <row r="1649" spans="1:11">
      <c r="A1649" s="1" t="s">
        <v>1653</v>
      </c>
      <c r="B1649" s="1" t="s">
        <v>699</v>
      </c>
      <c r="C1649" s="1" t="s">
        <v>759</v>
      </c>
      <c r="D1649" s="1">
        <v>0</v>
      </c>
      <c r="E1649" s="1" t="s">
        <v>1243</v>
      </c>
      <c r="F1649" s="1">
        <v>0</v>
      </c>
      <c r="G1649" s="1" t="s">
        <v>1243</v>
      </c>
      <c r="H1649" s="1">
        <v>0</v>
      </c>
      <c r="I1649" s="1" t="s">
        <v>1243</v>
      </c>
      <c r="J1649" s="1">
        <v>0</v>
      </c>
      <c r="K1649" s="1" t="s">
        <v>1243</v>
      </c>
    </row>
    <row r="1650" spans="1:11">
      <c r="A1650" s="1" t="s">
        <v>1654</v>
      </c>
      <c r="B1650" s="1" t="s">
        <v>699</v>
      </c>
      <c r="C1650" s="1" t="s">
        <v>1602</v>
      </c>
      <c r="D1650" s="1">
        <v>1</v>
      </c>
      <c r="E1650" s="1">
        <v>63</v>
      </c>
      <c r="F1650" s="1">
        <v>1</v>
      </c>
      <c r="G1650" s="1">
        <v>63</v>
      </c>
      <c r="H1650" s="1">
        <v>1</v>
      </c>
      <c r="I1650" s="1">
        <v>63</v>
      </c>
      <c r="J1650" s="1">
        <v>1</v>
      </c>
      <c r="K1650" s="1">
        <v>63</v>
      </c>
    </row>
    <row r="1651" spans="1:11">
      <c r="A1651" s="1" t="s">
        <v>1655</v>
      </c>
      <c r="B1651" s="1" t="s">
        <v>699</v>
      </c>
      <c r="C1651" s="1" t="s">
        <v>756</v>
      </c>
      <c r="D1651" s="1">
        <v>60</v>
      </c>
      <c r="E1651" s="1">
        <v>299</v>
      </c>
      <c r="F1651" s="1">
        <v>61</v>
      </c>
      <c r="G1651" s="1">
        <v>302</v>
      </c>
      <c r="H1651" s="1">
        <v>61</v>
      </c>
      <c r="I1651" s="1">
        <v>302</v>
      </c>
      <c r="J1651" s="1">
        <v>61</v>
      </c>
      <c r="K1651" s="1">
        <v>302</v>
      </c>
    </row>
    <row r="1652" spans="1:11">
      <c r="A1652" s="1" t="s">
        <v>1656</v>
      </c>
      <c r="B1652" s="1" t="s">
        <v>699</v>
      </c>
      <c r="C1652" s="1" t="s">
        <v>1603</v>
      </c>
      <c r="D1652" s="1">
        <v>1</v>
      </c>
      <c r="E1652" s="1">
        <v>91</v>
      </c>
      <c r="F1652" s="1">
        <v>1</v>
      </c>
      <c r="G1652" s="1">
        <v>91</v>
      </c>
      <c r="H1652" s="1">
        <v>1</v>
      </c>
      <c r="I1652" s="1">
        <v>91</v>
      </c>
      <c r="J1652" s="1">
        <v>1</v>
      </c>
      <c r="K1652" s="1">
        <v>91</v>
      </c>
    </row>
    <row r="1653" spans="1:11">
      <c r="A1653" s="1" t="s">
        <v>1657</v>
      </c>
      <c r="B1653" s="1" t="s">
        <v>699</v>
      </c>
      <c r="C1653" s="1" t="s">
        <v>758</v>
      </c>
      <c r="D1653" s="1">
        <v>4</v>
      </c>
      <c r="E1653" s="1" t="s">
        <v>1243</v>
      </c>
      <c r="F1653" s="1">
        <v>4</v>
      </c>
      <c r="G1653" s="1" t="s">
        <v>1243</v>
      </c>
      <c r="H1653" s="1">
        <v>4</v>
      </c>
      <c r="I1653" s="1" t="s">
        <v>1243</v>
      </c>
      <c r="J1653" s="1">
        <v>4</v>
      </c>
      <c r="K1653" s="1" t="s">
        <v>1243</v>
      </c>
    </row>
    <row r="1654" spans="1:11">
      <c r="A1654" s="1" t="s">
        <v>1658</v>
      </c>
      <c r="B1654" s="1" t="s">
        <v>699</v>
      </c>
      <c r="C1654" s="1" t="s">
        <v>1605</v>
      </c>
      <c r="D1654" s="1">
        <v>1</v>
      </c>
      <c r="E1654" s="1" t="s">
        <v>1243</v>
      </c>
      <c r="F1654" s="1">
        <v>1</v>
      </c>
      <c r="G1654" s="1" t="s">
        <v>1243</v>
      </c>
      <c r="H1654" s="1">
        <v>1</v>
      </c>
      <c r="I1654" s="1" t="s">
        <v>1243</v>
      </c>
      <c r="J1654" s="1">
        <v>1</v>
      </c>
      <c r="K1654" s="1" t="s">
        <v>1243</v>
      </c>
    </row>
    <row r="1655" spans="1:11">
      <c r="A1655" s="1" t="s">
        <v>1749</v>
      </c>
      <c r="B1655" s="1" t="s">
        <v>699</v>
      </c>
      <c r="C1655" s="1" t="s">
        <v>1606</v>
      </c>
      <c r="D1655" s="1">
        <v>1</v>
      </c>
      <c r="E1655" s="1" t="s">
        <v>1243</v>
      </c>
      <c r="F1655" s="1">
        <v>1</v>
      </c>
      <c r="G1655" s="1" t="s">
        <v>1243</v>
      </c>
      <c r="H1655" s="1">
        <v>1</v>
      </c>
      <c r="I1655" s="1" t="s">
        <v>1243</v>
      </c>
      <c r="J1655" s="1">
        <v>1</v>
      </c>
      <c r="K1655" s="1" t="s">
        <v>1243</v>
      </c>
    </row>
    <row r="1656" spans="1:11">
      <c r="A1656" s="1" t="s">
        <v>1750</v>
      </c>
      <c r="B1656" s="1" t="s">
        <v>699</v>
      </c>
      <c r="C1656" s="1" t="s">
        <v>760</v>
      </c>
      <c r="D1656" s="1">
        <v>0</v>
      </c>
      <c r="E1656" s="1">
        <v>0</v>
      </c>
      <c r="F1656" s="1">
        <v>0</v>
      </c>
      <c r="G1656" s="1">
        <v>0</v>
      </c>
      <c r="H1656" s="1">
        <v>0</v>
      </c>
      <c r="I1656" s="1">
        <v>0</v>
      </c>
      <c r="J1656" s="1">
        <v>0</v>
      </c>
      <c r="K1656" s="1">
        <v>0</v>
      </c>
    </row>
    <row r="1657" spans="1:11">
      <c r="A1657" s="1" t="s">
        <v>1751</v>
      </c>
      <c r="B1657" s="1" t="s">
        <v>699</v>
      </c>
      <c r="C1657" s="1" t="s">
        <v>1604</v>
      </c>
      <c r="D1657" s="1">
        <v>0</v>
      </c>
      <c r="E1657" s="1">
        <v>0</v>
      </c>
      <c r="F1657" s="1">
        <v>0</v>
      </c>
      <c r="G1657" s="1">
        <v>0</v>
      </c>
      <c r="H1657" s="1">
        <v>0</v>
      </c>
      <c r="I1657" s="1">
        <v>0</v>
      </c>
      <c r="J1657" s="1">
        <v>0</v>
      </c>
      <c r="K1657" s="1">
        <v>0</v>
      </c>
    </row>
    <row r="1658" spans="1:11">
      <c r="A1658" s="1" t="s">
        <v>1752</v>
      </c>
      <c r="B1658" s="1" t="s">
        <v>699</v>
      </c>
      <c r="C1658" s="1" t="s">
        <v>757</v>
      </c>
      <c r="D1658" s="1">
        <v>0</v>
      </c>
      <c r="E1658" s="1" t="s">
        <v>1243</v>
      </c>
      <c r="F1658" s="1">
        <v>0</v>
      </c>
      <c r="G1658" s="1" t="s">
        <v>1243</v>
      </c>
      <c r="H1658" s="1">
        <v>0</v>
      </c>
      <c r="I1658" s="1" t="s">
        <v>1243</v>
      </c>
      <c r="J1658" s="1">
        <v>0</v>
      </c>
      <c r="K1658" s="1" t="s">
        <v>1243</v>
      </c>
    </row>
    <row r="1659" spans="1:11">
      <c r="A1659" s="1" t="s">
        <v>1753</v>
      </c>
      <c r="B1659" s="1" t="s">
        <v>699</v>
      </c>
      <c r="C1659" s="1" t="s">
        <v>1431</v>
      </c>
      <c r="D1659" s="1">
        <v>0</v>
      </c>
      <c r="E1659" s="1">
        <v>0</v>
      </c>
      <c r="F1659" s="1">
        <v>0</v>
      </c>
      <c r="G1659" s="1">
        <v>0</v>
      </c>
      <c r="H1659" s="1">
        <v>0</v>
      </c>
      <c r="I1659" s="1">
        <v>0</v>
      </c>
      <c r="J1659" s="1">
        <v>0</v>
      </c>
      <c r="K1659" s="1">
        <v>0</v>
      </c>
    </row>
    <row r="1660" spans="1:11">
      <c r="A1660" s="1" t="s">
        <v>1754</v>
      </c>
      <c r="B1660" s="1" t="s">
        <v>701</v>
      </c>
      <c r="C1660" s="1" t="s">
        <v>746</v>
      </c>
      <c r="D1660" s="1">
        <v>6</v>
      </c>
      <c r="E1660" s="1" t="s">
        <v>1243</v>
      </c>
      <c r="F1660" s="1">
        <v>6</v>
      </c>
      <c r="G1660" s="1" t="s">
        <v>1243</v>
      </c>
      <c r="H1660" s="1">
        <v>6</v>
      </c>
      <c r="I1660" s="1" t="s">
        <v>1243</v>
      </c>
      <c r="J1660" s="1">
        <v>6</v>
      </c>
      <c r="K1660" s="1" t="s">
        <v>1243</v>
      </c>
    </row>
    <row r="1661" spans="1:11">
      <c r="A1661" s="1" t="s">
        <v>1755</v>
      </c>
      <c r="B1661" s="1" t="s">
        <v>701</v>
      </c>
      <c r="C1661" s="1" t="s">
        <v>759</v>
      </c>
      <c r="D1661" s="1">
        <v>0</v>
      </c>
      <c r="E1661" s="1" t="s">
        <v>1243</v>
      </c>
      <c r="F1661" s="1">
        <v>0</v>
      </c>
      <c r="G1661" s="1" t="s">
        <v>1243</v>
      </c>
      <c r="H1661" s="1">
        <v>0</v>
      </c>
      <c r="I1661" s="1" t="s">
        <v>1243</v>
      </c>
      <c r="J1661" s="1">
        <v>0</v>
      </c>
      <c r="K1661" s="1" t="s">
        <v>1243</v>
      </c>
    </row>
    <row r="1662" spans="1:11">
      <c r="A1662" s="1" t="s">
        <v>1855</v>
      </c>
      <c r="B1662" s="1" t="s">
        <v>701</v>
      </c>
      <c r="C1662" s="1" t="s">
        <v>1602</v>
      </c>
      <c r="D1662" s="1">
        <v>0</v>
      </c>
      <c r="E1662" s="1">
        <v>0</v>
      </c>
      <c r="F1662" s="1">
        <v>0</v>
      </c>
      <c r="G1662" s="1">
        <v>0</v>
      </c>
      <c r="H1662" s="1">
        <v>0</v>
      </c>
      <c r="I1662" s="1">
        <v>0</v>
      </c>
      <c r="J1662" s="1">
        <v>0</v>
      </c>
      <c r="K1662" s="1">
        <v>0</v>
      </c>
    </row>
    <row r="1663" spans="1:11">
      <c r="A1663" s="1" t="s">
        <v>1856</v>
      </c>
      <c r="B1663" s="1" t="s">
        <v>701</v>
      </c>
      <c r="C1663" s="1" t="s">
        <v>756</v>
      </c>
      <c r="D1663" s="1">
        <v>2</v>
      </c>
      <c r="E1663" s="1">
        <v>7</v>
      </c>
      <c r="F1663" s="1">
        <v>2</v>
      </c>
      <c r="G1663" s="1">
        <v>7</v>
      </c>
      <c r="H1663" s="1">
        <v>2</v>
      </c>
      <c r="I1663" s="1">
        <v>7</v>
      </c>
      <c r="J1663" s="1">
        <v>2</v>
      </c>
      <c r="K1663" s="1">
        <v>7</v>
      </c>
    </row>
    <row r="1664" spans="1:11">
      <c r="A1664" s="1" t="s">
        <v>1857</v>
      </c>
      <c r="B1664" s="1" t="s">
        <v>701</v>
      </c>
      <c r="C1664" s="1" t="s">
        <v>1603</v>
      </c>
      <c r="D1664" s="1">
        <v>0</v>
      </c>
      <c r="E1664" s="1">
        <v>0</v>
      </c>
      <c r="F1664" s="1">
        <v>0</v>
      </c>
      <c r="G1664" s="1">
        <v>0</v>
      </c>
      <c r="H1664" s="1">
        <v>0</v>
      </c>
      <c r="I1664" s="1">
        <v>0</v>
      </c>
      <c r="J1664" s="1">
        <v>0</v>
      </c>
      <c r="K1664" s="1">
        <v>0</v>
      </c>
    </row>
    <row r="1665" spans="1:11">
      <c r="A1665" s="1" t="s">
        <v>1858</v>
      </c>
      <c r="B1665" s="1" t="s">
        <v>701</v>
      </c>
      <c r="C1665" s="1" t="s">
        <v>758</v>
      </c>
      <c r="D1665" s="1">
        <v>0</v>
      </c>
      <c r="E1665" s="1" t="s">
        <v>1243</v>
      </c>
      <c r="F1665" s="1">
        <v>0</v>
      </c>
      <c r="G1665" s="1" t="s">
        <v>1243</v>
      </c>
      <c r="H1665" s="1">
        <v>0</v>
      </c>
      <c r="I1665" s="1" t="s">
        <v>1243</v>
      </c>
      <c r="J1665" s="1">
        <v>0</v>
      </c>
      <c r="K1665" s="1" t="s">
        <v>1243</v>
      </c>
    </row>
    <row r="1666" spans="1:11">
      <c r="A1666" s="1" t="s">
        <v>1859</v>
      </c>
      <c r="B1666" s="1" t="s">
        <v>701</v>
      </c>
      <c r="C1666" s="1" t="s">
        <v>1605</v>
      </c>
      <c r="D1666" s="1">
        <v>1</v>
      </c>
      <c r="E1666" s="1" t="s">
        <v>1243</v>
      </c>
      <c r="F1666" s="1">
        <v>1</v>
      </c>
      <c r="G1666" s="1" t="s">
        <v>1243</v>
      </c>
      <c r="H1666" s="1">
        <v>1</v>
      </c>
      <c r="I1666" s="1" t="s">
        <v>1243</v>
      </c>
      <c r="J1666" s="1">
        <v>1</v>
      </c>
      <c r="K1666" s="1" t="s">
        <v>1243</v>
      </c>
    </row>
    <row r="1667" spans="1:11">
      <c r="A1667" s="1" t="s">
        <v>1860</v>
      </c>
      <c r="B1667" s="1" t="s">
        <v>701</v>
      </c>
      <c r="C1667" s="1" t="s">
        <v>1606</v>
      </c>
      <c r="D1667" s="1">
        <v>1</v>
      </c>
      <c r="E1667" s="1" t="s">
        <v>1243</v>
      </c>
      <c r="F1667" s="1">
        <v>1</v>
      </c>
      <c r="G1667" s="1" t="s">
        <v>1243</v>
      </c>
      <c r="H1667" s="1">
        <v>1</v>
      </c>
      <c r="I1667" s="1" t="s">
        <v>1243</v>
      </c>
      <c r="J1667" s="1">
        <v>1</v>
      </c>
      <c r="K1667" s="1" t="s">
        <v>1243</v>
      </c>
    </row>
    <row r="1668" spans="1:11">
      <c r="A1668" s="1" t="s">
        <v>1861</v>
      </c>
      <c r="B1668" s="1" t="s">
        <v>701</v>
      </c>
      <c r="C1668" s="1" t="s">
        <v>760</v>
      </c>
      <c r="D1668" s="1">
        <v>1</v>
      </c>
      <c r="E1668" s="1">
        <v>6.6956519999999999</v>
      </c>
      <c r="F1668" s="1">
        <v>1</v>
      </c>
      <c r="G1668" s="1">
        <v>6.6956519999999999</v>
      </c>
      <c r="H1668" s="1">
        <v>1</v>
      </c>
      <c r="I1668" s="1">
        <v>6.6956519999999999</v>
      </c>
      <c r="J1668" s="1">
        <v>1</v>
      </c>
      <c r="K1668" s="1">
        <v>6.4285709999999998</v>
      </c>
    </row>
    <row r="1669" spans="1:11">
      <c r="A1669" s="1" t="s">
        <v>1862</v>
      </c>
      <c r="B1669" s="1" t="s">
        <v>701</v>
      </c>
      <c r="C1669" s="1" t="s">
        <v>1604</v>
      </c>
      <c r="D1669" s="1">
        <v>1</v>
      </c>
      <c r="E1669" s="1">
        <v>15</v>
      </c>
      <c r="F1669" s="1">
        <v>1</v>
      </c>
      <c r="G1669" s="1">
        <v>15</v>
      </c>
      <c r="H1669" s="1">
        <v>1</v>
      </c>
      <c r="I1669" s="1">
        <v>15</v>
      </c>
      <c r="J1669" s="1">
        <v>1</v>
      </c>
      <c r="K1669" s="1">
        <v>15</v>
      </c>
    </row>
    <row r="1670" spans="1:11">
      <c r="A1670" s="1" t="s">
        <v>1863</v>
      </c>
      <c r="B1670" s="1" t="s">
        <v>701</v>
      </c>
      <c r="C1670" s="1" t="s">
        <v>757</v>
      </c>
      <c r="D1670" s="1">
        <v>0</v>
      </c>
      <c r="E1670" s="1" t="s">
        <v>1243</v>
      </c>
      <c r="F1670" s="1">
        <v>0</v>
      </c>
      <c r="G1670" s="1" t="s">
        <v>1243</v>
      </c>
      <c r="H1670" s="1">
        <v>0</v>
      </c>
      <c r="I1670" s="1" t="s">
        <v>1243</v>
      </c>
      <c r="J1670" s="1">
        <v>0</v>
      </c>
      <c r="K1670" s="1" t="s">
        <v>1243</v>
      </c>
    </row>
    <row r="1671" spans="1:11">
      <c r="A1671" s="1" t="s">
        <v>1864</v>
      </c>
      <c r="B1671" s="1" t="s">
        <v>701</v>
      </c>
      <c r="C1671" s="1" t="s">
        <v>1431</v>
      </c>
      <c r="D1671" s="1">
        <v>0</v>
      </c>
      <c r="E1671" s="1">
        <v>0</v>
      </c>
      <c r="F1671" s="1">
        <v>0</v>
      </c>
      <c r="G1671" s="1">
        <v>0</v>
      </c>
      <c r="H1671" s="1">
        <v>0</v>
      </c>
      <c r="I1671" s="1">
        <v>0</v>
      </c>
      <c r="J1671" s="1">
        <v>0</v>
      </c>
      <c r="K1671" s="1">
        <v>0</v>
      </c>
    </row>
    <row r="1672" spans="1:11">
      <c r="A1672" s="1" t="s">
        <v>1865</v>
      </c>
      <c r="B1672" s="1" t="s">
        <v>2369</v>
      </c>
      <c r="C1672" s="1" t="s">
        <v>746</v>
      </c>
      <c r="D1672" s="1">
        <v>87</v>
      </c>
      <c r="E1672" s="1" t="s">
        <v>1243</v>
      </c>
      <c r="F1672" s="1">
        <v>88</v>
      </c>
      <c r="G1672" s="1" t="s">
        <v>1243</v>
      </c>
      <c r="H1672" s="1">
        <v>88</v>
      </c>
      <c r="I1672" s="1" t="s">
        <v>1243</v>
      </c>
      <c r="J1672" s="1">
        <v>87</v>
      </c>
      <c r="K1672" s="1" t="s">
        <v>1243</v>
      </c>
    </row>
    <row r="1673" spans="1:11">
      <c r="A1673" s="1" t="s">
        <v>1866</v>
      </c>
      <c r="B1673" s="1" t="s">
        <v>2369</v>
      </c>
      <c r="C1673" s="1" t="s">
        <v>759</v>
      </c>
      <c r="D1673" s="1">
        <v>0</v>
      </c>
      <c r="E1673" s="1" t="s">
        <v>1243</v>
      </c>
      <c r="F1673" s="1">
        <v>0</v>
      </c>
      <c r="G1673" s="1" t="s">
        <v>1243</v>
      </c>
      <c r="H1673" s="1">
        <v>0</v>
      </c>
      <c r="I1673" s="1" t="s">
        <v>1243</v>
      </c>
      <c r="J1673" s="1">
        <v>0</v>
      </c>
      <c r="K1673" s="1" t="s">
        <v>1243</v>
      </c>
    </row>
    <row r="1674" spans="1:11">
      <c r="A1674" s="1" t="s">
        <v>1867</v>
      </c>
      <c r="B1674" s="1" t="s">
        <v>2369</v>
      </c>
      <c r="C1674" s="1" t="s">
        <v>1602</v>
      </c>
      <c r="D1674" s="1">
        <v>1</v>
      </c>
      <c r="E1674" s="1">
        <v>100</v>
      </c>
      <c r="F1674" s="1">
        <v>1</v>
      </c>
      <c r="G1674" s="1">
        <v>100</v>
      </c>
      <c r="H1674" s="1">
        <v>1</v>
      </c>
      <c r="I1674" s="1">
        <v>100</v>
      </c>
      <c r="J1674" s="1">
        <v>1</v>
      </c>
      <c r="K1674" s="1">
        <v>100</v>
      </c>
    </row>
    <row r="1675" spans="1:11">
      <c r="A1675" s="1" t="s">
        <v>1868</v>
      </c>
      <c r="B1675" s="1" t="s">
        <v>2369</v>
      </c>
      <c r="C1675" s="1" t="s">
        <v>756</v>
      </c>
      <c r="D1675" s="1">
        <v>74</v>
      </c>
      <c r="E1675" s="1">
        <v>309</v>
      </c>
      <c r="F1675" s="1">
        <v>75</v>
      </c>
      <c r="G1675" s="1">
        <v>312</v>
      </c>
      <c r="H1675" s="1">
        <v>75</v>
      </c>
      <c r="I1675" s="1">
        <v>312</v>
      </c>
      <c r="J1675" s="1">
        <v>74</v>
      </c>
      <c r="K1675" s="1">
        <v>309</v>
      </c>
    </row>
    <row r="1676" spans="1:11">
      <c r="A1676" s="1" t="s">
        <v>1869</v>
      </c>
      <c r="B1676" s="1" t="s">
        <v>2369</v>
      </c>
      <c r="C1676" s="1" t="s">
        <v>1603</v>
      </c>
      <c r="D1676" s="1">
        <v>0</v>
      </c>
      <c r="E1676" s="1">
        <v>0</v>
      </c>
      <c r="F1676" s="1">
        <v>0</v>
      </c>
      <c r="G1676" s="1">
        <v>0</v>
      </c>
      <c r="H1676" s="1">
        <v>0</v>
      </c>
      <c r="I1676" s="1">
        <v>0</v>
      </c>
      <c r="J1676" s="1">
        <v>0</v>
      </c>
      <c r="K1676" s="1">
        <v>0</v>
      </c>
    </row>
    <row r="1677" spans="1:11">
      <c r="A1677" s="1" t="s">
        <v>1968</v>
      </c>
      <c r="B1677" s="1" t="s">
        <v>2369</v>
      </c>
      <c r="C1677" s="1" t="s">
        <v>758</v>
      </c>
      <c r="D1677" s="1">
        <v>3</v>
      </c>
      <c r="E1677" s="1" t="s">
        <v>1243</v>
      </c>
      <c r="F1677" s="1">
        <v>3</v>
      </c>
      <c r="G1677" s="1" t="s">
        <v>1243</v>
      </c>
      <c r="H1677" s="1">
        <v>3</v>
      </c>
      <c r="I1677" s="1" t="s">
        <v>1243</v>
      </c>
      <c r="J1677" s="1">
        <v>3</v>
      </c>
      <c r="K1677" s="1" t="s">
        <v>1243</v>
      </c>
    </row>
    <row r="1678" spans="1:11">
      <c r="A1678" s="1" t="s">
        <v>1969</v>
      </c>
      <c r="B1678" s="1" t="s">
        <v>2369</v>
      </c>
      <c r="C1678" s="1" t="s">
        <v>1605</v>
      </c>
      <c r="D1678" s="1">
        <v>1</v>
      </c>
      <c r="E1678" s="1" t="s">
        <v>1243</v>
      </c>
      <c r="F1678" s="1">
        <v>1</v>
      </c>
      <c r="G1678" s="1" t="s">
        <v>1243</v>
      </c>
      <c r="H1678" s="1">
        <v>1</v>
      </c>
      <c r="I1678" s="1" t="s">
        <v>1243</v>
      </c>
      <c r="J1678" s="1">
        <v>1</v>
      </c>
      <c r="K1678" s="1" t="s">
        <v>1243</v>
      </c>
    </row>
    <row r="1679" spans="1:11">
      <c r="A1679" s="1" t="s">
        <v>1970</v>
      </c>
      <c r="B1679" s="1" t="s">
        <v>2369</v>
      </c>
      <c r="C1679" s="1" t="s">
        <v>1606</v>
      </c>
      <c r="D1679" s="1">
        <v>1</v>
      </c>
      <c r="E1679" s="1" t="s">
        <v>1243</v>
      </c>
      <c r="F1679" s="1">
        <v>1</v>
      </c>
      <c r="G1679" s="1" t="s">
        <v>1243</v>
      </c>
      <c r="H1679" s="1">
        <v>1</v>
      </c>
      <c r="I1679" s="1" t="s">
        <v>1243</v>
      </c>
      <c r="J1679" s="1">
        <v>1</v>
      </c>
      <c r="K1679" s="1" t="s">
        <v>1243</v>
      </c>
    </row>
    <row r="1680" spans="1:11">
      <c r="A1680" s="1" t="s">
        <v>1971</v>
      </c>
      <c r="B1680" s="1" t="s">
        <v>2369</v>
      </c>
      <c r="C1680" s="1" t="s">
        <v>760</v>
      </c>
      <c r="D1680" s="1">
        <v>1</v>
      </c>
      <c r="E1680" s="1">
        <v>6</v>
      </c>
      <c r="F1680" s="1">
        <v>1</v>
      </c>
      <c r="G1680" s="1">
        <v>6</v>
      </c>
      <c r="H1680" s="1">
        <v>1</v>
      </c>
      <c r="I1680" s="1">
        <v>6</v>
      </c>
      <c r="J1680" s="1">
        <v>1</v>
      </c>
      <c r="K1680" s="1">
        <v>6</v>
      </c>
    </row>
    <row r="1681" spans="1:11">
      <c r="A1681" s="1" t="s">
        <v>1972</v>
      </c>
      <c r="B1681" s="1" t="s">
        <v>2369</v>
      </c>
      <c r="C1681" s="1" t="s">
        <v>1604</v>
      </c>
      <c r="D1681" s="1">
        <v>6</v>
      </c>
      <c r="E1681" s="1">
        <v>112</v>
      </c>
      <c r="F1681" s="1">
        <v>6</v>
      </c>
      <c r="G1681" s="1">
        <v>112</v>
      </c>
      <c r="H1681" s="1">
        <v>6</v>
      </c>
      <c r="I1681" s="1">
        <v>112</v>
      </c>
      <c r="J1681" s="1">
        <v>6</v>
      </c>
      <c r="K1681" s="1">
        <v>112</v>
      </c>
    </row>
    <row r="1682" spans="1:11">
      <c r="A1682" s="1" t="s">
        <v>1973</v>
      </c>
      <c r="B1682" s="1" t="s">
        <v>2369</v>
      </c>
      <c r="C1682" s="1" t="s">
        <v>757</v>
      </c>
      <c r="D1682" s="1">
        <v>0</v>
      </c>
      <c r="E1682" s="1" t="s">
        <v>1243</v>
      </c>
      <c r="F1682" s="1">
        <v>0</v>
      </c>
      <c r="G1682" s="1" t="s">
        <v>1243</v>
      </c>
      <c r="H1682" s="1">
        <v>0</v>
      </c>
      <c r="I1682" s="1" t="s">
        <v>1243</v>
      </c>
      <c r="J1682" s="1">
        <v>0</v>
      </c>
      <c r="K1682" s="1" t="s">
        <v>1243</v>
      </c>
    </row>
    <row r="1683" spans="1:11">
      <c r="A1683" s="1" t="s">
        <v>414</v>
      </c>
      <c r="B1683" s="1" t="s">
        <v>2369</v>
      </c>
      <c r="C1683" s="1" t="s">
        <v>1431</v>
      </c>
      <c r="D1683" s="1">
        <v>0</v>
      </c>
      <c r="E1683" s="1">
        <v>0</v>
      </c>
      <c r="F1683" s="1">
        <v>0</v>
      </c>
      <c r="G1683" s="1">
        <v>0</v>
      </c>
      <c r="H1683" s="1">
        <v>0</v>
      </c>
      <c r="I1683" s="1">
        <v>0</v>
      </c>
      <c r="J1683" s="1">
        <v>0</v>
      </c>
      <c r="K1683" s="1">
        <v>0</v>
      </c>
    </row>
    <row r="1684" spans="1:11" ht="12" customHeight="1">
      <c r="A1684" s="1" t="s">
        <v>1458</v>
      </c>
      <c r="B1684" s="1" t="s">
        <v>415</v>
      </c>
      <c r="C1684" s="1" t="s">
        <v>746</v>
      </c>
      <c r="D1684" s="1">
        <v>30</v>
      </c>
      <c r="E1684" s="1" t="s">
        <v>1243</v>
      </c>
      <c r="F1684" s="1">
        <v>29</v>
      </c>
      <c r="G1684" s="1" t="s">
        <v>1243</v>
      </c>
      <c r="H1684" s="1">
        <v>29</v>
      </c>
      <c r="I1684" s="1" t="s">
        <v>1243</v>
      </c>
      <c r="J1684" s="1">
        <v>29</v>
      </c>
      <c r="K1684" s="1" t="s">
        <v>1243</v>
      </c>
    </row>
    <row r="1685" spans="1:11">
      <c r="A1685" s="1" t="s">
        <v>1726</v>
      </c>
      <c r="B1685" s="1" t="s">
        <v>415</v>
      </c>
      <c r="C1685" s="1" t="s">
        <v>759</v>
      </c>
      <c r="D1685" s="1">
        <v>0</v>
      </c>
      <c r="E1685" s="1" t="s">
        <v>1243</v>
      </c>
      <c r="F1685" s="1">
        <v>0</v>
      </c>
      <c r="G1685" s="1" t="s">
        <v>1243</v>
      </c>
      <c r="H1685" s="1">
        <v>0</v>
      </c>
      <c r="I1685" s="1" t="s">
        <v>1243</v>
      </c>
      <c r="J1685" s="1">
        <v>0</v>
      </c>
      <c r="K1685" s="1" t="s">
        <v>1243</v>
      </c>
    </row>
    <row r="1686" spans="1:11">
      <c r="A1686" s="1" t="s">
        <v>1727</v>
      </c>
      <c r="B1686" s="1" t="s">
        <v>415</v>
      </c>
      <c r="C1686" s="1" t="s">
        <v>1602</v>
      </c>
      <c r="D1686" s="1">
        <v>0</v>
      </c>
      <c r="E1686" s="1">
        <v>0</v>
      </c>
      <c r="F1686" s="1">
        <v>0</v>
      </c>
      <c r="G1686" s="1">
        <v>0</v>
      </c>
      <c r="H1686" s="1">
        <v>0</v>
      </c>
      <c r="I1686" s="1">
        <v>0</v>
      </c>
      <c r="J1686" s="1">
        <v>0</v>
      </c>
      <c r="K1686" s="1">
        <v>0</v>
      </c>
    </row>
    <row r="1687" spans="1:11">
      <c r="A1687" s="1" t="s">
        <v>577</v>
      </c>
      <c r="B1687" s="1" t="s">
        <v>415</v>
      </c>
      <c r="C1687" s="1" t="s">
        <v>756</v>
      </c>
      <c r="D1687" s="1">
        <v>27</v>
      </c>
      <c r="E1687" s="1">
        <v>59</v>
      </c>
      <c r="F1687" s="1">
        <v>26</v>
      </c>
      <c r="G1687" s="1">
        <v>57</v>
      </c>
      <c r="H1687" s="1">
        <v>26</v>
      </c>
      <c r="I1687" s="1">
        <v>57</v>
      </c>
      <c r="J1687" s="1">
        <v>26</v>
      </c>
      <c r="K1687" s="1">
        <v>57</v>
      </c>
    </row>
    <row r="1688" spans="1:11">
      <c r="A1688" s="1" t="s">
        <v>578</v>
      </c>
      <c r="B1688" s="1" t="s">
        <v>415</v>
      </c>
      <c r="C1688" s="1" t="s">
        <v>1603</v>
      </c>
      <c r="D1688" s="1">
        <v>0</v>
      </c>
      <c r="E1688" s="1">
        <v>0</v>
      </c>
      <c r="F1688" s="1">
        <v>0</v>
      </c>
      <c r="G1688" s="1">
        <v>0</v>
      </c>
      <c r="H1688" s="1">
        <v>0</v>
      </c>
      <c r="I1688" s="1">
        <v>0</v>
      </c>
      <c r="J1688" s="1">
        <v>0</v>
      </c>
      <c r="K1688" s="1">
        <v>0</v>
      </c>
    </row>
    <row r="1689" spans="1:11">
      <c r="A1689" s="1" t="s">
        <v>579</v>
      </c>
      <c r="B1689" s="1" t="s">
        <v>415</v>
      </c>
      <c r="C1689" s="1" t="s">
        <v>758</v>
      </c>
      <c r="D1689" s="1">
        <v>1</v>
      </c>
      <c r="E1689" s="1" t="s">
        <v>1243</v>
      </c>
      <c r="F1689" s="1">
        <v>1</v>
      </c>
      <c r="G1689" s="1" t="s">
        <v>1243</v>
      </c>
      <c r="H1689" s="1">
        <v>1</v>
      </c>
      <c r="I1689" s="1" t="s">
        <v>1243</v>
      </c>
      <c r="J1689" s="1">
        <v>1</v>
      </c>
      <c r="K1689" s="1" t="s">
        <v>1243</v>
      </c>
    </row>
    <row r="1690" spans="1:11">
      <c r="A1690" s="1" t="s">
        <v>580</v>
      </c>
      <c r="B1690" s="1" t="s">
        <v>415</v>
      </c>
      <c r="C1690" s="1" t="s">
        <v>1605</v>
      </c>
      <c r="D1690" s="1">
        <v>1</v>
      </c>
      <c r="E1690" s="1" t="s">
        <v>1243</v>
      </c>
      <c r="F1690" s="1">
        <v>1</v>
      </c>
      <c r="G1690" s="1" t="s">
        <v>1243</v>
      </c>
      <c r="H1690" s="1">
        <v>1</v>
      </c>
      <c r="I1690" s="1" t="s">
        <v>1243</v>
      </c>
      <c r="J1690" s="1">
        <v>1</v>
      </c>
      <c r="K1690" s="1" t="s">
        <v>1243</v>
      </c>
    </row>
    <row r="1691" spans="1:11">
      <c r="A1691" s="1" t="s">
        <v>581</v>
      </c>
      <c r="B1691" s="1" t="s">
        <v>415</v>
      </c>
      <c r="C1691" s="1" t="s">
        <v>1606</v>
      </c>
      <c r="D1691" s="1">
        <v>1</v>
      </c>
      <c r="E1691" s="1" t="s">
        <v>1243</v>
      </c>
      <c r="F1691" s="1">
        <v>1</v>
      </c>
      <c r="G1691" s="1" t="s">
        <v>1243</v>
      </c>
      <c r="H1691" s="1">
        <v>1</v>
      </c>
      <c r="I1691" s="1" t="s">
        <v>1243</v>
      </c>
      <c r="J1691" s="1">
        <v>1</v>
      </c>
      <c r="K1691" s="1" t="s">
        <v>1243</v>
      </c>
    </row>
    <row r="1692" spans="1:11">
      <c r="A1692" s="1" t="s">
        <v>582</v>
      </c>
      <c r="B1692" s="1" t="s">
        <v>415</v>
      </c>
      <c r="C1692" s="1" t="s">
        <v>760</v>
      </c>
      <c r="D1692" s="1">
        <v>0</v>
      </c>
      <c r="E1692" s="1">
        <v>0</v>
      </c>
      <c r="F1692" s="1">
        <v>0</v>
      </c>
      <c r="G1692" s="1">
        <v>0</v>
      </c>
      <c r="H1692" s="1">
        <v>0</v>
      </c>
      <c r="I1692" s="1">
        <v>0</v>
      </c>
      <c r="J1692" s="1">
        <v>0</v>
      </c>
      <c r="K1692" s="1">
        <v>0</v>
      </c>
    </row>
    <row r="1693" spans="1:11">
      <c r="A1693" s="1" t="s">
        <v>583</v>
      </c>
      <c r="B1693" s="1" t="s">
        <v>415</v>
      </c>
      <c r="C1693" s="1" t="s">
        <v>1604</v>
      </c>
      <c r="D1693" s="1">
        <v>0</v>
      </c>
      <c r="E1693" s="1">
        <v>0</v>
      </c>
      <c r="F1693" s="1">
        <v>0</v>
      </c>
      <c r="G1693" s="1">
        <v>0</v>
      </c>
      <c r="H1693" s="1">
        <v>0</v>
      </c>
      <c r="I1693" s="1">
        <v>0</v>
      </c>
      <c r="J1693" s="1">
        <v>0</v>
      </c>
      <c r="K1693" s="1">
        <v>0</v>
      </c>
    </row>
    <row r="1694" spans="1:11">
      <c r="A1694" s="1" t="s">
        <v>584</v>
      </c>
      <c r="B1694" s="1" t="s">
        <v>415</v>
      </c>
      <c r="C1694" s="1" t="s">
        <v>757</v>
      </c>
      <c r="D1694" s="1">
        <v>0</v>
      </c>
      <c r="E1694" s="1" t="s">
        <v>1243</v>
      </c>
      <c r="F1694" s="1">
        <v>0</v>
      </c>
      <c r="G1694" s="1" t="s">
        <v>1243</v>
      </c>
      <c r="H1694" s="1">
        <v>0</v>
      </c>
      <c r="I1694" s="1" t="s">
        <v>1243</v>
      </c>
      <c r="J1694" s="1">
        <v>0</v>
      </c>
      <c r="K1694" s="1" t="s">
        <v>1243</v>
      </c>
    </row>
    <row r="1695" spans="1:11">
      <c r="A1695" s="1" t="s">
        <v>585</v>
      </c>
      <c r="B1695" s="1" t="s">
        <v>415</v>
      </c>
      <c r="C1695" s="1" t="s">
        <v>1431</v>
      </c>
      <c r="D1695" s="1">
        <v>0</v>
      </c>
      <c r="E1695" s="1">
        <v>0</v>
      </c>
      <c r="F1695" s="1">
        <v>0</v>
      </c>
      <c r="G1695" s="1">
        <v>0</v>
      </c>
      <c r="H1695" s="1">
        <v>0</v>
      </c>
      <c r="I1695" s="1">
        <v>0</v>
      </c>
      <c r="J1695" s="1">
        <v>0</v>
      </c>
      <c r="K1695" s="1">
        <v>0</v>
      </c>
    </row>
    <row r="1696" spans="1:11">
      <c r="A1696" s="1" t="s">
        <v>2092</v>
      </c>
      <c r="B1696" s="1" t="s">
        <v>416</v>
      </c>
      <c r="C1696" s="1" t="s">
        <v>746</v>
      </c>
      <c r="D1696" s="1">
        <v>26</v>
      </c>
      <c r="E1696" s="1" t="s">
        <v>1243</v>
      </c>
      <c r="F1696" s="1">
        <v>26</v>
      </c>
      <c r="G1696" s="1" t="s">
        <v>1243</v>
      </c>
      <c r="H1696" s="1">
        <v>26</v>
      </c>
      <c r="I1696" s="1" t="s">
        <v>1243</v>
      </c>
      <c r="J1696" s="1">
        <v>26</v>
      </c>
      <c r="K1696" s="1" t="s">
        <v>1243</v>
      </c>
    </row>
    <row r="1697" spans="1:11">
      <c r="A1697" s="1" t="s">
        <v>2093</v>
      </c>
      <c r="B1697" s="1" t="s">
        <v>416</v>
      </c>
      <c r="C1697" s="1" t="s">
        <v>759</v>
      </c>
      <c r="D1697" s="1">
        <v>0</v>
      </c>
      <c r="E1697" s="1" t="s">
        <v>1243</v>
      </c>
      <c r="F1697" s="1">
        <v>0</v>
      </c>
      <c r="G1697" s="1" t="s">
        <v>1243</v>
      </c>
      <c r="H1697" s="1">
        <v>0</v>
      </c>
      <c r="I1697" s="1" t="s">
        <v>1243</v>
      </c>
      <c r="J1697" s="1">
        <v>0</v>
      </c>
      <c r="K1697" s="1" t="s">
        <v>1243</v>
      </c>
    </row>
    <row r="1698" spans="1:11">
      <c r="A1698" s="1" t="s">
        <v>2094</v>
      </c>
      <c r="B1698" s="1" t="s">
        <v>416</v>
      </c>
      <c r="C1698" s="1" t="s">
        <v>1602</v>
      </c>
      <c r="D1698" s="1">
        <v>1</v>
      </c>
      <c r="E1698" s="1">
        <v>100</v>
      </c>
      <c r="F1698" s="1">
        <v>1</v>
      </c>
      <c r="G1698" s="1">
        <v>100</v>
      </c>
      <c r="H1698" s="1">
        <v>1</v>
      </c>
      <c r="I1698" s="1">
        <v>100</v>
      </c>
      <c r="J1698" s="1">
        <v>1</v>
      </c>
      <c r="K1698" s="1">
        <v>100</v>
      </c>
    </row>
    <row r="1699" spans="1:11">
      <c r="A1699" s="1" t="s">
        <v>2095</v>
      </c>
      <c r="B1699" s="1" t="s">
        <v>416</v>
      </c>
      <c r="C1699" s="1" t="s">
        <v>756</v>
      </c>
      <c r="D1699" s="1">
        <v>24</v>
      </c>
      <c r="E1699" s="1">
        <v>91</v>
      </c>
      <c r="F1699" s="1">
        <v>24</v>
      </c>
      <c r="G1699" s="1">
        <v>91</v>
      </c>
      <c r="H1699" s="1">
        <v>24</v>
      </c>
      <c r="I1699" s="1">
        <v>91</v>
      </c>
      <c r="J1699" s="1">
        <v>24</v>
      </c>
      <c r="K1699" s="1">
        <v>91</v>
      </c>
    </row>
    <row r="1700" spans="1:11">
      <c r="A1700" s="1" t="s">
        <v>2096</v>
      </c>
      <c r="B1700" s="1" t="s">
        <v>416</v>
      </c>
      <c r="C1700" s="1" t="s">
        <v>1603</v>
      </c>
      <c r="D1700" s="1">
        <v>0</v>
      </c>
      <c r="E1700" s="1">
        <v>0</v>
      </c>
      <c r="F1700" s="1">
        <v>0</v>
      </c>
      <c r="G1700" s="1">
        <v>0</v>
      </c>
      <c r="H1700" s="1">
        <v>0</v>
      </c>
      <c r="I1700" s="1">
        <v>0</v>
      </c>
      <c r="J1700" s="1">
        <v>0</v>
      </c>
      <c r="K1700" s="1">
        <v>0</v>
      </c>
    </row>
    <row r="1701" spans="1:11">
      <c r="A1701" s="1" t="s">
        <v>2097</v>
      </c>
      <c r="B1701" s="1" t="s">
        <v>416</v>
      </c>
      <c r="C1701" s="1" t="s">
        <v>758</v>
      </c>
      <c r="D1701" s="1">
        <v>0</v>
      </c>
      <c r="E1701" s="1" t="s">
        <v>1243</v>
      </c>
      <c r="F1701" s="1">
        <v>0</v>
      </c>
      <c r="G1701" s="1" t="s">
        <v>1243</v>
      </c>
      <c r="H1701" s="1">
        <v>0</v>
      </c>
      <c r="I1701" s="1" t="s">
        <v>1243</v>
      </c>
      <c r="J1701" s="1">
        <v>0</v>
      </c>
      <c r="K1701" s="1" t="s">
        <v>1243</v>
      </c>
    </row>
    <row r="1702" spans="1:11">
      <c r="A1702" s="1" t="s">
        <v>2098</v>
      </c>
      <c r="B1702" s="1" t="s">
        <v>416</v>
      </c>
      <c r="C1702" s="1" t="s">
        <v>1605</v>
      </c>
      <c r="D1702" s="1" t="s">
        <v>2453</v>
      </c>
      <c r="E1702" s="1" t="s">
        <v>1243</v>
      </c>
      <c r="F1702" s="1" t="s">
        <v>2453</v>
      </c>
      <c r="G1702" s="1" t="s">
        <v>1243</v>
      </c>
      <c r="H1702" s="1" t="s">
        <v>2453</v>
      </c>
      <c r="I1702" s="1" t="s">
        <v>1243</v>
      </c>
      <c r="J1702" s="1" t="s">
        <v>2453</v>
      </c>
      <c r="K1702" s="1" t="s">
        <v>1243</v>
      </c>
    </row>
    <row r="1703" spans="1:11">
      <c r="A1703" s="1" t="s">
        <v>2099</v>
      </c>
      <c r="B1703" s="1" t="s">
        <v>416</v>
      </c>
      <c r="C1703" s="1" t="s">
        <v>1606</v>
      </c>
      <c r="D1703" s="1">
        <v>1</v>
      </c>
      <c r="E1703" s="1" t="s">
        <v>1243</v>
      </c>
      <c r="F1703" s="1">
        <v>1</v>
      </c>
      <c r="G1703" s="1" t="s">
        <v>1243</v>
      </c>
      <c r="H1703" s="1">
        <v>1</v>
      </c>
      <c r="I1703" s="1" t="s">
        <v>1243</v>
      </c>
      <c r="J1703" s="1">
        <v>1</v>
      </c>
      <c r="K1703" s="1" t="s">
        <v>1243</v>
      </c>
    </row>
    <row r="1704" spans="1:11">
      <c r="A1704" s="1" t="s">
        <v>2100</v>
      </c>
      <c r="B1704" s="1" t="s">
        <v>416</v>
      </c>
      <c r="C1704" s="1" t="s">
        <v>760</v>
      </c>
      <c r="D1704" s="1">
        <v>0</v>
      </c>
      <c r="E1704" s="1">
        <v>0</v>
      </c>
      <c r="F1704" s="1">
        <v>0</v>
      </c>
      <c r="G1704" s="1">
        <v>0</v>
      </c>
      <c r="H1704" s="1">
        <v>0</v>
      </c>
      <c r="I1704" s="1">
        <v>0</v>
      </c>
      <c r="J1704" s="1">
        <v>0</v>
      </c>
      <c r="K1704" s="1">
        <v>0</v>
      </c>
    </row>
    <row r="1705" spans="1:11">
      <c r="A1705" s="1" t="s">
        <v>2101</v>
      </c>
      <c r="B1705" s="1" t="s">
        <v>416</v>
      </c>
      <c r="C1705" s="1" t="s">
        <v>1604</v>
      </c>
      <c r="D1705" s="1">
        <v>0</v>
      </c>
      <c r="E1705" s="1">
        <v>0</v>
      </c>
      <c r="F1705" s="1">
        <v>0</v>
      </c>
      <c r="G1705" s="1">
        <v>0</v>
      </c>
      <c r="H1705" s="1">
        <v>0</v>
      </c>
      <c r="I1705" s="1">
        <v>0</v>
      </c>
      <c r="J1705" s="1">
        <v>0</v>
      </c>
      <c r="K1705" s="1">
        <v>0</v>
      </c>
    </row>
    <row r="1706" spans="1:11">
      <c r="A1706" s="1" t="s">
        <v>2102</v>
      </c>
      <c r="B1706" s="1" t="s">
        <v>416</v>
      </c>
      <c r="C1706" s="1" t="s">
        <v>757</v>
      </c>
      <c r="D1706" s="1">
        <v>0</v>
      </c>
      <c r="E1706" s="1" t="s">
        <v>1243</v>
      </c>
      <c r="F1706" s="1">
        <v>0</v>
      </c>
      <c r="G1706" s="1" t="s">
        <v>1243</v>
      </c>
      <c r="H1706" s="1">
        <v>0</v>
      </c>
      <c r="I1706" s="1" t="s">
        <v>1243</v>
      </c>
      <c r="J1706" s="1">
        <v>0</v>
      </c>
      <c r="K1706" s="1" t="s">
        <v>1243</v>
      </c>
    </row>
    <row r="1707" spans="1:11">
      <c r="A1707" s="1" t="s">
        <v>2103</v>
      </c>
      <c r="B1707" s="1" t="s">
        <v>416</v>
      </c>
      <c r="C1707" s="1" t="s">
        <v>1431</v>
      </c>
      <c r="D1707" s="1">
        <v>0</v>
      </c>
      <c r="E1707" s="1">
        <v>0</v>
      </c>
      <c r="F1707" s="1">
        <v>0</v>
      </c>
      <c r="G1707" s="1">
        <v>0</v>
      </c>
      <c r="H1707" s="1">
        <v>0</v>
      </c>
      <c r="I1707" s="1">
        <v>0</v>
      </c>
      <c r="J1707" s="1">
        <v>0</v>
      </c>
      <c r="K1707" s="1">
        <v>0</v>
      </c>
    </row>
    <row r="1708" spans="1:11">
      <c r="A1708" s="1" t="s">
        <v>1447</v>
      </c>
      <c r="B1708" s="1" t="s">
        <v>417</v>
      </c>
      <c r="C1708" s="1" t="s">
        <v>746</v>
      </c>
      <c r="D1708" s="1">
        <v>12</v>
      </c>
      <c r="E1708" s="1" t="s">
        <v>1243</v>
      </c>
      <c r="F1708" s="1">
        <v>12</v>
      </c>
      <c r="G1708" s="1" t="s">
        <v>1243</v>
      </c>
      <c r="H1708" s="1">
        <v>12</v>
      </c>
      <c r="I1708" s="1" t="s">
        <v>1243</v>
      </c>
      <c r="J1708" s="1">
        <v>12</v>
      </c>
      <c r="K1708" s="1" t="s">
        <v>1243</v>
      </c>
    </row>
    <row r="1709" spans="1:11">
      <c r="A1709" s="1" t="s">
        <v>1448</v>
      </c>
      <c r="B1709" s="1" t="s">
        <v>417</v>
      </c>
      <c r="C1709" s="1" t="s">
        <v>759</v>
      </c>
      <c r="D1709" s="1">
        <v>0</v>
      </c>
      <c r="E1709" s="1" t="s">
        <v>1243</v>
      </c>
      <c r="F1709" s="1">
        <v>0</v>
      </c>
      <c r="G1709" s="1" t="s">
        <v>1243</v>
      </c>
      <c r="H1709" s="1">
        <v>0</v>
      </c>
      <c r="I1709" s="1" t="s">
        <v>1243</v>
      </c>
      <c r="J1709" s="1">
        <v>0</v>
      </c>
      <c r="K1709" s="1" t="s">
        <v>1243</v>
      </c>
    </row>
    <row r="1710" spans="1:11">
      <c r="A1710" s="1" t="s">
        <v>1449</v>
      </c>
      <c r="B1710" s="1" t="s">
        <v>417</v>
      </c>
      <c r="C1710" s="1" t="s">
        <v>1602</v>
      </c>
      <c r="D1710" s="1">
        <v>0</v>
      </c>
      <c r="E1710" s="1">
        <v>0</v>
      </c>
      <c r="F1710" s="1">
        <v>0</v>
      </c>
      <c r="G1710" s="1">
        <v>0</v>
      </c>
      <c r="H1710" s="1">
        <v>0</v>
      </c>
      <c r="I1710" s="1">
        <v>0</v>
      </c>
      <c r="J1710" s="1">
        <v>0</v>
      </c>
      <c r="K1710" s="1">
        <v>0</v>
      </c>
    </row>
    <row r="1711" spans="1:11">
      <c r="A1711" s="1" t="s">
        <v>1450</v>
      </c>
      <c r="B1711" s="1" t="s">
        <v>417</v>
      </c>
      <c r="C1711" s="1" t="s">
        <v>756</v>
      </c>
      <c r="D1711" s="1">
        <v>10</v>
      </c>
      <c r="E1711" s="1">
        <v>48</v>
      </c>
      <c r="F1711" s="1">
        <v>10</v>
      </c>
      <c r="G1711" s="1">
        <v>48</v>
      </c>
      <c r="H1711" s="1">
        <v>10</v>
      </c>
      <c r="I1711" s="1">
        <v>48</v>
      </c>
      <c r="J1711" s="1">
        <v>10</v>
      </c>
      <c r="K1711" s="1">
        <v>48</v>
      </c>
    </row>
    <row r="1712" spans="1:11">
      <c r="A1712" s="1" t="s">
        <v>1451</v>
      </c>
      <c r="B1712" s="1" t="s">
        <v>417</v>
      </c>
      <c r="C1712" s="1" t="s">
        <v>1603</v>
      </c>
      <c r="D1712" s="1">
        <v>0</v>
      </c>
      <c r="E1712" s="1">
        <v>0</v>
      </c>
      <c r="F1712" s="1">
        <v>0</v>
      </c>
      <c r="G1712" s="1">
        <v>0</v>
      </c>
      <c r="H1712" s="1">
        <v>0</v>
      </c>
      <c r="I1712" s="1">
        <v>0</v>
      </c>
      <c r="J1712" s="1">
        <v>0</v>
      </c>
      <c r="K1712" s="1">
        <v>0</v>
      </c>
    </row>
    <row r="1713" spans="1:11">
      <c r="A1713" s="1" t="s">
        <v>1452</v>
      </c>
      <c r="B1713" s="1" t="s">
        <v>417</v>
      </c>
      <c r="C1713" s="1" t="s">
        <v>758</v>
      </c>
      <c r="D1713" s="1">
        <v>0</v>
      </c>
      <c r="E1713" s="1" t="s">
        <v>1243</v>
      </c>
      <c r="F1713" s="1">
        <v>0</v>
      </c>
      <c r="G1713" s="1" t="s">
        <v>1243</v>
      </c>
      <c r="H1713" s="1">
        <v>0</v>
      </c>
      <c r="I1713" s="1" t="s">
        <v>1243</v>
      </c>
      <c r="J1713" s="1">
        <v>0</v>
      </c>
      <c r="K1713" s="1" t="s">
        <v>1243</v>
      </c>
    </row>
    <row r="1714" spans="1:11">
      <c r="A1714" s="1" t="s">
        <v>1453</v>
      </c>
      <c r="B1714" s="1" t="s">
        <v>417</v>
      </c>
      <c r="C1714" s="1" t="s">
        <v>1605</v>
      </c>
      <c r="D1714" s="1">
        <v>1</v>
      </c>
      <c r="E1714" s="1" t="s">
        <v>1243</v>
      </c>
      <c r="F1714" s="1">
        <v>1</v>
      </c>
      <c r="G1714" s="1" t="s">
        <v>1243</v>
      </c>
      <c r="H1714" s="1">
        <v>1</v>
      </c>
      <c r="I1714" s="1" t="s">
        <v>1243</v>
      </c>
      <c r="J1714" s="1">
        <v>1</v>
      </c>
      <c r="K1714" s="1" t="s">
        <v>1243</v>
      </c>
    </row>
    <row r="1715" spans="1:11">
      <c r="A1715" s="1" t="s">
        <v>1454</v>
      </c>
      <c r="B1715" s="1" t="s">
        <v>417</v>
      </c>
      <c r="C1715" s="1" t="s">
        <v>1606</v>
      </c>
      <c r="D1715" s="1">
        <v>1</v>
      </c>
      <c r="E1715" s="1" t="s">
        <v>1243</v>
      </c>
      <c r="F1715" s="1">
        <v>1</v>
      </c>
      <c r="G1715" s="1" t="s">
        <v>1243</v>
      </c>
      <c r="H1715" s="1">
        <v>1</v>
      </c>
      <c r="I1715" s="1" t="s">
        <v>1243</v>
      </c>
      <c r="J1715" s="1">
        <v>1</v>
      </c>
      <c r="K1715" s="1" t="s">
        <v>1243</v>
      </c>
    </row>
    <row r="1716" spans="1:11">
      <c r="A1716" s="1" t="s">
        <v>1455</v>
      </c>
      <c r="B1716" s="1" t="s">
        <v>417</v>
      </c>
      <c r="C1716" s="1" t="s">
        <v>760</v>
      </c>
      <c r="D1716" s="1">
        <v>0</v>
      </c>
      <c r="E1716" s="1">
        <v>0</v>
      </c>
      <c r="F1716" s="1">
        <v>0</v>
      </c>
      <c r="G1716" s="1">
        <v>0</v>
      </c>
      <c r="H1716" s="1">
        <v>0</v>
      </c>
      <c r="I1716" s="1">
        <v>0</v>
      </c>
      <c r="J1716" s="1">
        <v>0</v>
      </c>
      <c r="K1716" s="1">
        <v>0</v>
      </c>
    </row>
    <row r="1717" spans="1:11">
      <c r="A1717" s="1" t="s">
        <v>1456</v>
      </c>
      <c r="B1717" s="1" t="s">
        <v>417</v>
      </c>
      <c r="C1717" s="1" t="s">
        <v>1604</v>
      </c>
      <c r="D1717" s="1">
        <v>0</v>
      </c>
      <c r="E1717" s="1">
        <v>0</v>
      </c>
      <c r="F1717" s="1">
        <v>0</v>
      </c>
      <c r="G1717" s="1">
        <v>0</v>
      </c>
      <c r="H1717" s="1">
        <v>0</v>
      </c>
      <c r="I1717" s="1">
        <v>0</v>
      </c>
      <c r="J1717" s="1">
        <v>0</v>
      </c>
      <c r="K1717" s="1">
        <v>0</v>
      </c>
    </row>
    <row r="1718" spans="1:11">
      <c r="A1718" s="1" t="s">
        <v>1457</v>
      </c>
      <c r="B1718" s="1" t="s">
        <v>417</v>
      </c>
      <c r="C1718" s="1" t="s">
        <v>757</v>
      </c>
      <c r="D1718" s="1">
        <v>0</v>
      </c>
      <c r="E1718" s="1" t="s">
        <v>1243</v>
      </c>
      <c r="F1718" s="1">
        <v>0</v>
      </c>
      <c r="G1718" s="1" t="s">
        <v>1243</v>
      </c>
      <c r="H1718" s="1">
        <v>0</v>
      </c>
      <c r="I1718" s="1" t="s">
        <v>1243</v>
      </c>
      <c r="J1718" s="1">
        <v>0</v>
      </c>
      <c r="K1718" s="1" t="s">
        <v>1243</v>
      </c>
    </row>
    <row r="1719" spans="1:11">
      <c r="A1719" s="1" t="s">
        <v>1445</v>
      </c>
      <c r="B1719" s="1" t="s">
        <v>417</v>
      </c>
      <c r="C1719" s="1" t="s">
        <v>1431</v>
      </c>
      <c r="D1719" s="1">
        <v>0</v>
      </c>
      <c r="E1719" s="1">
        <v>0</v>
      </c>
      <c r="F1719" s="1">
        <v>0</v>
      </c>
      <c r="G1719" s="1">
        <v>0</v>
      </c>
      <c r="H1719" s="1">
        <v>0</v>
      </c>
      <c r="I1719" s="1">
        <v>0</v>
      </c>
      <c r="J1719" s="1">
        <v>0</v>
      </c>
      <c r="K1719" s="1">
        <v>0</v>
      </c>
    </row>
    <row r="1720" spans="1:11">
      <c r="A1720" s="1" t="s">
        <v>418</v>
      </c>
      <c r="B1720" s="1" t="s">
        <v>2360</v>
      </c>
      <c r="C1720" s="1" t="s">
        <v>746</v>
      </c>
      <c r="D1720" s="1">
        <v>19</v>
      </c>
      <c r="E1720" s="1" t="s">
        <v>1243</v>
      </c>
      <c r="F1720" s="1">
        <v>19</v>
      </c>
      <c r="G1720" s="1" t="s">
        <v>1243</v>
      </c>
      <c r="H1720" s="1">
        <v>19</v>
      </c>
      <c r="I1720" s="1" t="s">
        <v>1243</v>
      </c>
      <c r="J1720" s="1">
        <v>19</v>
      </c>
      <c r="K1720" s="1" t="s">
        <v>1243</v>
      </c>
    </row>
    <row r="1721" spans="1:11">
      <c r="A1721" s="1" t="s">
        <v>419</v>
      </c>
      <c r="B1721" s="1" t="s">
        <v>2360</v>
      </c>
      <c r="C1721" s="1" t="s">
        <v>759</v>
      </c>
      <c r="D1721" s="1">
        <v>1</v>
      </c>
      <c r="E1721" s="1" t="s">
        <v>1243</v>
      </c>
      <c r="F1721" s="1">
        <v>1</v>
      </c>
      <c r="G1721" s="1" t="s">
        <v>1243</v>
      </c>
      <c r="H1721" s="1">
        <v>1</v>
      </c>
      <c r="I1721" s="1" t="s">
        <v>1243</v>
      </c>
      <c r="J1721" s="1">
        <v>1</v>
      </c>
      <c r="K1721" s="1" t="s">
        <v>1243</v>
      </c>
    </row>
    <row r="1722" spans="1:11">
      <c r="A1722" s="1" t="s">
        <v>420</v>
      </c>
      <c r="B1722" s="1" t="s">
        <v>2360</v>
      </c>
      <c r="C1722" s="1" t="s">
        <v>1602</v>
      </c>
      <c r="D1722" s="1">
        <v>0</v>
      </c>
      <c r="E1722" s="1">
        <v>0</v>
      </c>
      <c r="F1722" s="1">
        <v>0</v>
      </c>
      <c r="G1722" s="1">
        <v>0</v>
      </c>
      <c r="H1722" s="1">
        <v>0</v>
      </c>
      <c r="I1722" s="1">
        <v>0</v>
      </c>
      <c r="J1722" s="1">
        <v>0</v>
      </c>
      <c r="K1722" s="1">
        <v>0</v>
      </c>
    </row>
    <row r="1723" spans="1:11">
      <c r="A1723" s="1" t="s">
        <v>421</v>
      </c>
      <c r="B1723" s="1" t="s">
        <v>2360</v>
      </c>
      <c r="C1723" s="1" t="s">
        <v>756</v>
      </c>
      <c r="D1723" s="1">
        <v>8</v>
      </c>
      <c r="E1723" s="1">
        <v>63</v>
      </c>
      <c r="F1723" s="1">
        <v>8</v>
      </c>
      <c r="G1723" s="1">
        <v>63</v>
      </c>
      <c r="H1723" s="1">
        <v>8</v>
      </c>
      <c r="I1723" s="1">
        <v>63</v>
      </c>
      <c r="J1723" s="1">
        <v>8</v>
      </c>
      <c r="K1723" s="1">
        <v>63</v>
      </c>
    </row>
    <row r="1724" spans="1:11">
      <c r="A1724" s="1" t="s">
        <v>422</v>
      </c>
      <c r="B1724" s="1" t="s">
        <v>2360</v>
      </c>
      <c r="C1724" s="1" t="s">
        <v>1603</v>
      </c>
      <c r="D1724" s="1">
        <v>1</v>
      </c>
      <c r="E1724" s="1">
        <v>120</v>
      </c>
      <c r="F1724" s="1">
        <v>1</v>
      </c>
      <c r="G1724" s="1">
        <v>120</v>
      </c>
      <c r="H1724" s="1">
        <v>1</v>
      </c>
      <c r="I1724" s="1">
        <v>120</v>
      </c>
      <c r="J1724" s="1">
        <v>1</v>
      </c>
      <c r="K1724" s="1">
        <v>120</v>
      </c>
    </row>
    <row r="1725" spans="1:11">
      <c r="A1725" s="1" t="s">
        <v>423</v>
      </c>
      <c r="B1725" s="1" t="s">
        <v>2360</v>
      </c>
      <c r="C1725" s="1" t="s">
        <v>758</v>
      </c>
      <c r="D1725" s="1">
        <v>3</v>
      </c>
      <c r="E1725" s="1" t="s">
        <v>1243</v>
      </c>
      <c r="F1725" s="1">
        <v>3</v>
      </c>
      <c r="G1725" s="1" t="s">
        <v>1243</v>
      </c>
      <c r="H1725" s="1">
        <v>3</v>
      </c>
      <c r="I1725" s="1" t="s">
        <v>1243</v>
      </c>
      <c r="J1725" s="1">
        <v>3</v>
      </c>
      <c r="K1725" s="1" t="s">
        <v>1243</v>
      </c>
    </row>
    <row r="1726" spans="1:11">
      <c r="A1726" s="1" t="s">
        <v>424</v>
      </c>
      <c r="B1726" s="1" t="s">
        <v>2360</v>
      </c>
      <c r="C1726" s="1" t="s">
        <v>1605</v>
      </c>
      <c r="D1726" s="1">
        <v>1</v>
      </c>
      <c r="E1726" s="1" t="s">
        <v>1243</v>
      </c>
      <c r="F1726" s="1">
        <v>1</v>
      </c>
      <c r="G1726" s="1" t="s">
        <v>1243</v>
      </c>
      <c r="H1726" s="1">
        <v>1</v>
      </c>
      <c r="I1726" s="1" t="s">
        <v>1243</v>
      </c>
      <c r="J1726" s="1">
        <v>1</v>
      </c>
      <c r="K1726" s="1" t="s">
        <v>1243</v>
      </c>
    </row>
    <row r="1727" spans="1:11">
      <c r="A1727" s="1" t="s">
        <v>425</v>
      </c>
      <c r="B1727" s="1" t="s">
        <v>2360</v>
      </c>
      <c r="C1727" s="1" t="s">
        <v>1606</v>
      </c>
      <c r="D1727" s="1">
        <v>1</v>
      </c>
      <c r="E1727" s="1" t="s">
        <v>1243</v>
      </c>
      <c r="F1727" s="1">
        <v>1</v>
      </c>
      <c r="G1727" s="1" t="s">
        <v>1243</v>
      </c>
      <c r="H1727" s="1">
        <v>1</v>
      </c>
      <c r="I1727" s="1" t="s">
        <v>1243</v>
      </c>
      <c r="J1727" s="1">
        <v>1</v>
      </c>
      <c r="K1727" s="1" t="s">
        <v>1243</v>
      </c>
    </row>
    <row r="1728" spans="1:11">
      <c r="A1728" s="1" t="s">
        <v>426</v>
      </c>
      <c r="B1728" s="1" t="s">
        <v>2360</v>
      </c>
      <c r="C1728" s="1" t="s">
        <v>760</v>
      </c>
      <c r="D1728" s="1">
        <v>0</v>
      </c>
      <c r="E1728" s="1">
        <v>0</v>
      </c>
      <c r="F1728" s="1">
        <v>0</v>
      </c>
      <c r="G1728" s="1">
        <v>0</v>
      </c>
      <c r="H1728" s="1">
        <v>0</v>
      </c>
      <c r="I1728" s="1">
        <v>0</v>
      </c>
      <c r="J1728" s="1">
        <v>0</v>
      </c>
      <c r="K1728" s="1">
        <v>0</v>
      </c>
    </row>
    <row r="1729" spans="1:11">
      <c r="A1729" s="1" t="s">
        <v>427</v>
      </c>
      <c r="B1729" s="1" t="s">
        <v>2360</v>
      </c>
      <c r="C1729" s="1" t="s">
        <v>1604</v>
      </c>
      <c r="D1729" s="1">
        <v>2</v>
      </c>
      <c r="E1729" s="1">
        <v>17</v>
      </c>
      <c r="F1729" s="1">
        <v>2</v>
      </c>
      <c r="G1729" s="1">
        <v>17</v>
      </c>
      <c r="H1729" s="1">
        <v>2</v>
      </c>
      <c r="I1729" s="1">
        <v>17</v>
      </c>
      <c r="J1729" s="1">
        <v>2</v>
      </c>
      <c r="K1729" s="1">
        <v>17</v>
      </c>
    </row>
    <row r="1730" spans="1:11">
      <c r="A1730" s="1" t="s">
        <v>428</v>
      </c>
      <c r="B1730" s="1" t="s">
        <v>2360</v>
      </c>
      <c r="C1730" s="1" t="s">
        <v>757</v>
      </c>
      <c r="D1730" s="1">
        <v>1</v>
      </c>
      <c r="E1730" s="1" t="s">
        <v>1243</v>
      </c>
      <c r="F1730" s="1">
        <v>1</v>
      </c>
      <c r="G1730" s="1" t="s">
        <v>1243</v>
      </c>
      <c r="H1730" s="1">
        <v>1</v>
      </c>
      <c r="I1730" s="1" t="s">
        <v>1243</v>
      </c>
      <c r="J1730" s="1">
        <v>1</v>
      </c>
      <c r="K1730" s="1" t="s">
        <v>1243</v>
      </c>
    </row>
    <row r="1731" spans="1:11">
      <c r="A1731" s="1" t="s">
        <v>429</v>
      </c>
      <c r="B1731" s="1" t="s">
        <v>2360</v>
      </c>
      <c r="C1731" s="1" t="s">
        <v>1431</v>
      </c>
      <c r="D1731" s="1">
        <v>0</v>
      </c>
      <c r="E1731" s="1">
        <v>0</v>
      </c>
      <c r="F1731" s="1">
        <v>0</v>
      </c>
      <c r="G1731" s="1">
        <v>0</v>
      </c>
      <c r="H1731" s="1">
        <v>0</v>
      </c>
      <c r="I1731" s="1">
        <v>0</v>
      </c>
      <c r="J1731" s="1">
        <v>0</v>
      </c>
      <c r="K1731" s="1">
        <v>0</v>
      </c>
    </row>
    <row r="1732" spans="1:11">
      <c r="A1732" s="1" t="s">
        <v>430</v>
      </c>
      <c r="B1732" s="1" t="s">
        <v>431</v>
      </c>
      <c r="C1732" s="1" t="s">
        <v>746</v>
      </c>
      <c r="D1732" s="1">
        <v>447</v>
      </c>
      <c r="E1732" s="1" t="s">
        <v>1243</v>
      </c>
      <c r="F1732" s="1">
        <v>448</v>
      </c>
      <c r="G1732" s="1" t="s">
        <v>1243</v>
      </c>
      <c r="H1732" s="1">
        <v>451</v>
      </c>
      <c r="I1732" s="1" t="s">
        <v>1243</v>
      </c>
      <c r="J1732" s="1">
        <v>448</v>
      </c>
      <c r="K1732" s="1" t="s">
        <v>1243</v>
      </c>
    </row>
    <row r="1733" spans="1:11">
      <c r="A1733" s="1" t="s">
        <v>432</v>
      </c>
      <c r="B1733" s="1" t="s">
        <v>431</v>
      </c>
      <c r="C1733" s="1" t="s">
        <v>759</v>
      </c>
      <c r="D1733" s="1">
        <v>6</v>
      </c>
      <c r="E1733" s="1" t="s">
        <v>1243</v>
      </c>
      <c r="F1733" s="1">
        <v>6</v>
      </c>
      <c r="G1733" s="1" t="s">
        <v>1243</v>
      </c>
      <c r="H1733" s="1">
        <v>6</v>
      </c>
      <c r="I1733" s="1" t="s">
        <v>1243</v>
      </c>
      <c r="J1733" s="1">
        <v>4</v>
      </c>
      <c r="K1733" s="1" t="s">
        <v>1243</v>
      </c>
    </row>
    <row r="1734" spans="1:11">
      <c r="A1734" s="1" t="s">
        <v>433</v>
      </c>
      <c r="B1734" s="1" t="s">
        <v>431</v>
      </c>
      <c r="C1734" s="1" t="s">
        <v>1602</v>
      </c>
      <c r="D1734" s="1">
        <v>7</v>
      </c>
      <c r="E1734" s="1">
        <v>978</v>
      </c>
      <c r="F1734" s="1">
        <v>7</v>
      </c>
      <c r="G1734" s="1">
        <v>978</v>
      </c>
      <c r="H1734" s="1">
        <v>7</v>
      </c>
      <c r="I1734" s="1">
        <v>978</v>
      </c>
      <c r="J1734" s="1">
        <v>7</v>
      </c>
      <c r="K1734" s="1">
        <v>978</v>
      </c>
    </row>
    <row r="1735" spans="1:11">
      <c r="A1735" s="1" t="s">
        <v>434</v>
      </c>
      <c r="B1735" s="1" t="s">
        <v>431</v>
      </c>
      <c r="C1735" s="1" t="s">
        <v>756</v>
      </c>
      <c r="D1735" s="1">
        <v>334</v>
      </c>
      <c r="E1735" s="1">
        <v>1592</v>
      </c>
      <c r="F1735" s="1">
        <v>335</v>
      </c>
      <c r="G1735" s="1">
        <v>1594</v>
      </c>
      <c r="H1735" s="1">
        <v>337</v>
      </c>
      <c r="I1735" s="1">
        <v>1603</v>
      </c>
      <c r="J1735" s="1">
        <v>335</v>
      </c>
      <c r="K1735" s="1">
        <v>1594</v>
      </c>
    </row>
    <row r="1736" spans="1:11">
      <c r="A1736" s="1" t="s">
        <v>477</v>
      </c>
      <c r="B1736" s="1" t="s">
        <v>431</v>
      </c>
      <c r="C1736" s="1" t="s">
        <v>1603</v>
      </c>
      <c r="D1736" s="1">
        <v>5</v>
      </c>
      <c r="E1736" s="1">
        <v>269</v>
      </c>
      <c r="F1736" s="1">
        <v>5</v>
      </c>
      <c r="G1736" s="1">
        <v>269</v>
      </c>
      <c r="H1736" s="1">
        <v>5</v>
      </c>
      <c r="I1736" s="1">
        <v>269</v>
      </c>
      <c r="J1736" s="1">
        <v>5</v>
      </c>
      <c r="K1736" s="1">
        <v>269</v>
      </c>
    </row>
    <row r="1737" spans="1:11">
      <c r="A1737" s="1" t="s">
        <v>478</v>
      </c>
      <c r="B1737" s="1" t="s">
        <v>431</v>
      </c>
      <c r="C1737" s="1" t="s">
        <v>758</v>
      </c>
      <c r="D1737" s="1">
        <v>39</v>
      </c>
      <c r="E1737" s="1" t="s">
        <v>1243</v>
      </c>
      <c r="F1737" s="1">
        <v>39</v>
      </c>
      <c r="G1737" s="1" t="s">
        <v>1243</v>
      </c>
      <c r="H1737" s="1">
        <v>40</v>
      </c>
      <c r="I1737" s="1" t="s">
        <v>1243</v>
      </c>
      <c r="J1737" s="1">
        <v>40</v>
      </c>
      <c r="K1737" s="1" t="s">
        <v>1243</v>
      </c>
    </row>
    <row r="1738" spans="1:11">
      <c r="A1738" s="1" t="s">
        <v>479</v>
      </c>
      <c r="B1738" s="1" t="s">
        <v>431</v>
      </c>
      <c r="C1738" s="1" t="s">
        <v>1605</v>
      </c>
      <c r="D1738" s="1">
        <v>13</v>
      </c>
      <c r="E1738" s="1" t="s">
        <v>1243</v>
      </c>
      <c r="F1738" s="1">
        <v>13</v>
      </c>
      <c r="G1738" s="1" t="s">
        <v>1243</v>
      </c>
      <c r="H1738" s="1">
        <v>13</v>
      </c>
      <c r="I1738" s="1" t="s">
        <v>1243</v>
      </c>
      <c r="J1738" s="1">
        <v>13</v>
      </c>
      <c r="K1738" s="1" t="s">
        <v>1243</v>
      </c>
    </row>
    <row r="1739" spans="1:11">
      <c r="A1739" s="1" t="s">
        <v>480</v>
      </c>
      <c r="B1739" s="1" t="s">
        <v>431</v>
      </c>
      <c r="C1739" s="1" t="s">
        <v>1606</v>
      </c>
      <c r="D1739" s="1">
        <v>14</v>
      </c>
      <c r="E1739" s="1" t="s">
        <v>1243</v>
      </c>
      <c r="F1739" s="1">
        <v>14</v>
      </c>
      <c r="G1739" s="1" t="s">
        <v>1243</v>
      </c>
      <c r="H1739" s="1">
        <v>14</v>
      </c>
      <c r="I1739" s="1" t="s">
        <v>1243</v>
      </c>
      <c r="J1739" s="1">
        <v>14</v>
      </c>
      <c r="K1739" s="1" t="s">
        <v>1243</v>
      </c>
    </row>
    <row r="1740" spans="1:11">
      <c r="A1740" s="1" t="s">
        <v>481</v>
      </c>
      <c r="B1740" s="1" t="s">
        <v>431</v>
      </c>
      <c r="C1740" s="1" t="s">
        <v>760</v>
      </c>
      <c r="D1740" s="1">
        <v>9</v>
      </c>
      <c r="E1740" s="1">
        <v>65.478260000000006</v>
      </c>
      <c r="F1740" s="1">
        <v>9</v>
      </c>
      <c r="G1740" s="1">
        <v>65.478260000000006</v>
      </c>
      <c r="H1740" s="1">
        <v>9</v>
      </c>
      <c r="I1740" s="1">
        <v>65.478260000000006</v>
      </c>
      <c r="J1740" s="1">
        <v>9</v>
      </c>
      <c r="K1740" s="1">
        <v>64.944097999999997</v>
      </c>
    </row>
    <row r="1741" spans="1:11">
      <c r="A1741" s="1" t="s">
        <v>482</v>
      </c>
      <c r="B1741" s="1" t="s">
        <v>431</v>
      </c>
      <c r="C1741" s="1" t="s">
        <v>1604</v>
      </c>
      <c r="D1741" s="1">
        <v>16</v>
      </c>
      <c r="E1741" s="1">
        <v>373</v>
      </c>
      <c r="F1741" s="1">
        <v>16</v>
      </c>
      <c r="G1741" s="1">
        <v>373</v>
      </c>
      <c r="H1741" s="1">
        <v>16</v>
      </c>
      <c r="I1741" s="1">
        <v>373</v>
      </c>
      <c r="J1741" s="1">
        <v>16</v>
      </c>
      <c r="K1741" s="1">
        <v>373</v>
      </c>
    </row>
    <row r="1742" spans="1:11">
      <c r="A1742" s="1" t="s">
        <v>483</v>
      </c>
      <c r="B1742" s="1" t="s">
        <v>431</v>
      </c>
      <c r="C1742" s="1" t="s">
        <v>757</v>
      </c>
      <c r="D1742" s="1">
        <v>3</v>
      </c>
      <c r="E1742" s="1" t="s">
        <v>1243</v>
      </c>
      <c r="F1742" s="1">
        <v>3</v>
      </c>
      <c r="G1742" s="1" t="s">
        <v>1243</v>
      </c>
      <c r="H1742" s="1">
        <v>3</v>
      </c>
      <c r="I1742" s="1" t="s">
        <v>1243</v>
      </c>
      <c r="J1742" s="1">
        <v>4</v>
      </c>
      <c r="K1742" s="1" t="s">
        <v>1243</v>
      </c>
    </row>
    <row r="1743" spans="1:11">
      <c r="A1743" s="1" t="s">
        <v>484</v>
      </c>
      <c r="B1743" s="1" t="s">
        <v>431</v>
      </c>
      <c r="C1743" s="1" t="s">
        <v>1431</v>
      </c>
      <c r="D1743" s="1">
        <v>0</v>
      </c>
      <c r="E1743" s="1">
        <v>0</v>
      </c>
      <c r="F1743" s="1">
        <v>0</v>
      </c>
      <c r="G1743" s="1">
        <v>0</v>
      </c>
      <c r="H1743" s="1">
        <v>0</v>
      </c>
      <c r="I1743" s="1">
        <v>0</v>
      </c>
      <c r="J1743" s="1">
        <v>0</v>
      </c>
      <c r="K1743" s="1">
        <v>0</v>
      </c>
    </row>
    <row r="1744" spans="1:11">
      <c r="A1744" s="1" t="s">
        <v>485</v>
      </c>
      <c r="B1744" s="1" t="s">
        <v>2370</v>
      </c>
      <c r="C1744" s="1" t="s">
        <v>746</v>
      </c>
      <c r="D1744" s="1">
        <v>17</v>
      </c>
      <c r="E1744" s="1" t="s">
        <v>1243</v>
      </c>
      <c r="F1744" s="1">
        <v>18</v>
      </c>
      <c r="G1744" s="1" t="s">
        <v>1243</v>
      </c>
      <c r="H1744" s="1">
        <v>18</v>
      </c>
      <c r="I1744" s="1" t="s">
        <v>1243</v>
      </c>
      <c r="J1744" s="1">
        <v>18</v>
      </c>
      <c r="K1744" s="1" t="s">
        <v>1243</v>
      </c>
    </row>
    <row r="1745" spans="1:11">
      <c r="A1745" s="1" t="s">
        <v>486</v>
      </c>
      <c r="B1745" s="1" t="s">
        <v>2370</v>
      </c>
      <c r="C1745" s="1" t="s">
        <v>759</v>
      </c>
      <c r="D1745" s="1">
        <v>0</v>
      </c>
      <c r="E1745" s="1" t="s">
        <v>1243</v>
      </c>
      <c r="F1745" s="1">
        <v>0</v>
      </c>
      <c r="G1745" s="1" t="s">
        <v>1243</v>
      </c>
      <c r="H1745" s="1">
        <v>0</v>
      </c>
      <c r="I1745" s="1" t="s">
        <v>1243</v>
      </c>
      <c r="J1745" s="1">
        <v>0</v>
      </c>
      <c r="K1745" s="1" t="s">
        <v>1243</v>
      </c>
    </row>
    <row r="1746" spans="1:11">
      <c r="A1746" s="1" t="s">
        <v>487</v>
      </c>
      <c r="B1746" s="1" t="s">
        <v>2370</v>
      </c>
      <c r="C1746" s="1" t="s">
        <v>1602</v>
      </c>
      <c r="D1746" s="1">
        <v>0</v>
      </c>
      <c r="E1746" s="1">
        <v>0</v>
      </c>
      <c r="F1746" s="1">
        <v>0</v>
      </c>
      <c r="G1746" s="1">
        <v>0</v>
      </c>
      <c r="H1746" s="1">
        <v>0</v>
      </c>
      <c r="I1746" s="1">
        <v>0</v>
      </c>
      <c r="J1746" s="1">
        <v>0</v>
      </c>
      <c r="K1746" s="1">
        <v>0</v>
      </c>
    </row>
    <row r="1747" spans="1:11">
      <c r="A1747" s="1" t="s">
        <v>488</v>
      </c>
      <c r="B1747" s="1" t="s">
        <v>2370</v>
      </c>
      <c r="C1747" s="1" t="s">
        <v>756</v>
      </c>
      <c r="D1747" s="1">
        <v>12</v>
      </c>
      <c r="E1747" s="1">
        <v>52</v>
      </c>
      <c r="F1747" s="1">
        <v>13</v>
      </c>
      <c r="G1747" s="1">
        <v>55</v>
      </c>
      <c r="H1747" s="1">
        <v>13</v>
      </c>
      <c r="I1747" s="1">
        <v>55</v>
      </c>
      <c r="J1747" s="1">
        <v>13</v>
      </c>
      <c r="K1747" s="1">
        <v>55</v>
      </c>
    </row>
    <row r="1748" spans="1:11">
      <c r="A1748" s="1" t="s">
        <v>489</v>
      </c>
      <c r="B1748" s="1" t="s">
        <v>2370</v>
      </c>
      <c r="C1748" s="1" t="s">
        <v>1603</v>
      </c>
      <c r="D1748" s="1">
        <v>0</v>
      </c>
      <c r="E1748" s="1">
        <v>0</v>
      </c>
      <c r="F1748" s="1">
        <v>0</v>
      </c>
      <c r="G1748" s="1">
        <v>0</v>
      </c>
      <c r="H1748" s="1">
        <v>0</v>
      </c>
      <c r="I1748" s="1">
        <v>0</v>
      </c>
      <c r="J1748" s="1">
        <v>0</v>
      </c>
      <c r="K1748" s="1">
        <v>0</v>
      </c>
    </row>
    <row r="1749" spans="1:11">
      <c r="A1749" s="1" t="s">
        <v>490</v>
      </c>
      <c r="B1749" s="1" t="s">
        <v>2370</v>
      </c>
      <c r="C1749" s="1" t="s">
        <v>758</v>
      </c>
      <c r="D1749" s="1">
        <v>2</v>
      </c>
      <c r="E1749" s="1" t="s">
        <v>1243</v>
      </c>
      <c r="F1749" s="1">
        <v>2</v>
      </c>
      <c r="G1749" s="1" t="s">
        <v>1243</v>
      </c>
      <c r="H1749" s="1">
        <v>2</v>
      </c>
      <c r="I1749" s="1" t="s">
        <v>1243</v>
      </c>
      <c r="J1749" s="1">
        <v>2</v>
      </c>
      <c r="K1749" s="1" t="s">
        <v>1243</v>
      </c>
    </row>
    <row r="1750" spans="1:11">
      <c r="A1750" s="1" t="s">
        <v>491</v>
      </c>
      <c r="B1750" s="1" t="s">
        <v>2370</v>
      </c>
      <c r="C1750" s="1" t="s">
        <v>1605</v>
      </c>
      <c r="D1750" s="1">
        <v>1</v>
      </c>
      <c r="E1750" s="1" t="s">
        <v>1243</v>
      </c>
      <c r="F1750" s="1">
        <v>1</v>
      </c>
      <c r="G1750" s="1" t="s">
        <v>1243</v>
      </c>
      <c r="H1750" s="1">
        <v>1</v>
      </c>
      <c r="I1750" s="1" t="s">
        <v>1243</v>
      </c>
      <c r="J1750" s="1">
        <v>1</v>
      </c>
      <c r="K1750" s="1" t="s">
        <v>1243</v>
      </c>
    </row>
    <row r="1751" spans="1:11">
      <c r="A1751" s="1" t="s">
        <v>492</v>
      </c>
      <c r="B1751" s="1" t="s">
        <v>2370</v>
      </c>
      <c r="C1751" s="1" t="s">
        <v>1606</v>
      </c>
      <c r="D1751" s="1">
        <v>1</v>
      </c>
      <c r="E1751" s="1" t="s">
        <v>1243</v>
      </c>
      <c r="F1751" s="1">
        <v>1</v>
      </c>
      <c r="G1751" s="1" t="s">
        <v>1243</v>
      </c>
      <c r="H1751" s="1">
        <v>1</v>
      </c>
      <c r="I1751" s="1" t="s">
        <v>1243</v>
      </c>
      <c r="J1751" s="1">
        <v>1</v>
      </c>
      <c r="K1751" s="1" t="s">
        <v>1243</v>
      </c>
    </row>
    <row r="1752" spans="1:11">
      <c r="A1752" s="1" t="s">
        <v>493</v>
      </c>
      <c r="B1752" s="1" t="s">
        <v>2370</v>
      </c>
      <c r="C1752" s="1" t="s">
        <v>760</v>
      </c>
      <c r="D1752" s="1">
        <v>0</v>
      </c>
      <c r="E1752" s="1">
        <v>0</v>
      </c>
      <c r="F1752" s="1">
        <v>0</v>
      </c>
      <c r="G1752" s="1">
        <v>0</v>
      </c>
      <c r="H1752" s="1">
        <v>0</v>
      </c>
      <c r="I1752" s="1">
        <v>0</v>
      </c>
      <c r="J1752" s="1">
        <v>0</v>
      </c>
      <c r="K1752" s="1">
        <v>0</v>
      </c>
    </row>
    <row r="1753" spans="1:11">
      <c r="A1753" s="1" t="s">
        <v>494</v>
      </c>
      <c r="B1753" s="1" t="s">
        <v>2370</v>
      </c>
      <c r="C1753" s="1" t="s">
        <v>1604</v>
      </c>
      <c r="D1753" s="1">
        <v>1</v>
      </c>
      <c r="E1753" s="1">
        <v>6</v>
      </c>
      <c r="F1753" s="1">
        <v>1</v>
      </c>
      <c r="G1753" s="1">
        <v>6</v>
      </c>
      <c r="H1753" s="1">
        <v>1</v>
      </c>
      <c r="I1753" s="1">
        <v>6</v>
      </c>
      <c r="J1753" s="1">
        <v>1</v>
      </c>
      <c r="K1753" s="1">
        <v>6</v>
      </c>
    </row>
    <row r="1754" spans="1:11">
      <c r="A1754" s="1" t="s">
        <v>495</v>
      </c>
      <c r="B1754" s="1" t="s">
        <v>2370</v>
      </c>
      <c r="C1754" s="1" t="s">
        <v>757</v>
      </c>
      <c r="D1754" s="1">
        <v>0</v>
      </c>
      <c r="E1754" s="1" t="s">
        <v>1243</v>
      </c>
      <c r="F1754" s="1">
        <v>0</v>
      </c>
      <c r="G1754" s="1" t="s">
        <v>1243</v>
      </c>
      <c r="H1754" s="1">
        <v>0</v>
      </c>
      <c r="I1754" s="1" t="s">
        <v>1243</v>
      </c>
      <c r="J1754" s="1">
        <v>0</v>
      </c>
      <c r="K1754" s="1" t="s">
        <v>1243</v>
      </c>
    </row>
    <row r="1755" spans="1:11">
      <c r="A1755" s="1" t="s">
        <v>496</v>
      </c>
      <c r="B1755" s="1" t="s">
        <v>2370</v>
      </c>
      <c r="C1755" s="1" t="s">
        <v>1431</v>
      </c>
      <c r="D1755" s="1">
        <v>0</v>
      </c>
      <c r="E1755" s="1">
        <v>0</v>
      </c>
      <c r="F1755" s="1">
        <v>0</v>
      </c>
      <c r="G1755" s="1">
        <v>0</v>
      </c>
      <c r="H1755" s="1">
        <v>0</v>
      </c>
      <c r="I1755" s="1">
        <v>0</v>
      </c>
      <c r="J1755" s="1">
        <v>0</v>
      </c>
      <c r="K1755" s="1">
        <v>0</v>
      </c>
    </row>
    <row r="1756" spans="1:11">
      <c r="A1756" s="1" t="s">
        <v>497</v>
      </c>
      <c r="B1756" s="1" t="s">
        <v>2371</v>
      </c>
      <c r="C1756" s="1" t="s">
        <v>746</v>
      </c>
      <c r="D1756" s="1">
        <v>41</v>
      </c>
      <c r="E1756" s="1" t="s">
        <v>1243</v>
      </c>
      <c r="F1756" s="1">
        <v>41</v>
      </c>
      <c r="G1756" s="1" t="s">
        <v>1243</v>
      </c>
      <c r="H1756" s="1">
        <v>42</v>
      </c>
      <c r="I1756" s="1" t="s">
        <v>1243</v>
      </c>
      <c r="J1756" s="1">
        <v>43</v>
      </c>
      <c r="K1756" s="1" t="s">
        <v>1243</v>
      </c>
    </row>
    <row r="1757" spans="1:11">
      <c r="A1757" s="1" t="s">
        <v>498</v>
      </c>
      <c r="B1757" s="1" t="s">
        <v>2371</v>
      </c>
      <c r="C1757" s="1" t="s">
        <v>759</v>
      </c>
      <c r="D1757" s="1">
        <v>3</v>
      </c>
      <c r="E1757" s="1" t="s">
        <v>1243</v>
      </c>
      <c r="F1757" s="1">
        <v>3</v>
      </c>
      <c r="G1757" s="1" t="s">
        <v>1243</v>
      </c>
      <c r="H1757" s="1">
        <v>3</v>
      </c>
      <c r="I1757" s="1" t="s">
        <v>1243</v>
      </c>
      <c r="J1757" s="1">
        <v>3</v>
      </c>
      <c r="K1757" s="1" t="s">
        <v>1243</v>
      </c>
    </row>
    <row r="1758" spans="1:11">
      <c r="A1758" s="1" t="s">
        <v>499</v>
      </c>
      <c r="B1758" s="1" t="s">
        <v>2371</v>
      </c>
      <c r="C1758" s="1" t="s">
        <v>1602</v>
      </c>
      <c r="D1758" s="1">
        <v>2</v>
      </c>
      <c r="E1758" s="1">
        <v>320</v>
      </c>
      <c r="F1758" s="1">
        <v>2</v>
      </c>
      <c r="G1758" s="1">
        <v>320</v>
      </c>
      <c r="H1758" s="1">
        <v>2</v>
      </c>
      <c r="I1758" s="1">
        <v>320</v>
      </c>
      <c r="J1758" s="1">
        <v>2</v>
      </c>
      <c r="K1758" s="1">
        <v>320</v>
      </c>
    </row>
    <row r="1759" spans="1:11">
      <c r="A1759" s="1" t="s">
        <v>500</v>
      </c>
      <c r="B1759" s="1" t="s">
        <v>2371</v>
      </c>
      <c r="C1759" s="1" t="s">
        <v>756</v>
      </c>
      <c r="D1759" s="1">
        <v>17</v>
      </c>
      <c r="E1759" s="1">
        <v>148</v>
      </c>
      <c r="F1759" s="1">
        <v>17</v>
      </c>
      <c r="G1759" s="1">
        <v>148</v>
      </c>
      <c r="H1759" s="1">
        <v>17</v>
      </c>
      <c r="I1759" s="1">
        <v>148</v>
      </c>
      <c r="J1759" s="1">
        <v>18</v>
      </c>
      <c r="K1759" s="1">
        <v>151</v>
      </c>
    </row>
    <row r="1760" spans="1:11">
      <c r="A1760" s="1" t="s">
        <v>501</v>
      </c>
      <c r="B1760" s="1" t="s">
        <v>2371</v>
      </c>
      <c r="C1760" s="1" t="s">
        <v>1603</v>
      </c>
      <c r="D1760" s="1">
        <v>0</v>
      </c>
      <c r="E1760" s="1">
        <v>0</v>
      </c>
      <c r="F1760" s="1">
        <v>0</v>
      </c>
      <c r="G1760" s="1">
        <v>0</v>
      </c>
      <c r="H1760" s="1">
        <v>0</v>
      </c>
      <c r="I1760" s="1">
        <v>0</v>
      </c>
      <c r="J1760" s="1">
        <v>0</v>
      </c>
      <c r="K1760" s="1">
        <v>0</v>
      </c>
    </row>
    <row r="1761" spans="1:11">
      <c r="A1761" s="1" t="s">
        <v>502</v>
      </c>
      <c r="B1761" s="1" t="s">
        <v>2371</v>
      </c>
      <c r="C1761" s="1" t="s">
        <v>758</v>
      </c>
      <c r="D1761" s="1">
        <v>12</v>
      </c>
      <c r="E1761" s="1" t="s">
        <v>1243</v>
      </c>
      <c r="F1761" s="1">
        <v>12</v>
      </c>
      <c r="G1761" s="1" t="s">
        <v>1243</v>
      </c>
      <c r="H1761" s="1">
        <v>13</v>
      </c>
      <c r="I1761" s="1" t="s">
        <v>1243</v>
      </c>
      <c r="J1761" s="1">
        <v>13</v>
      </c>
      <c r="K1761" s="1" t="s">
        <v>1243</v>
      </c>
    </row>
    <row r="1762" spans="1:11">
      <c r="A1762" s="1" t="s">
        <v>1550</v>
      </c>
      <c r="B1762" s="1" t="s">
        <v>2371</v>
      </c>
      <c r="C1762" s="1" t="s">
        <v>1605</v>
      </c>
      <c r="D1762" s="1">
        <v>1</v>
      </c>
      <c r="E1762" s="1" t="s">
        <v>1243</v>
      </c>
      <c r="F1762" s="1">
        <v>1</v>
      </c>
      <c r="G1762" s="1" t="s">
        <v>1243</v>
      </c>
      <c r="H1762" s="1">
        <v>1</v>
      </c>
      <c r="I1762" s="1" t="s">
        <v>1243</v>
      </c>
      <c r="J1762" s="1">
        <v>1</v>
      </c>
      <c r="K1762" s="1" t="s">
        <v>1243</v>
      </c>
    </row>
    <row r="1763" spans="1:11">
      <c r="A1763" s="1" t="s">
        <v>1551</v>
      </c>
      <c r="B1763" s="1" t="s">
        <v>2371</v>
      </c>
      <c r="C1763" s="1" t="s">
        <v>1606</v>
      </c>
      <c r="D1763" s="1">
        <v>1</v>
      </c>
      <c r="E1763" s="1" t="s">
        <v>1243</v>
      </c>
      <c r="F1763" s="1">
        <v>1</v>
      </c>
      <c r="G1763" s="1" t="s">
        <v>1243</v>
      </c>
      <c r="H1763" s="1">
        <v>1</v>
      </c>
      <c r="I1763" s="1" t="s">
        <v>1243</v>
      </c>
      <c r="J1763" s="1">
        <v>1</v>
      </c>
      <c r="K1763" s="1" t="s">
        <v>1243</v>
      </c>
    </row>
    <row r="1764" spans="1:11">
      <c r="A1764" s="1" t="s">
        <v>616</v>
      </c>
      <c r="B1764" s="1" t="s">
        <v>2371</v>
      </c>
      <c r="C1764" s="1" t="s">
        <v>760</v>
      </c>
      <c r="D1764" s="1">
        <v>2</v>
      </c>
      <c r="E1764" s="1">
        <v>14.695651999999999</v>
      </c>
      <c r="F1764" s="1">
        <v>2</v>
      </c>
      <c r="G1764" s="1">
        <v>14.695651999999999</v>
      </c>
      <c r="H1764" s="1">
        <v>2</v>
      </c>
      <c r="I1764" s="1">
        <v>14.695651999999999</v>
      </c>
      <c r="J1764" s="1">
        <v>2</v>
      </c>
      <c r="K1764" s="1">
        <v>14.695651999999999</v>
      </c>
    </row>
    <row r="1765" spans="1:11">
      <c r="A1765" s="1" t="s">
        <v>617</v>
      </c>
      <c r="B1765" s="1" t="s">
        <v>2371</v>
      </c>
      <c r="C1765" s="1" t="s">
        <v>1604</v>
      </c>
      <c r="D1765" s="1">
        <v>3</v>
      </c>
      <c r="E1765" s="1">
        <v>190</v>
      </c>
      <c r="F1765" s="1">
        <v>3</v>
      </c>
      <c r="G1765" s="1">
        <v>190</v>
      </c>
      <c r="H1765" s="1">
        <v>3</v>
      </c>
      <c r="I1765" s="1">
        <v>190</v>
      </c>
      <c r="J1765" s="1">
        <v>3</v>
      </c>
      <c r="K1765" s="1">
        <v>190</v>
      </c>
    </row>
    <row r="1766" spans="1:11">
      <c r="A1766" s="1" t="s">
        <v>618</v>
      </c>
      <c r="B1766" s="1" t="s">
        <v>2371</v>
      </c>
      <c r="C1766" s="1" t="s">
        <v>757</v>
      </c>
      <c r="D1766" s="1">
        <v>0</v>
      </c>
      <c r="E1766" s="1" t="s">
        <v>1243</v>
      </c>
      <c r="F1766" s="1">
        <v>0</v>
      </c>
      <c r="G1766" s="1" t="s">
        <v>1243</v>
      </c>
      <c r="H1766" s="1">
        <v>0</v>
      </c>
      <c r="I1766" s="1" t="s">
        <v>1243</v>
      </c>
      <c r="J1766" s="1">
        <v>0</v>
      </c>
      <c r="K1766" s="1" t="s">
        <v>1243</v>
      </c>
    </row>
    <row r="1767" spans="1:11">
      <c r="A1767" s="1" t="s">
        <v>619</v>
      </c>
      <c r="B1767" s="1" t="s">
        <v>2371</v>
      </c>
      <c r="C1767" s="1" t="s">
        <v>1431</v>
      </c>
      <c r="D1767" s="1">
        <v>0</v>
      </c>
      <c r="E1767" s="1">
        <v>0</v>
      </c>
      <c r="F1767" s="1">
        <v>0</v>
      </c>
      <c r="G1767" s="1">
        <v>0</v>
      </c>
      <c r="H1767" s="1">
        <v>0</v>
      </c>
      <c r="I1767" s="1">
        <v>0</v>
      </c>
      <c r="J1767" s="1">
        <v>0</v>
      </c>
      <c r="K1767" s="1">
        <v>0</v>
      </c>
    </row>
    <row r="1768" spans="1:11">
      <c r="A1768" s="1" t="s">
        <v>620</v>
      </c>
      <c r="B1768" s="1" t="s">
        <v>1610</v>
      </c>
      <c r="C1768" s="1" t="s">
        <v>746</v>
      </c>
      <c r="D1768" s="1">
        <v>22</v>
      </c>
      <c r="E1768" s="1" t="s">
        <v>1243</v>
      </c>
      <c r="F1768" s="1">
        <v>22</v>
      </c>
      <c r="G1768" s="1" t="s">
        <v>1243</v>
      </c>
      <c r="H1768" s="1">
        <v>22</v>
      </c>
      <c r="I1768" s="1" t="s">
        <v>1243</v>
      </c>
      <c r="J1768" s="1">
        <v>22</v>
      </c>
      <c r="K1768" s="1" t="s">
        <v>1243</v>
      </c>
    </row>
    <row r="1769" spans="1:11">
      <c r="A1769" s="1" t="s">
        <v>621</v>
      </c>
      <c r="B1769" s="1" t="s">
        <v>1610</v>
      </c>
      <c r="C1769" s="1" t="s">
        <v>759</v>
      </c>
      <c r="D1769" s="1">
        <v>0</v>
      </c>
      <c r="E1769" s="1" t="s">
        <v>1243</v>
      </c>
      <c r="F1769" s="1">
        <v>0</v>
      </c>
      <c r="G1769" s="1" t="s">
        <v>1243</v>
      </c>
      <c r="H1769" s="1">
        <v>0</v>
      </c>
      <c r="I1769" s="1" t="s">
        <v>1243</v>
      </c>
      <c r="J1769" s="1">
        <v>0</v>
      </c>
      <c r="K1769" s="1" t="s">
        <v>1243</v>
      </c>
    </row>
    <row r="1770" spans="1:11">
      <c r="A1770" s="1" t="s">
        <v>622</v>
      </c>
      <c r="B1770" s="1" t="s">
        <v>1610</v>
      </c>
      <c r="C1770" s="1" t="s">
        <v>1602</v>
      </c>
      <c r="D1770" s="1">
        <v>0</v>
      </c>
      <c r="E1770" s="1">
        <v>0</v>
      </c>
      <c r="F1770" s="1">
        <v>0</v>
      </c>
      <c r="G1770" s="1">
        <v>0</v>
      </c>
      <c r="H1770" s="1">
        <v>0</v>
      </c>
      <c r="I1770" s="1">
        <v>0</v>
      </c>
      <c r="J1770" s="1">
        <v>0</v>
      </c>
      <c r="K1770" s="1">
        <v>0</v>
      </c>
    </row>
    <row r="1771" spans="1:11">
      <c r="A1771" s="1" t="s">
        <v>623</v>
      </c>
      <c r="B1771" s="1" t="s">
        <v>1610</v>
      </c>
      <c r="C1771" s="1" t="s">
        <v>756</v>
      </c>
      <c r="D1771" s="1">
        <v>17</v>
      </c>
      <c r="E1771" s="1">
        <v>101</v>
      </c>
      <c r="F1771" s="1">
        <v>17</v>
      </c>
      <c r="G1771" s="1">
        <v>101</v>
      </c>
      <c r="H1771" s="1">
        <v>17</v>
      </c>
      <c r="I1771" s="1">
        <v>101</v>
      </c>
      <c r="J1771" s="1">
        <v>17</v>
      </c>
      <c r="K1771" s="1">
        <v>101</v>
      </c>
    </row>
    <row r="1772" spans="1:11">
      <c r="A1772" s="1" t="s">
        <v>624</v>
      </c>
      <c r="B1772" s="1" t="s">
        <v>1610</v>
      </c>
      <c r="C1772" s="1" t="s">
        <v>1603</v>
      </c>
      <c r="D1772" s="1">
        <v>0</v>
      </c>
      <c r="E1772" s="1">
        <v>0</v>
      </c>
      <c r="F1772" s="1">
        <v>0</v>
      </c>
      <c r="G1772" s="1">
        <v>0</v>
      </c>
      <c r="H1772" s="1">
        <v>0</v>
      </c>
      <c r="I1772" s="1">
        <v>0</v>
      </c>
      <c r="J1772" s="1">
        <v>0</v>
      </c>
      <c r="K1772" s="1">
        <v>0</v>
      </c>
    </row>
    <row r="1773" spans="1:11">
      <c r="A1773" s="1" t="s">
        <v>625</v>
      </c>
      <c r="B1773" s="1" t="s">
        <v>1610</v>
      </c>
      <c r="C1773" s="1" t="s">
        <v>758</v>
      </c>
      <c r="D1773" s="1">
        <v>1</v>
      </c>
      <c r="E1773" s="1" t="s">
        <v>1243</v>
      </c>
      <c r="F1773" s="1">
        <v>1</v>
      </c>
      <c r="G1773" s="1" t="s">
        <v>1243</v>
      </c>
      <c r="H1773" s="1">
        <v>1</v>
      </c>
      <c r="I1773" s="1" t="s">
        <v>1243</v>
      </c>
      <c r="J1773" s="1">
        <v>1</v>
      </c>
      <c r="K1773" s="1" t="s">
        <v>1243</v>
      </c>
    </row>
    <row r="1774" spans="1:11">
      <c r="A1774" s="1" t="s">
        <v>112</v>
      </c>
      <c r="B1774" s="1" t="s">
        <v>1610</v>
      </c>
      <c r="C1774" s="1" t="s">
        <v>1605</v>
      </c>
      <c r="D1774" s="1">
        <v>1</v>
      </c>
      <c r="E1774" s="1" t="s">
        <v>1243</v>
      </c>
      <c r="F1774" s="1">
        <v>1</v>
      </c>
      <c r="G1774" s="1" t="s">
        <v>1243</v>
      </c>
      <c r="H1774" s="1">
        <v>1</v>
      </c>
      <c r="I1774" s="1" t="s">
        <v>1243</v>
      </c>
      <c r="J1774" s="1">
        <v>1</v>
      </c>
      <c r="K1774" s="1" t="s">
        <v>1243</v>
      </c>
    </row>
    <row r="1775" spans="1:11">
      <c r="A1775" s="1" t="s">
        <v>113</v>
      </c>
      <c r="B1775" s="1" t="s">
        <v>1610</v>
      </c>
      <c r="C1775" s="1" t="s">
        <v>1606</v>
      </c>
      <c r="D1775" s="1">
        <v>1</v>
      </c>
      <c r="E1775" s="1" t="s">
        <v>1243</v>
      </c>
      <c r="F1775" s="1">
        <v>1</v>
      </c>
      <c r="G1775" s="1" t="s">
        <v>1243</v>
      </c>
      <c r="H1775" s="1">
        <v>1</v>
      </c>
      <c r="I1775" s="1" t="s">
        <v>1243</v>
      </c>
      <c r="J1775" s="1">
        <v>1</v>
      </c>
      <c r="K1775" s="1" t="s">
        <v>1243</v>
      </c>
    </row>
    <row r="1776" spans="1:11">
      <c r="A1776" s="1" t="s">
        <v>1872</v>
      </c>
      <c r="B1776" s="1" t="s">
        <v>1610</v>
      </c>
      <c r="C1776" s="1" t="s">
        <v>760</v>
      </c>
      <c r="D1776" s="1">
        <v>2</v>
      </c>
      <c r="E1776" s="1">
        <v>9.695651999999999</v>
      </c>
      <c r="F1776" s="1">
        <v>2</v>
      </c>
      <c r="G1776" s="1">
        <v>9.695651999999999</v>
      </c>
      <c r="H1776" s="1">
        <v>2</v>
      </c>
      <c r="I1776" s="1">
        <v>9.695651999999999</v>
      </c>
      <c r="J1776" s="1">
        <v>2</v>
      </c>
      <c r="K1776" s="1">
        <v>9.4285709999999998</v>
      </c>
    </row>
    <row r="1777" spans="1:11">
      <c r="A1777" s="1" t="s">
        <v>1873</v>
      </c>
      <c r="B1777" s="1" t="s">
        <v>1610</v>
      </c>
      <c r="C1777" s="1" t="s">
        <v>1604</v>
      </c>
      <c r="D1777" s="1">
        <v>0</v>
      </c>
      <c r="E1777" s="1">
        <v>0</v>
      </c>
      <c r="F1777" s="1">
        <v>0</v>
      </c>
      <c r="G1777" s="1">
        <v>0</v>
      </c>
      <c r="H1777" s="1">
        <v>0</v>
      </c>
      <c r="I1777" s="1">
        <v>0</v>
      </c>
      <c r="J1777" s="1">
        <v>0</v>
      </c>
      <c r="K1777" s="1">
        <v>0</v>
      </c>
    </row>
    <row r="1778" spans="1:11">
      <c r="A1778" s="1" t="s">
        <v>1874</v>
      </c>
      <c r="B1778" s="1" t="s">
        <v>1610</v>
      </c>
      <c r="C1778" s="1" t="s">
        <v>757</v>
      </c>
      <c r="D1778" s="1">
        <v>0</v>
      </c>
      <c r="E1778" s="1" t="s">
        <v>1243</v>
      </c>
      <c r="F1778" s="1">
        <v>0</v>
      </c>
      <c r="G1778" s="1" t="s">
        <v>1243</v>
      </c>
      <c r="H1778" s="1">
        <v>0</v>
      </c>
      <c r="I1778" s="1" t="s">
        <v>1243</v>
      </c>
      <c r="J1778" s="1">
        <v>0</v>
      </c>
      <c r="K1778" s="1" t="s">
        <v>1243</v>
      </c>
    </row>
    <row r="1779" spans="1:11">
      <c r="A1779" s="1" t="s">
        <v>1875</v>
      </c>
      <c r="B1779" s="1" t="s">
        <v>1610</v>
      </c>
      <c r="C1779" s="1" t="s">
        <v>1431</v>
      </c>
      <c r="D1779" s="1">
        <v>0</v>
      </c>
      <c r="E1779" s="1">
        <v>0</v>
      </c>
      <c r="F1779" s="1">
        <v>0</v>
      </c>
      <c r="G1779" s="1">
        <v>0</v>
      </c>
      <c r="H1779" s="1">
        <v>0</v>
      </c>
      <c r="I1779" s="1">
        <v>0</v>
      </c>
      <c r="J1779" s="1">
        <v>0</v>
      </c>
      <c r="K1779" s="1">
        <v>0</v>
      </c>
    </row>
    <row r="1780" spans="1:11">
      <c r="A1780" s="1" t="s">
        <v>1876</v>
      </c>
      <c r="B1780" s="1" t="s">
        <v>1617</v>
      </c>
      <c r="C1780" s="1" t="s">
        <v>746</v>
      </c>
      <c r="D1780" s="1">
        <v>27</v>
      </c>
      <c r="E1780" s="1" t="s">
        <v>1243</v>
      </c>
      <c r="F1780" s="1">
        <v>27</v>
      </c>
      <c r="G1780" s="1" t="s">
        <v>1243</v>
      </c>
      <c r="H1780" s="1">
        <v>27</v>
      </c>
      <c r="I1780" s="1" t="s">
        <v>1243</v>
      </c>
      <c r="J1780" s="1">
        <v>27</v>
      </c>
      <c r="K1780" s="1" t="s">
        <v>1243</v>
      </c>
    </row>
    <row r="1781" spans="1:11">
      <c r="A1781" s="1" t="s">
        <v>1877</v>
      </c>
      <c r="B1781" s="1" t="s">
        <v>1617</v>
      </c>
      <c r="C1781" s="1" t="s">
        <v>759</v>
      </c>
      <c r="D1781" s="1">
        <v>0</v>
      </c>
      <c r="E1781" s="1" t="s">
        <v>1243</v>
      </c>
      <c r="F1781" s="1">
        <v>0</v>
      </c>
      <c r="G1781" s="1" t="s">
        <v>1243</v>
      </c>
      <c r="H1781" s="1">
        <v>0</v>
      </c>
      <c r="I1781" s="1" t="s">
        <v>1243</v>
      </c>
      <c r="J1781" s="1">
        <v>0</v>
      </c>
      <c r="K1781" s="1" t="s">
        <v>1243</v>
      </c>
    </row>
    <row r="1782" spans="1:11">
      <c r="A1782" s="1" t="s">
        <v>1878</v>
      </c>
      <c r="B1782" s="1" t="s">
        <v>1617</v>
      </c>
      <c r="C1782" s="1" t="s">
        <v>1602</v>
      </c>
      <c r="D1782" s="1">
        <v>3</v>
      </c>
      <c r="E1782" s="1">
        <v>696.84482758620686</v>
      </c>
      <c r="F1782" s="1">
        <v>3</v>
      </c>
      <c r="G1782" s="1">
        <v>698.07017543859649</v>
      </c>
      <c r="H1782" s="1">
        <v>3</v>
      </c>
      <c r="I1782" s="1">
        <v>698.07017543859649</v>
      </c>
      <c r="J1782" s="1">
        <v>3</v>
      </c>
      <c r="K1782" s="1">
        <v>696.91379310344826</v>
      </c>
    </row>
    <row r="1783" spans="1:11">
      <c r="A1783" s="1" t="s">
        <v>1879</v>
      </c>
      <c r="B1783" s="1" t="s">
        <v>1617</v>
      </c>
      <c r="C1783" s="1" t="s">
        <v>756</v>
      </c>
      <c r="D1783" s="1">
        <v>18</v>
      </c>
      <c r="E1783" s="1">
        <v>130</v>
      </c>
      <c r="F1783" s="1">
        <v>18</v>
      </c>
      <c r="G1783" s="1">
        <v>130</v>
      </c>
      <c r="H1783" s="1">
        <v>18</v>
      </c>
      <c r="I1783" s="1">
        <v>130</v>
      </c>
      <c r="J1783" s="1">
        <v>18</v>
      </c>
      <c r="K1783" s="1">
        <v>130</v>
      </c>
    </row>
    <row r="1784" spans="1:11">
      <c r="A1784" s="1" t="s">
        <v>1880</v>
      </c>
      <c r="B1784" s="1" t="s">
        <v>1617</v>
      </c>
      <c r="C1784" s="1" t="s">
        <v>1603</v>
      </c>
      <c r="D1784" s="1">
        <v>0</v>
      </c>
      <c r="E1784" s="1">
        <v>0</v>
      </c>
      <c r="F1784" s="1">
        <v>0</v>
      </c>
      <c r="G1784" s="1">
        <v>0</v>
      </c>
      <c r="H1784" s="1">
        <v>0</v>
      </c>
      <c r="I1784" s="1">
        <v>0</v>
      </c>
      <c r="J1784" s="1">
        <v>0</v>
      </c>
      <c r="K1784" s="1">
        <v>0</v>
      </c>
    </row>
    <row r="1785" spans="1:11">
      <c r="A1785" s="1" t="s">
        <v>1881</v>
      </c>
      <c r="B1785" s="1" t="s">
        <v>1617</v>
      </c>
      <c r="C1785" s="1" t="s">
        <v>758</v>
      </c>
      <c r="D1785" s="1">
        <v>3</v>
      </c>
      <c r="E1785" s="1" t="s">
        <v>1243</v>
      </c>
      <c r="F1785" s="1">
        <v>3</v>
      </c>
      <c r="G1785" s="1" t="s">
        <v>1243</v>
      </c>
      <c r="H1785" s="1">
        <v>3</v>
      </c>
      <c r="I1785" s="1" t="s">
        <v>1243</v>
      </c>
      <c r="J1785" s="1">
        <v>3</v>
      </c>
      <c r="K1785" s="1" t="s">
        <v>1243</v>
      </c>
    </row>
    <row r="1786" spans="1:11">
      <c r="A1786" s="1" t="s">
        <v>1882</v>
      </c>
      <c r="B1786" s="1" t="s">
        <v>1617</v>
      </c>
      <c r="C1786" s="1" t="s">
        <v>1605</v>
      </c>
      <c r="D1786" s="1">
        <v>1</v>
      </c>
      <c r="E1786" s="1" t="s">
        <v>1243</v>
      </c>
      <c r="F1786" s="1">
        <v>1</v>
      </c>
      <c r="G1786" s="1" t="s">
        <v>1243</v>
      </c>
      <c r="H1786" s="1">
        <v>1</v>
      </c>
      <c r="I1786" s="1" t="s">
        <v>1243</v>
      </c>
      <c r="J1786" s="1">
        <v>1</v>
      </c>
      <c r="K1786" s="1" t="s">
        <v>1243</v>
      </c>
    </row>
    <row r="1787" spans="1:11">
      <c r="A1787" s="1" t="s">
        <v>1883</v>
      </c>
      <c r="B1787" s="1" t="s">
        <v>1617</v>
      </c>
      <c r="C1787" s="1" t="s">
        <v>1606</v>
      </c>
      <c r="D1787" s="1">
        <v>1</v>
      </c>
      <c r="E1787" s="1" t="s">
        <v>1243</v>
      </c>
      <c r="F1787" s="1">
        <v>1</v>
      </c>
      <c r="G1787" s="1" t="s">
        <v>1243</v>
      </c>
      <c r="H1787" s="1">
        <v>1</v>
      </c>
      <c r="I1787" s="1" t="s">
        <v>1243</v>
      </c>
      <c r="J1787" s="1">
        <v>1</v>
      </c>
      <c r="K1787" s="1" t="s">
        <v>1243</v>
      </c>
    </row>
    <row r="1788" spans="1:11">
      <c r="A1788" s="1" t="s">
        <v>1884</v>
      </c>
      <c r="B1788" s="1" t="s">
        <v>1617</v>
      </c>
      <c r="C1788" s="1" t="s">
        <v>760</v>
      </c>
      <c r="D1788" s="1">
        <v>0</v>
      </c>
      <c r="E1788" s="1">
        <v>0</v>
      </c>
      <c r="F1788" s="1">
        <v>0</v>
      </c>
      <c r="G1788" s="1">
        <v>0</v>
      </c>
      <c r="H1788" s="1">
        <v>0</v>
      </c>
      <c r="I1788" s="1">
        <v>0</v>
      </c>
      <c r="J1788" s="1">
        <v>0</v>
      </c>
      <c r="K1788" s="1">
        <v>0</v>
      </c>
    </row>
    <row r="1789" spans="1:11">
      <c r="A1789" s="1" t="s">
        <v>1885</v>
      </c>
      <c r="B1789" s="1" t="s">
        <v>1617</v>
      </c>
      <c r="C1789" s="1" t="s">
        <v>1604</v>
      </c>
      <c r="D1789" s="1">
        <v>0</v>
      </c>
      <c r="E1789" s="1">
        <v>0</v>
      </c>
      <c r="F1789" s="1">
        <v>0</v>
      </c>
      <c r="G1789" s="1">
        <v>0</v>
      </c>
      <c r="H1789" s="1">
        <v>0</v>
      </c>
      <c r="I1789" s="1">
        <v>0</v>
      </c>
      <c r="J1789" s="1">
        <v>0</v>
      </c>
      <c r="K1789" s="1">
        <v>0</v>
      </c>
    </row>
    <row r="1790" spans="1:11">
      <c r="A1790" s="1" t="s">
        <v>1886</v>
      </c>
      <c r="B1790" s="1" t="s">
        <v>1617</v>
      </c>
      <c r="C1790" s="1" t="s">
        <v>757</v>
      </c>
      <c r="D1790" s="1">
        <v>1</v>
      </c>
      <c r="E1790" s="1" t="s">
        <v>1243</v>
      </c>
      <c r="F1790" s="1">
        <v>1</v>
      </c>
      <c r="G1790" s="1" t="s">
        <v>1243</v>
      </c>
      <c r="H1790" s="1">
        <v>1</v>
      </c>
      <c r="I1790" s="1" t="s">
        <v>1243</v>
      </c>
      <c r="J1790" s="1">
        <v>1</v>
      </c>
      <c r="K1790" s="1" t="s">
        <v>1243</v>
      </c>
    </row>
    <row r="1791" spans="1:11">
      <c r="A1791" s="1" t="s">
        <v>1887</v>
      </c>
      <c r="B1791" s="1" t="s">
        <v>1617</v>
      </c>
      <c r="C1791" s="1" t="s">
        <v>1431</v>
      </c>
      <c r="D1791" s="1">
        <v>0</v>
      </c>
      <c r="E1791" s="1">
        <v>0</v>
      </c>
      <c r="F1791" s="1">
        <v>0</v>
      </c>
      <c r="G1791" s="1">
        <v>0</v>
      </c>
      <c r="H1791" s="1">
        <v>0</v>
      </c>
      <c r="I1791" s="1">
        <v>0</v>
      </c>
      <c r="J1791" s="1">
        <v>0</v>
      </c>
      <c r="K1791" s="1">
        <v>0</v>
      </c>
    </row>
    <row r="1792" spans="1:11">
      <c r="A1792" s="1" t="s">
        <v>1888</v>
      </c>
      <c r="B1792" s="1" t="s">
        <v>1621</v>
      </c>
      <c r="C1792" s="1" t="s">
        <v>746</v>
      </c>
      <c r="D1792" s="1">
        <v>16</v>
      </c>
      <c r="E1792" s="1" t="s">
        <v>1243</v>
      </c>
      <c r="F1792" s="1">
        <v>16</v>
      </c>
      <c r="G1792" s="1" t="s">
        <v>1243</v>
      </c>
      <c r="H1792" s="1">
        <v>17</v>
      </c>
      <c r="I1792" s="1" t="s">
        <v>1243</v>
      </c>
      <c r="J1792" s="1">
        <v>17</v>
      </c>
      <c r="K1792" s="1" t="s">
        <v>1243</v>
      </c>
    </row>
    <row r="1793" spans="1:11">
      <c r="A1793" s="1" t="s">
        <v>1889</v>
      </c>
      <c r="B1793" s="1" t="s">
        <v>1621</v>
      </c>
      <c r="C1793" s="1" t="s">
        <v>759</v>
      </c>
      <c r="D1793" s="1">
        <v>0</v>
      </c>
      <c r="E1793" s="1" t="s">
        <v>1243</v>
      </c>
      <c r="F1793" s="1">
        <v>0</v>
      </c>
      <c r="G1793" s="1" t="s">
        <v>1243</v>
      </c>
      <c r="H1793" s="1">
        <v>0</v>
      </c>
      <c r="I1793" s="1" t="s">
        <v>1243</v>
      </c>
      <c r="J1793" s="1">
        <v>0</v>
      </c>
      <c r="K1793" s="1" t="s">
        <v>1243</v>
      </c>
    </row>
    <row r="1794" spans="1:11">
      <c r="A1794" s="1" t="s">
        <v>1890</v>
      </c>
      <c r="B1794" s="1" t="s">
        <v>1621</v>
      </c>
      <c r="C1794" s="1" t="s">
        <v>1602</v>
      </c>
      <c r="D1794" s="1">
        <v>0</v>
      </c>
      <c r="E1794" s="1">
        <v>0</v>
      </c>
      <c r="F1794" s="1">
        <v>0</v>
      </c>
      <c r="G1794" s="1">
        <v>0</v>
      </c>
      <c r="H1794" s="1">
        <v>0</v>
      </c>
      <c r="I1794" s="1">
        <v>0</v>
      </c>
      <c r="J1794" s="1">
        <v>0</v>
      </c>
      <c r="K1794" s="1">
        <v>0</v>
      </c>
    </row>
    <row r="1795" spans="1:11">
      <c r="A1795" s="1" t="s">
        <v>1891</v>
      </c>
      <c r="B1795" s="1" t="s">
        <v>1621</v>
      </c>
      <c r="C1795" s="1" t="s">
        <v>756</v>
      </c>
      <c r="D1795" s="1">
        <v>12</v>
      </c>
      <c r="E1795" s="1">
        <v>56</v>
      </c>
      <c r="F1795" s="1">
        <v>12</v>
      </c>
      <c r="G1795" s="1">
        <v>56</v>
      </c>
      <c r="H1795" s="1">
        <v>13</v>
      </c>
      <c r="I1795" s="1">
        <v>60</v>
      </c>
      <c r="J1795" s="1">
        <v>13</v>
      </c>
      <c r="K1795" s="1">
        <v>60</v>
      </c>
    </row>
    <row r="1796" spans="1:11">
      <c r="A1796" s="1" t="s">
        <v>1892</v>
      </c>
      <c r="B1796" s="1" t="s">
        <v>1621</v>
      </c>
      <c r="C1796" s="1" t="s">
        <v>1603</v>
      </c>
      <c r="D1796" s="1">
        <v>0</v>
      </c>
      <c r="E1796" s="1">
        <v>0</v>
      </c>
      <c r="F1796" s="1">
        <v>0</v>
      </c>
      <c r="G1796" s="1">
        <v>0</v>
      </c>
      <c r="H1796" s="1">
        <v>0</v>
      </c>
      <c r="I1796" s="1">
        <v>0</v>
      </c>
      <c r="J1796" s="1">
        <v>0</v>
      </c>
      <c r="K1796" s="1">
        <v>0</v>
      </c>
    </row>
    <row r="1797" spans="1:11">
      <c r="A1797" s="1" t="s">
        <v>1893</v>
      </c>
      <c r="B1797" s="1" t="s">
        <v>1621</v>
      </c>
      <c r="C1797" s="1" t="s">
        <v>758</v>
      </c>
      <c r="D1797" s="1">
        <v>1</v>
      </c>
      <c r="E1797" s="1" t="s">
        <v>1243</v>
      </c>
      <c r="F1797" s="1">
        <v>1</v>
      </c>
      <c r="G1797" s="1" t="s">
        <v>1243</v>
      </c>
      <c r="H1797" s="1">
        <v>1</v>
      </c>
      <c r="I1797" s="1" t="s">
        <v>1243</v>
      </c>
      <c r="J1797" s="1">
        <v>1</v>
      </c>
      <c r="K1797" s="1" t="s">
        <v>1243</v>
      </c>
    </row>
    <row r="1798" spans="1:11">
      <c r="A1798" s="1" t="s">
        <v>1894</v>
      </c>
      <c r="B1798" s="1" t="s">
        <v>1621</v>
      </c>
      <c r="C1798" s="1" t="s">
        <v>1605</v>
      </c>
      <c r="D1798" s="1">
        <v>1</v>
      </c>
      <c r="E1798" s="1" t="s">
        <v>1243</v>
      </c>
      <c r="F1798" s="1">
        <v>1</v>
      </c>
      <c r="G1798" s="1" t="s">
        <v>1243</v>
      </c>
      <c r="H1798" s="1">
        <v>1</v>
      </c>
      <c r="I1798" s="1" t="s">
        <v>1243</v>
      </c>
      <c r="J1798" s="1">
        <v>1</v>
      </c>
      <c r="K1798" s="1" t="s">
        <v>1243</v>
      </c>
    </row>
    <row r="1799" spans="1:11">
      <c r="A1799" s="1" t="s">
        <v>1895</v>
      </c>
      <c r="B1799" s="1" t="s">
        <v>1621</v>
      </c>
      <c r="C1799" s="1" t="s">
        <v>1606</v>
      </c>
      <c r="D1799" s="1">
        <v>1</v>
      </c>
      <c r="E1799" s="1" t="s">
        <v>1243</v>
      </c>
      <c r="F1799" s="1">
        <v>1</v>
      </c>
      <c r="G1799" s="1" t="s">
        <v>1243</v>
      </c>
      <c r="H1799" s="1">
        <v>1</v>
      </c>
      <c r="I1799" s="1" t="s">
        <v>1243</v>
      </c>
      <c r="J1799" s="1">
        <v>1</v>
      </c>
      <c r="K1799" s="1" t="s">
        <v>1243</v>
      </c>
    </row>
    <row r="1800" spans="1:11">
      <c r="A1800" s="1" t="s">
        <v>1896</v>
      </c>
      <c r="B1800" s="1" t="s">
        <v>1621</v>
      </c>
      <c r="C1800" s="1" t="s">
        <v>760</v>
      </c>
      <c r="D1800" s="1">
        <v>0</v>
      </c>
      <c r="E1800" s="1">
        <v>0</v>
      </c>
      <c r="F1800" s="1">
        <v>0</v>
      </c>
      <c r="G1800" s="1">
        <v>0</v>
      </c>
      <c r="H1800" s="1">
        <v>0</v>
      </c>
      <c r="I1800" s="1">
        <v>0</v>
      </c>
      <c r="J1800" s="1">
        <v>0</v>
      </c>
      <c r="K1800" s="1">
        <v>0</v>
      </c>
    </row>
    <row r="1801" spans="1:11">
      <c r="A1801" s="1" t="s">
        <v>1897</v>
      </c>
      <c r="B1801" s="1" t="s">
        <v>1621</v>
      </c>
      <c r="C1801" s="1" t="s">
        <v>1604</v>
      </c>
      <c r="D1801" s="1">
        <v>1</v>
      </c>
      <c r="E1801" s="1">
        <v>64</v>
      </c>
      <c r="F1801" s="1">
        <v>1</v>
      </c>
      <c r="G1801" s="1">
        <v>64</v>
      </c>
      <c r="H1801" s="1">
        <v>1</v>
      </c>
      <c r="I1801" s="1">
        <v>64</v>
      </c>
      <c r="J1801" s="1">
        <v>1</v>
      </c>
      <c r="K1801" s="1">
        <v>64</v>
      </c>
    </row>
    <row r="1802" spans="1:11">
      <c r="A1802" s="1" t="s">
        <v>1898</v>
      </c>
      <c r="B1802" s="1" t="s">
        <v>1621</v>
      </c>
      <c r="C1802" s="1" t="s">
        <v>757</v>
      </c>
      <c r="D1802" s="1">
        <v>0</v>
      </c>
      <c r="E1802" s="1" t="s">
        <v>1243</v>
      </c>
      <c r="F1802" s="1">
        <v>0</v>
      </c>
      <c r="G1802" s="1" t="s">
        <v>1243</v>
      </c>
      <c r="H1802" s="1">
        <v>0</v>
      </c>
      <c r="I1802" s="1" t="s">
        <v>1243</v>
      </c>
      <c r="J1802" s="1">
        <v>0</v>
      </c>
      <c r="K1802" s="1" t="s">
        <v>1243</v>
      </c>
    </row>
    <row r="1803" spans="1:11">
      <c r="A1803" s="1" t="s">
        <v>1899</v>
      </c>
      <c r="B1803" s="1" t="s">
        <v>1621</v>
      </c>
      <c r="C1803" s="1" t="s">
        <v>1431</v>
      </c>
      <c r="D1803" s="1">
        <v>0</v>
      </c>
      <c r="E1803" s="1">
        <v>0</v>
      </c>
      <c r="F1803" s="1">
        <v>0</v>
      </c>
      <c r="G1803" s="1">
        <v>0</v>
      </c>
      <c r="H1803" s="1">
        <v>0</v>
      </c>
      <c r="I1803" s="1">
        <v>0</v>
      </c>
      <c r="J1803" s="1">
        <v>0</v>
      </c>
      <c r="K1803" s="1">
        <v>0</v>
      </c>
    </row>
    <row r="1804" spans="1:11">
      <c r="A1804" s="1" t="s">
        <v>1900</v>
      </c>
      <c r="B1804" s="1" t="s">
        <v>1630</v>
      </c>
      <c r="C1804" s="1" t="s">
        <v>746</v>
      </c>
      <c r="D1804" s="1">
        <v>21</v>
      </c>
      <c r="E1804" s="1" t="s">
        <v>1243</v>
      </c>
      <c r="F1804" s="1">
        <v>21</v>
      </c>
      <c r="G1804" s="1" t="s">
        <v>1243</v>
      </c>
      <c r="H1804" s="1">
        <v>20</v>
      </c>
      <c r="I1804" s="1" t="s">
        <v>1243</v>
      </c>
      <c r="J1804" s="1">
        <v>20</v>
      </c>
      <c r="K1804" s="1" t="s">
        <v>1243</v>
      </c>
    </row>
    <row r="1805" spans="1:11">
      <c r="A1805" s="1" t="s">
        <v>1901</v>
      </c>
      <c r="B1805" s="1" t="s">
        <v>1630</v>
      </c>
      <c r="C1805" s="1" t="s">
        <v>759</v>
      </c>
      <c r="D1805" s="1">
        <v>1</v>
      </c>
      <c r="E1805" s="1" t="s">
        <v>1243</v>
      </c>
      <c r="F1805" s="1">
        <v>1</v>
      </c>
      <c r="G1805" s="1" t="s">
        <v>1243</v>
      </c>
      <c r="H1805" s="1">
        <v>0</v>
      </c>
      <c r="I1805" s="1" t="s">
        <v>1243</v>
      </c>
      <c r="J1805" s="1">
        <v>0</v>
      </c>
      <c r="K1805" s="1" t="s">
        <v>1243</v>
      </c>
    </row>
    <row r="1806" spans="1:11">
      <c r="A1806" s="1" t="s">
        <v>1902</v>
      </c>
      <c r="B1806" s="1" t="s">
        <v>1630</v>
      </c>
      <c r="C1806" s="1" t="s">
        <v>1602</v>
      </c>
      <c r="D1806" s="1">
        <v>0</v>
      </c>
      <c r="E1806" s="1">
        <v>0</v>
      </c>
      <c r="F1806" s="1">
        <v>0</v>
      </c>
      <c r="G1806" s="1">
        <v>0</v>
      </c>
      <c r="H1806" s="1">
        <v>0</v>
      </c>
      <c r="I1806" s="1">
        <v>0</v>
      </c>
      <c r="J1806" s="1">
        <v>0</v>
      </c>
      <c r="K1806" s="1">
        <v>0</v>
      </c>
    </row>
    <row r="1807" spans="1:11">
      <c r="A1807" s="1" t="s">
        <v>1903</v>
      </c>
      <c r="B1807" s="1" t="s">
        <v>1630</v>
      </c>
      <c r="C1807" s="1" t="s">
        <v>756</v>
      </c>
      <c r="D1807" s="1">
        <v>15</v>
      </c>
      <c r="E1807" s="1">
        <v>140</v>
      </c>
      <c r="F1807" s="1">
        <v>15</v>
      </c>
      <c r="G1807" s="1">
        <v>140</v>
      </c>
      <c r="H1807" s="1">
        <v>15</v>
      </c>
      <c r="I1807" s="1">
        <v>140</v>
      </c>
      <c r="J1807" s="1">
        <v>15</v>
      </c>
      <c r="K1807" s="1">
        <v>140</v>
      </c>
    </row>
    <row r="1808" spans="1:11">
      <c r="A1808" s="1" t="s">
        <v>1904</v>
      </c>
      <c r="B1808" s="1" t="s">
        <v>1630</v>
      </c>
      <c r="C1808" s="1" t="s">
        <v>1603</v>
      </c>
      <c r="D1808" s="1">
        <v>2</v>
      </c>
      <c r="E1808" s="1">
        <v>100.930232</v>
      </c>
      <c r="F1808" s="1">
        <v>2</v>
      </c>
      <c r="G1808" s="1">
        <v>100.930232</v>
      </c>
      <c r="H1808" s="1">
        <v>2</v>
      </c>
      <c r="I1808" s="1">
        <v>100.930232</v>
      </c>
      <c r="J1808" s="1">
        <v>2</v>
      </c>
      <c r="K1808" s="1">
        <v>100.930232</v>
      </c>
    </row>
    <row r="1809" spans="1:11">
      <c r="A1809" s="1" t="s">
        <v>1905</v>
      </c>
      <c r="B1809" s="1" t="s">
        <v>1630</v>
      </c>
      <c r="C1809" s="1" t="s">
        <v>758</v>
      </c>
      <c r="D1809" s="1">
        <v>0</v>
      </c>
      <c r="E1809" s="1" t="s">
        <v>1243</v>
      </c>
      <c r="F1809" s="1">
        <v>0</v>
      </c>
      <c r="G1809" s="1" t="s">
        <v>1243</v>
      </c>
      <c r="H1809" s="1">
        <v>0</v>
      </c>
      <c r="I1809" s="1" t="s">
        <v>1243</v>
      </c>
      <c r="J1809" s="1">
        <v>0</v>
      </c>
      <c r="K1809" s="1" t="s">
        <v>1243</v>
      </c>
    </row>
    <row r="1810" spans="1:11">
      <c r="A1810" s="1" t="s">
        <v>1906</v>
      </c>
      <c r="B1810" s="1" t="s">
        <v>1630</v>
      </c>
      <c r="C1810" s="1" t="s">
        <v>1605</v>
      </c>
      <c r="D1810" s="1">
        <v>1</v>
      </c>
      <c r="E1810" s="1" t="s">
        <v>1243</v>
      </c>
      <c r="F1810" s="1">
        <v>1</v>
      </c>
      <c r="G1810" s="1" t="s">
        <v>1243</v>
      </c>
      <c r="H1810" s="1">
        <v>1</v>
      </c>
      <c r="I1810" s="1" t="s">
        <v>1243</v>
      </c>
      <c r="J1810" s="1">
        <v>1</v>
      </c>
      <c r="K1810" s="1" t="s">
        <v>1243</v>
      </c>
    </row>
    <row r="1811" spans="1:11">
      <c r="A1811" s="1" t="s">
        <v>1907</v>
      </c>
      <c r="B1811" s="1" t="s">
        <v>1630</v>
      </c>
      <c r="C1811" s="1" t="s">
        <v>1606</v>
      </c>
      <c r="D1811" s="1">
        <v>1</v>
      </c>
      <c r="E1811" s="1" t="s">
        <v>1243</v>
      </c>
      <c r="F1811" s="1">
        <v>1</v>
      </c>
      <c r="G1811" s="1" t="s">
        <v>1243</v>
      </c>
      <c r="H1811" s="1">
        <v>1</v>
      </c>
      <c r="I1811" s="1" t="s">
        <v>1243</v>
      </c>
      <c r="J1811" s="1">
        <v>1</v>
      </c>
      <c r="K1811" s="1" t="s">
        <v>1243</v>
      </c>
    </row>
    <row r="1812" spans="1:11">
      <c r="A1812" s="1" t="s">
        <v>1847</v>
      </c>
      <c r="B1812" s="1" t="s">
        <v>1630</v>
      </c>
      <c r="C1812" s="1" t="s">
        <v>760</v>
      </c>
      <c r="D1812" s="1">
        <v>0</v>
      </c>
      <c r="E1812" s="1">
        <v>0</v>
      </c>
      <c r="F1812" s="1">
        <v>0</v>
      </c>
      <c r="G1812" s="1">
        <v>0</v>
      </c>
      <c r="H1812" s="1">
        <v>0</v>
      </c>
      <c r="I1812" s="1">
        <v>0</v>
      </c>
      <c r="J1812" s="1">
        <v>0</v>
      </c>
      <c r="K1812" s="1">
        <v>0</v>
      </c>
    </row>
    <row r="1813" spans="1:11">
      <c r="A1813" s="1" t="s">
        <v>1848</v>
      </c>
      <c r="B1813" s="1" t="s">
        <v>1630</v>
      </c>
      <c r="C1813" s="1" t="s">
        <v>1604</v>
      </c>
      <c r="D1813" s="1">
        <v>0</v>
      </c>
      <c r="E1813" s="1">
        <v>0</v>
      </c>
      <c r="F1813" s="1">
        <v>0</v>
      </c>
      <c r="G1813" s="1">
        <v>0</v>
      </c>
      <c r="H1813" s="1">
        <v>0</v>
      </c>
      <c r="I1813" s="1">
        <v>0</v>
      </c>
      <c r="J1813" s="1">
        <v>0</v>
      </c>
      <c r="K1813" s="1">
        <v>0</v>
      </c>
    </row>
    <row r="1814" spans="1:11">
      <c r="A1814" s="1" t="s">
        <v>1849</v>
      </c>
      <c r="B1814" s="1" t="s">
        <v>1630</v>
      </c>
      <c r="C1814" s="1" t="s">
        <v>757</v>
      </c>
      <c r="D1814" s="1">
        <v>1</v>
      </c>
      <c r="E1814" s="1" t="s">
        <v>1243</v>
      </c>
      <c r="F1814" s="1">
        <v>1</v>
      </c>
      <c r="G1814" s="1" t="s">
        <v>1243</v>
      </c>
      <c r="H1814" s="1">
        <v>1</v>
      </c>
      <c r="I1814" s="1" t="s">
        <v>1243</v>
      </c>
      <c r="J1814" s="1">
        <v>1</v>
      </c>
      <c r="K1814" s="1" t="s">
        <v>1243</v>
      </c>
    </row>
    <row r="1815" spans="1:11">
      <c r="A1815" s="1" t="s">
        <v>1850</v>
      </c>
      <c r="B1815" s="1" t="s">
        <v>1630</v>
      </c>
      <c r="C1815" s="1" t="s">
        <v>1431</v>
      </c>
      <c r="D1815" s="1">
        <v>0</v>
      </c>
      <c r="E1815" s="1">
        <v>0</v>
      </c>
      <c r="F1815" s="1">
        <v>0</v>
      </c>
      <c r="G1815" s="1">
        <v>0</v>
      </c>
      <c r="H1815" s="1">
        <v>0</v>
      </c>
      <c r="I1815" s="1">
        <v>0</v>
      </c>
      <c r="J1815" s="1">
        <v>0</v>
      </c>
      <c r="K1815" s="1">
        <v>0</v>
      </c>
    </row>
    <row r="1816" spans="1:11">
      <c r="A1816" s="1" t="s">
        <v>1851</v>
      </c>
      <c r="B1816" s="1" t="s">
        <v>2212</v>
      </c>
      <c r="C1816" s="1" t="s">
        <v>746</v>
      </c>
      <c r="D1816" s="1">
        <v>18</v>
      </c>
      <c r="E1816" s="1" t="s">
        <v>1243</v>
      </c>
      <c r="F1816" s="1">
        <v>19</v>
      </c>
      <c r="G1816" s="1" t="s">
        <v>1243</v>
      </c>
      <c r="H1816" s="1">
        <v>19</v>
      </c>
      <c r="I1816" s="1" t="s">
        <v>1243</v>
      </c>
      <c r="J1816" s="1">
        <v>19</v>
      </c>
      <c r="K1816" s="1" t="s">
        <v>1243</v>
      </c>
    </row>
    <row r="1817" spans="1:11">
      <c r="A1817" s="1" t="s">
        <v>1852</v>
      </c>
      <c r="B1817" s="1" t="s">
        <v>2212</v>
      </c>
      <c r="C1817" s="1" t="s">
        <v>759</v>
      </c>
      <c r="D1817" s="1">
        <v>0</v>
      </c>
      <c r="E1817" s="1" t="s">
        <v>1243</v>
      </c>
      <c r="F1817" s="1">
        <v>0</v>
      </c>
      <c r="G1817" s="1" t="s">
        <v>1243</v>
      </c>
      <c r="H1817" s="1">
        <v>0</v>
      </c>
      <c r="I1817" s="1" t="s">
        <v>1243</v>
      </c>
      <c r="J1817" s="1">
        <v>0</v>
      </c>
      <c r="K1817" s="1" t="s">
        <v>1243</v>
      </c>
    </row>
    <row r="1818" spans="1:11">
      <c r="A1818" s="1" t="s">
        <v>1853</v>
      </c>
      <c r="B1818" s="1" t="s">
        <v>2212</v>
      </c>
      <c r="C1818" s="1" t="s">
        <v>1602</v>
      </c>
      <c r="D1818" s="1">
        <v>0</v>
      </c>
      <c r="E1818" s="1">
        <v>0</v>
      </c>
      <c r="F1818" s="1">
        <v>0</v>
      </c>
      <c r="G1818" s="1">
        <v>0</v>
      </c>
      <c r="H1818" s="1">
        <v>0</v>
      </c>
      <c r="I1818" s="1">
        <v>0</v>
      </c>
      <c r="J1818" s="1">
        <v>0</v>
      </c>
      <c r="K1818" s="1">
        <v>0</v>
      </c>
    </row>
    <row r="1819" spans="1:11">
      <c r="A1819" s="1" t="s">
        <v>1854</v>
      </c>
      <c r="B1819" s="1" t="s">
        <v>2212</v>
      </c>
      <c r="C1819" s="1" t="s">
        <v>756</v>
      </c>
      <c r="D1819" s="1">
        <v>10</v>
      </c>
      <c r="E1819" s="1">
        <v>64</v>
      </c>
      <c r="F1819" s="1">
        <v>11</v>
      </c>
      <c r="G1819" s="1">
        <v>62</v>
      </c>
      <c r="H1819" s="1">
        <v>11</v>
      </c>
      <c r="I1819" s="1">
        <v>62</v>
      </c>
      <c r="J1819" s="1">
        <v>11</v>
      </c>
      <c r="K1819" s="1">
        <v>62</v>
      </c>
    </row>
    <row r="1820" spans="1:11">
      <c r="A1820" s="1" t="s">
        <v>1508</v>
      </c>
      <c r="B1820" s="1" t="s">
        <v>2212</v>
      </c>
      <c r="C1820" s="1" t="s">
        <v>1603</v>
      </c>
      <c r="D1820" s="1">
        <v>1</v>
      </c>
      <c r="E1820" s="1">
        <v>164</v>
      </c>
      <c r="F1820" s="1">
        <v>1</v>
      </c>
      <c r="G1820" s="1">
        <v>164</v>
      </c>
      <c r="H1820" s="1">
        <v>1</v>
      </c>
      <c r="I1820" s="1">
        <v>164</v>
      </c>
      <c r="J1820" s="1">
        <v>1</v>
      </c>
      <c r="K1820" s="1">
        <v>164</v>
      </c>
    </row>
    <row r="1821" spans="1:11">
      <c r="A1821" s="1" t="s">
        <v>1509</v>
      </c>
      <c r="B1821" s="1" t="s">
        <v>2212</v>
      </c>
      <c r="C1821" s="1" t="s">
        <v>758</v>
      </c>
      <c r="D1821" s="1">
        <v>1</v>
      </c>
      <c r="E1821" s="1" t="s">
        <v>1243</v>
      </c>
      <c r="F1821" s="1">
        <v>1</v>
      </c>
      <c r="G1821" s="1" t="s">
        <v>1243</v>
      </c>
      <c r="H1821" s="1">
        <v>1</v>
      </c>
      <c r="I1821" s="1" t="s">
        <v>1243</v>
      </c>
      <c r="J1821" s="1">
        <v>1</v>
      </c>
      <c r="K1821" s="1" t="s">
        <v>1243</v>
      </c>
    </row>
    <row r="1822" spans="1:11">
      <c r="A1822" s="1" t="s">
        <v>1552</v>
      </c>
      <c r="B1822" s="1" t="s">
        <v>2212</v>
      </c>
      <c r="C1822" s="1" t="s">
        <v>1605</v>
      </c>
      <c r="D1822" s="1">
        <v>1</v>
      </c>
      <c r="E1822" s="1" t="s">
        <v>1243</v>
      </c>
      <c r="F1822" s="1">
        <v>1</v>
      </c>
      <c r="G1822" s="1" t="s">
        <v>1243</v>
      </c>
      <c r="H1822" s="1">
        <v>1</v>
      </c>
      <c r="I1822" s="1" t="s">
        <v>1243</v>
      </c>
      <c r="J1822" s="1">
        <v>1</v>
      </c>
      <c r="K1822" s="1" t="s">
        <v>1243</v>
      </c>
    </row>
    <row r="1823" spans="1:11">
      <c r="A1823" s="1" t="s">
        <v>1553</v>
      </c>
      <c r="B1823" s="1" t="s">
        <v>2212</v>
      </c>
      <c r="C1823" s="1" t="s">
        <v>1606</v>
      </c>
      <c r="D1823" s="1">
        <v>1</v>
      </c>
      <c r="E1823" s="1" t="s">
        <v>1243</v>
      </c>
      <c r="F1823" s="1">
        <v>1</v>
      </c>
      <c r="G1823" s="1" t="s">
        <v>1243</v>
      </c>
      <c r="H1823" s="1">
        <v>1</v>
      </c>
      <c r="I1823" s="1" t="s">
        <v>1243</v>
      </c>
      <c r="J1823" s="1">
        <v>1</v>
      </c>
      <c r="K1823" s="1" t="s">
        <v>1243</v>
      </c>
    </row>
    <row r="1824" spans="1:11">
      <c r="A1824" s="1" t="s">
        <v>1554</v>
      </c>
      <c r="B1824" s="1" t="s">
        <v>2212</v>
      </c>
      <c r="C1824" s="1" t="s">
        <v>760</v>
      </c>
      <c r="D1824" s="1">
        <v>1</v>
      </c>
      <c r="E1824" s="1">
        <v>6.6956519999999999</v>
      </c>
      <c r="F1824" s="1">
        <v>1</v>
      </c>
      <c r="G1824" s="1">
        <v>6.6956519999999999</v>
      </c>
      <c r="H1824" s="1">
        <v>1</v>
      </c>
      <c r="I1824" s="1">
        <v>6.6956519999999999</v>
      </c>
      <c r="J1824" s="1">
        <v>1</v>
      </c>
      <c r="K1824" s="1">
        <v>6.6956519999999999</v>
      </c>
    </row>
    <row r="1825" spans="1:11">
      <c r="A1825" s="1" t="s">
        <v>1555</v>
      </c>
      <c r="B1825" s="1" t="s">
        <v>2212</v>
      </c>
      <c r="C1825" s="1" t="s">
        <v>1604</v>
      </c>
      <c r="D1825" s="1">
        <v>3</v>
      </c>
      <c r="E1825" s="1">
        <v>88</v>
      </c>
      <c r="F1825" s="1">
        <v>3</v>
      </c>
      <c r="G1825" s="1">
        <v>88</v>
      </c>
      <c r="H1825" s="1">
        <v>3</v>
      </c>
      <c r="I1825" s="1">
        <v>88</v>
      </c>
      <c r="J1825" s="1">
        <v>3</v>
      </c>
      <c r="K1825" s="1">
        <v>88</v>
      </c>
    </row>
    <row r="1826" spans="1:11">
      <c r="A1826" s="1" t="s">
        <v>1556</v>
      </c>
      <c r="B1826" s="1" t="s">
        <v>2212</v>
      </c>
      <c r="C1826" s="1" t="s">
        <v>757</v>
      </c>
      <c r="D1826" s="1">
        <v>0</v>
      </c>
      <c r="E1826" s="1" t="s">
        <v>1243</v>
      </c>
      <c r="F1826" s="1">
        <v>0</v>
      </c>
      <c r="G1826" s="1" t="s">
        <v>1243</v>
      </c>
      <c r="H1826" s="1">
        <v>0</v>
      </c>
      <c r="I1826" s="1" t="s">
        <v>1243</v>
      </c>
      <c r="J1826" s="1">
        <v>0</v>
      </c>
      <c r="K1826" s="1" t="s">
        <v>1243</v>
      </c>
    </row>
    <row r="1827" spans="1:11">
      <c r="A1827" s="1" t="s">
        <v>1557</v>
      </c>
      <c r="B1827" s="1" t="s">
        <v>2212</v>
      </c>
      <c r="C1827" s="1" t="s">
        <v>1431</v>
      </c>
      <c r="D1827" s="1">
        <v>0</v>
      </c>
      <c r="E1827" s="1">
        <v>0</v>
      </c>
      <c r="F1827" s="1">
        <v>0</v>
      </c>
      <c r="G1827" s="1">
        <v>0</v>
      </c>
      <c r="H1827" s="1">
        <v>0</v>
      </c>
      <c r="I1827" s="1">
        <v>0</v>
      </c>
      <c r="J1827" s="1">
        <v>0</v>
      </c>
      <c r="K1827" s="1">
        <v>0</v>
      </c>
    </row>
    <row r="1828" spans="1:11">
      <c r="A1828" s="1" t="s">
        <v>2026</v>
      </c>
      <c r="B1828" s="1" t="s">
        <v>1558</v>
      </c>
      <c r="C1828" s="1" t="s">
        <v>746</v>
      </c>
      <c r="D1828" s="1">
        <v>13</v>
      </c>
      <c r="E1828" s="1" t="s">
        <v>1243</v>
      </c>
      <c r="F1828" s="1">
        <v>13</v>
      </c>
      <c r="G1828" s="1" t="s">
        <v>1243</v>
      </c>
      <c r="H1828" s="1">
        <v>13</v>
      </c>
      <c r="I1828" s="1" t="s">
        <v>1243</v>
      </c>
      <c r="J1828" s="1">
        <v>13</v>
      </c>
      <c r="K1828" s="1" t="s">
        <v>1243</v>
      </c>
    </row>
    <row r="1829" spans="1:11">
      <c r="A1829" s="1" t="s">
        <v>2027</v>
      </c>
      <c r="B1829" s="1" t="s">
        <v>1558</v>
      </c>
      <c r="C1829" s="1" t="s">
        <v>759</v>
      </c>
      <c r="D1829" s="1">
        <v>0</v>
      </c>
      <c r="E1829" s="1" t="s">
        <v>1243</v>
      </c>
      <c r="F1829" s="1">
        <v>0</v>
      </c>
      <c r="G1829" s="1" t="s">
        <v>1243</v>
      </c>
      <c r="H1829" s="1">
        <v>0</v>
      </c>
      <c r="I1829" s="1" t="s">
        <v>1243</v>
      </c>
      <c r="J1829" s="1">
        <v>0</v>
      </c>
      <c r="K1829" s="1" t="s">
        <v>1243</v>
      </c>
    </row>
    <row r="1830" spans="1:11">
      <c r="A1830" s="1" t="s">
        <v>2028</v>
      </c>
      <c r="B1830" s="1" t="s">
        <v>1558</v>
      </c>
      <c r="C1830" s="1" t="s">
        <v>1602</v>
      </c>
      <c r="D1830" s="1">
        <v>0</v>
      </c>
      <c r="E1830" s="1">
        <v>0</v>
      </c>
      <c r="F1830" s="1">
        <v>0</v>
      </c>
      <c r="G1830" s="1">
        <v>0</v>
      </c>
      <c r="H1830" s="1">
        <v>0</v>
      </c>
      <c r="I1830" s="1">
        <v>0</v>
      </c>
      <c r="J1830" s="1">
        <v>0</v>
      </c>
      <c r="K1830" s="1">
        <v>0</v>
      </c>
    </row>
    <row r="1831" spans="1:11">
      <c r="A1831" s="1" t="s">
        <v>2029</v>
      </c>
      <c r="B1831" s="1" t="s">
        <v>1558</v>
      </c>
      <c r="C1831" s="1" t="s">
        <v>756</v>
      </c>
      <c r="D1831" s="1">
        <v>11</v>
      </c>
      <c r="E1831" s="1">
        <v>60</v>
      </c>
      <c r="F1831" s="1">
        <v>11</v>
      </c>
      <c r="G1831" s="1">
        <v>60</v>
      </c>
      <c r="H1831" s="1">
        <v>11</v>
      </c>
      <c r="I1831" s="1">
        <v>60</v>
      </c>
      <c r="J1831" s="1">
        <v>11</v>
      </c>
      <c r="K1831" s="1">
        <v>60</v>
      </c>
    </row>
    <row r="1832" spans="1:11">
      <c r="A1832" s="1" t="s">
        <v>2030</v>
      </c>
      <c r="B1832" s="1" t="s">
        <v>1558</v>
      </c>
      <c r="C1832" s="1" t="s">
        <v>1603</v>
      </c>
      <c r="D1832" s="1">
        <v>0</v>
      </c>
      <c r="E1832" s="1">
        <v>0</v>
      </c>
      <c r="F1832" s="1">
        <v>0</v>
      </c>
      <c r="G1832" s="1">
        <v>0</v>
      </c>
      <c r="H1832" s="1">
        <v>0</v>
      </c>
      <c r="I1832" s="1">
        <v>0</v>
      </c>
      <c r="J1832" s="1">
        <v>0</v>
      </c>
      <c r="K1832" s="1">
        <v>0</v>
      </c>
    </row>
    <row r="1833" spans="1:11">
      <c r="A1833" s="1" t="s">
        <v>2031</v>
      </c>
      <c r="B1833" s="1" t="s">
        <v>1558</v>
      </c>
      <c r="C1833" s="1" t="s">
        <v>758</v>
      </c>
      <c r="D1833" s="1">
        <v>0</v>
      </c>
      <c r="E1833" s="1" t="s">
        <v>1243</v>
      </c>
      <c r="F1833" s="1">
        <v>0</v>
      </c>
      <c r="G1833" s="1" t="s">
        <v>1243</v>
      </c>
      <c r="H1833" s="1">
        <v>0</v>
      </c>
      <c r="I1833" s="1" t="s">
        <v>1243</v>
      </c>
      <c r="J1833" s="1">
        <v>0</v>
      </c>
      <c r="K1833" s="1" t="s">
        <v>1243</v>
      </c>
    </row>
    <row r="1834" spans="1:11">
      <c r="A1834" s="1" t="s">
        <v>2032</v>
      </c>
      <c r="B1834" s="1" t="s">
        <v>1558</v>
      </c>
      <c r="C1834" s="1" t="s">
        <v>1605</v>
      </c>
      <c r="D1834" s="1">
        <v>1</v>
      </c>
      <c r="E1834" s="1" t="s">
        <v>1243</v>
      </c>
      <c r="F1834" s="1">
        <v>1</v>
      </c>
      <c r="G1834" s="1" t="s">
        <v>1243</v>
      </c>
      <c r="H1834" s="1">
        <v>1</v>
      </c>
      <c r="I1834" s="1" t="s">
        <v>1243</v>
      </c>
      <c r="J1834" s="1">
        <v>1</v>
      </c>
      <c r="K1834" s="1" t="s">
        <v>1243</v>
      </c>
    </row>
    <row r="1835" spans="1:11">
      <c r="A1835" s="1" t="s">
        <v>2033</v>
      </c>
      <c r="B1835" s="1" t="s">
        <v>1558</v>
      </c>
      <c r="C1835" s="1" t="s">
        <v>1606</v>
      </c>
      <c r="D1835" s="1">
        <v>1</v>
      </c>
      <c r="E1835" s="1" t="s">
        <v>1243</v>
      </c>
      <c r="F1835" s="1">
        <v>1</v>
      </c>
      <c r="G1835" s="1" t="s">
        <v>1243</v>
      </c>
      <c r="H1835" s="1">
        <v>1</v>
      </c>
      <c r="I1835" s="1" t="s">
        <v>1243</v>
      </c>
      <c r="J1835" s="1">
        <v>1</v>
      </c>
      <c r="K1835" s="1" t="s">
        <v>1243</v>
      </c>
    </row>
    <row r="1836" spans="1:11">
      <c r="A1836" s="1" t="s">
        <v>2034</v>
      </c>
      <c r="B1836" s="1" t="s">
        <v>1558</v>
      </c>
      <c r="C1836" s="1" t="s">
        <v>760</v>
      </c>
      <c r="D1836" s="1">
        <v>0</v>
      </c>
      <c r="E1836" s="1">
        <v>0</v>
      </c>
      <c r="F1836" s="1">
        <v>0</v>
      </c>
      <c r="G1836" s="1">
        <v>0</v>
      </c>
      <c r="H1836" s="1">
        <v>0</v>
      </c>
      <c r="I1836" s="1">
        <v>0</v>
      </c>
      <c r="J1836" s="1">
        <v>0</v>
      </c>
      <c r="K1836" s="1">
        <v>0</v>
      </c>
    </row>
    <row r="1837" spans="1:11">
      <c r="A1837" s="1" t="s">
        <v>2035</v>
      </c>
      <c r="B1837" s="1" t="s">
        <v>1558</v>
      </c>
      <c r="C1837" s="1" t="s">
        <v>1604</v>
      </c>
      <c r="D1837" s="1">
        <v>0</v>
      </c>
      <c r="E1837" s="1">
        <v>0</v>
      </c>
      <c r="F1837" s="1">
        <v>0</v>
      </c>
      <c r="G1837" s="1">
        <v>0</v>
      </c>
      <c r="H1837" s="1">
        <v>0</v>
      </c>
      <c r="I1837" s="1">
        <v>0</v>
      </c>
      <c r="J1837" s="1">
        <v>0</v>
      </c>
      <c r="K1837" s="1">
        <v>0</v>
      </c>
    </row>
    <row r="1838" spans="1:11">
      <c r="A1838" s="1" t="s">
        <v>2036</v>
      </c>
      <c r="B1838" s="1" t="s">
        <v>1558</v>
      </c>
      <c r="C1838" s="1" t="s">
        <v>757</v>
      </c>
      <c r="D1838" s="1">
        <v>0</v>
      </c>
      <c r="E1838" s="1" t="s">
        <v>1243</v>
      </c>
      <c r="F1838" s="1">
        <v>0</v>
      </c>
      <c r="G1838" s="1" t="s">
        <v>1243</v>
      </c>
      <c r="H1838" s="1">
        <v>0</v>
      </c>
      <c r="I1838" s="1" t="s">
        <v>1243</v>
      </c>
      <c r="J1838" s="1">
        <v>0</v>
      </c>
      <c r="K1838" s="1" t="s">
        <v>1243</v>
      </c>
    </row>
    <row r="1839" spans="1:11">
      <c r="A1839" s="1" t="s">
        <v>2037</v>
      </c>
      <c r="B1839" s="1" t="s">
        <v>1558</v>
      </c>
      <c r="C1839" s="1" t="s">
        <v>1431</v>
      </c>
      <c r="D1839" s="1">
        <v>0</v>
      </c>
      <c r="E1839" s="1">
        <v>0</v>
      </c>
      <c r="F1839" s="1">
        <v>0</v>
      </c>
      <c r="G1839" s="1">
        <v>0</v>
      </c>
      <c r="H1839" s="1">
        <v>0</v>
      </c>
      <c r="I1839" s="1">
        <v>0</v>
      </c>
      <c r="J1839" s="1">
        <v>0</v>
      </c>
      <c r="K1839" s="1">
        <v>0</v>
      </c>
    </row>
    <row r="1840" spans="1:11">
      <c r="A1840" s="1" t="s">
        <v>1559</v>
      </c>
      <c r="B1840" s="1" t="s">
        <v>667</v>
      </c>
      <c r="C1840" s="1" t="s">
        <v>746</v>
      </c>
      <c r="D1840" s="1">
        <v>19</v>
      </c>
      <c r="E1840" s="1" t="s">
        <v>1243</v>
      </c>
      <c r="F1840" s="1">
        <v>19</v>
      </c>
      <c r="G1840" s="1" t="s">
        <v>1243</v>
      </c>
      <c r="H1840" s="1">
        <v>19</v>
      </c>
      <c r="I1840" s="1" t="s">
        <v>1243</v>
      </c>
      <c r="J1840" s="1">
        <v>19</v>
      </c>
      <c r="K1840" s="1" t="s">
        <v>1243</v>
      </c>
    </row>
    <row r="1841" spans="1:11">
      <c r="A1841" s="1" t="s">
        <v>1560</v>
      </c>
      <c r="B1841" s="1" t="s">
        <v>667</v>
      </c>
      <c r="C1841" s="1" t="s">
        <v>759</v>
      </c>
      <c r="D1841" s="1">
        <v>1</v>
      </c>
      <c r="E1841" s="1" t="s">
        <v>1243</v>
      </c>
      <c r="F1841" s="1">
        <v>1</v>
      </c>
      <c r="G1841" s="1" t="s">
        <v>1243</v>
      </c>
      <c r="H1841" s="1">
        <v>1</v>
      </c>
      <c r="I1841" s="1" t="s">
        <v>1243</v>
      </c>
      <c r="J1841" s="1">
        <v>1</v>
      </c>
      <c r="K1841" s="1" t="s">
        <v>1243</v>
      </c>
    </row>
    <row r="1842" spans="1:11">
      <c r="A1842" s="1" t="s">
        <v>1561</v>
      </c>
      <c r="B1842" s="1" t="s">
        <v>667</v>
      </c>
      <c r="C1842" s="1" t="s">
        <v>1602</v>
      </c>
      <c r="D1842" s="1">
        <v>1</v>
      </c>
      <c r="E1842" s="1">
        <v>139</v>
      </c>
      <c r="F1842" s="1">
        <v>1</v>
      </c>
      <c r="G1842" s="1">
        <v>139</v>
      </c>
      <c r="H1842" s="1">
        <v>1</v>
      </c>
      <c r="I1842" s="1">
        <v>139</v>
      </c>
      <c r="J1842" s="1">
        <v>1</v>
      </c>
      <c r="K1842" s="1">
        <v>139</v>
      </c>
    </row>
    <row r="1843" spans="1:11">
      <c r="A1843" s="1" t="s">
        <v>1562</v>
      </c>
      <c r="B1843" s="1" t="s">
        <v>667</v>
      </c>
      <c r="C1843" s="1" t="s">
        <v>756</v>
      </c>
      <c r="D1843" s="1">
        <v>15</v>
      </c>
      <c r="E1843" s="1">
        <v>112</v>
      </c>
      <c r="F1843" s="1">
        <v>15</v>
      </c>
      <c r="G1843" s="1">
        <v>112</v>
      </c>
      <c r="H1843" s="1">
        <v>15</v>
      </c>
      <c r="I1843" s="1">
        <v>112</v>
      </c>
      <c r="J1843" s="1">
        <v>15</v>
      </c>
      <c r="K1843" s="1">
        <v>112</v>
      </c>
    </row>
    <row r="1844" spans="1:11">
      <c r="A1844" s="1" t="s">
        <v>1563</v>
      </c>
      <c r="B1844" s="1" t="s">
        <v>667</v>
      </c>
      <c r="C1844" s="1" t="s">
        <v>1603</v>
      </c>
      <c r="D1844" s="1">
        <v>0</v>
      </c>
      <c r="E1844" s="1">
        <v>0</v>
      </c>
      <c r="F1844" s="1">
        <v>0</v>
      </c>
      <c r="G1844" s="1">
        <v>0</v>
      </c>
      <c r="H1844" s="1">
        <v>0</v>
      </c>
      <c r="I1844" s="1">
        <v>0</v>
      </c>
      <c r="J1844" s="1">
        <v>0</v>
      </c>
      <c r="K1844" s="1">
        <v>0</v>
      </c>
    </row>
    <row r="1845" spans="1:11">
      <c r="A1845" s="1" t="s">
        <v>1564</v>
      </c>
      <c r="B1845" s="1" t="s">
        <v>667</v>
      </c>
      <c r="C1845" s="1" t="s">
        <v>758</v>
      </c>
      <c r="D1845" s="1">
        <v>0</v>
      </c>
      <c r="E1845" s="1" t="s">
        <v>1243</v>
      </c>
      <c r="F1845" s="1">
        <v>0</v>
      </c>
      <c r="G1845" s="1" t="s">
        <v>1243</v>
      </c>
      <c r="H1845" s="1">
        <v>0</v>
      </c>
      <c r="I1845" s="1" t="s">
        <v>1243</v>
      </c>
      <c r="J1845" s="1">
        <v>0</v>
      </c>
      <c r="K1845" s="1" t="s">
        <v>1243</v>
      </c>
    </row>
    <row r="1846" spans="1:11">
      <c r="A1846" s="1" t="s">
        <v>1565</v>
      </c>
      <c r="B1846" s="1" t="s">
        <v>667</v>
      </c>
      <c r="C1846" s="1" t="s">
        <v>1605</v>
      </c>
      <c r="D1846" s="1">
        <v>1</v>
      </c>
      <c r="E1846" s="1" t="s">
        <v>1243</v>
      </c>
      <c r="F1846" s="1">
        <v>1</v>
      </c>
      <c r="G1846" s="1" t="s">
        <v>1243</v>
      </c>
      <c r="H1846" s="1">
        <v>1</v>
      </c>
      <c r="I1846" s="1" t="s">
        <v>1243</v>
      </c>
      <c r="J1846" s="1">
        <v>1</v>
      </c>
      <c r="K1846" s="1" t="s">
        <v>1243</v>
      </c>
    </row>
    <row r="1847" spans="1:11">
      <c r="A1847" s="1" t="s">
        <v>345</v>
      </c>
      <c r="B1847" s="1" t="s">
        <v>667</v>
      </c>
      <c r="C1847" s="1" t="s">
        <v>1606</v>
      </c>
      <c r="D1847" s="1">
        <v>1</v>
      </c>
      <c r="E1847" s="1" t="s">
        <v>1243</v>
      </c>
      <c r="F1847" s="1">
        <v>1</v>
      </c>
      <c r="G1847" s="1" t="s">
        <v>1243</v>
      </c>
      <c r="H1847" s="1">
        <v>1</v>
      </c>
      <c r="I1847" s="1" t="s">
        <v>1243</v>
      </c>
      <c r="J1847" s="1">
        <v>1</v>
      </c>
      <c r="K1847" s="1" t="s">
        <v>1243</v>
      </c>
    </row>
    <row r="1848" spans="1:11">
      <c r="A1848" s="1" t="s">
        <v>346</v>
      </c>
      <c r="B1848" s="1" t="s">
        <v>667</v>
      </c>
      <c r="C1848" s="1" t="s">
        <v>760</v>
      </c>
      <c r="D1848" s="1">
        <v>0</v>
      </c>
      <c r="E1848" s="1">
        <v>0</v>
      </c>
      <c r="F1848" s="1">
        <v>0</v>
      </c>
      <c r="G1848" s="1">
        <v>0</v>
      </c>
      <c r="H1848" s="1">
        <v>0</v>
      </c>
      <c r="I1848" s="1">
        <v>0</v>
      </c>
      <c r="J1848" s="1">
        <v>0</v>
      </c>
      <c r="K1848" s="1">
        <v>0</v>
      </c>
    </row>
    <row r="1849" spans="1:11">
      <c r="A1849" s="1" t="s">
        <v>347</v>
      </c>
      <c r="B1849" s="1" t="s">
        <v>667</v>
      </c>
      <c r="C1849" s="1" t="s">
        <v>1604</v>
      </c>
      <c r="D1849" s="1">
        <v>0</v>
      </c>
      <c r="E1849" s="1">
        <v>0</v>
      </c>
      <c r="F1849" s="1">
        <v>0</v>
      </c>
      <c r="G1849" s="1">
        <v>0</v>
      </c>
      <c r="H1849" s="1">
        <v>0</v>
      </c>
      <c r="I1849" s="1">
        <v>0</v>
      </c>
      <c r="J1849" s="1">
        <v>0</v>
      </c>
      <c r="K1849" s="1">
        <v>0</v>
      </c>
    </row>
    <row r="1850" spans="1:11">
      <c r="A1850" s="1" t="s">
        <v>348</v>
      </c>
      <c r="B1850" s="1" t="s">
        <v>667</v>
      </c>
      <c r="C1850" s="1" t="s">
        <v>757</v>
      </c>
      <c r="D1850" s="1">
        <v>0</v>
      </c>
      <c r="E1850" s="1" t="s">
        <v>1243</v>
      </c>
      <c r="F1850" s="1">
        <v>0</v>
      </c>
      <c r="G1850" s="1" t="s">
        <v>1243</v>
      </c>
      <c r="H1850" s="1">
        <v>0</v>
      </c>
      <c r="I1850" s="1" t="s">
        <v>1243</v>
      </c>
      <c r="J1850" s="1">
        <v>0</v>
      </c>
      <c r="K1850" s="1" t="s">
        <v>1243</v>
      </c>
    </row>
    <row r="1851" spans="1:11">
      <c r="A1851" s="1" t="s">
        <v>349</v>
      </c>
      <c r="B1851" s="1" t="s">
        <v>667</v>
      </c>
      <c r="C1851" s="1" t="s">
        <v>1431</v>
      </c>
      <c r="D1851" s="1">
        <v>0</v>
      </c>
      <c r="E1851" s="1">
        <v>0</v>
      </c>
      <c r="F1851" s="1">
        <v>0</v>
      </c>
      <c r="G1851" s="1">
        <v>0</v>
      </c>
      <c r="H1851" s="1">
        <v>0</v>
      </c>
      <c r="I1851" s="1">
        <v>0</v>
      </c>
      <c r="J1851" s="1">
        <v>0</v>
      </c>
      <c r="K1851" s="1">
        <v>0</v>
      </c>
    </row>
    <row r="1852" spans="1:11">
      <c r="A1852" s="1" t="s">
        <v>350</v>
      </c>
      <c r="B1852" s="1" t="s">
        <v>671</v>
      </c>
      <c r="C1852" s="1" t="s">
        <v>746</v>
      </c>
      <c r="D1852" s="1">
        <v>29</v>
      </c>
      <c r="E1852" s="1" t="s">
        <v>1243</v>
      </c>
      <c r="F1852" s="1">
        <v>29</v>
      </c>
      <c r="G1852" s="1" t="s">
        <v>1243</v>
      </c>
      <c r="H1852" s="1">
        <v>30</v>
      </c>
      <c r="I1852" s="1" t="s">
        <v>1243</v>
      </c>
      <c r="J1852" s="1">
        <v>30</v>
      </c>
      <c r="K1852" s="1" t="s">
        <v>1243</v>
      </c>
    </row>
    <row r="1853" spans="1:11">
      <c r="A1853" s="1" t="s">
        <v>1908</v>
      </c>
      <c r="B1853" s="1" t="s">
        <v>671</v>
      </c>
      <c r="C1853" s="1" t="s">
        <v>759</v>
      </c>
      <c r="D1853" s="1">
        <v>1</v>
      </c>
      <c r="E1853" s="1" t="s">
        <v>1243</v>
      </c>
      <c r="F1853" s="1">
        <v>1</v>
      </c>
      <c r="G1853" s="1" t="s">
        <v>1243</v>
      </c>
      <c r="H1853" s="1">
        <v>1</v>
      </c>
      <c r="I1853" s="1" t="s">
        <v>1243</v>
      </c>
      <c r="J1853" s="1">
        <v>1</v>
      </c>
      <c r="K1853" s="1" t="s">
        <v>1243</v>
      </c>
    </row>
    <row r="1854" spans="1:11">
      <c r="A1854" s="1" t="s">
        <v>1909</v>
      </c>
      <c r="B1854" s="1" t="s">
        <v>671</v>
      </c>
      <c r="C1854" s="1" t="s">
        <v>1602</v>
      </c>
      <c r="D1854" s="1">
        <v>0</v>
      </c>
      <c r="E1854" s="1">
        <v>0</v>
      </c>
      <c r="F1854" s="1">
        <v>0</v>
      </c>
      <c r="G1854" s="1">
        <v>0</v>
      </c>
      <c r="H1854" s="1">
        <v>0</v>
      </c>
      <c r="I1854" s="1">
        <v>0</v>
      </c>
      <c r="J1854" s="1">
        <v>0</v>
      </c>
      <c r="K1854" s="1">
        <v>0</v>
      </c>
    </row>
    <row r="1855" spans="1:11">
      <c r="A1855" s="1" t="s">
        <v>1910</v>
      </c>
      <c r="B1855" s="1" t="s">
        <v>671</v>
      </c>
      <c r="C1855" s="1" t="s">
        <v>756</v>
      </c>
      <c r="D1855" s="1">
        <v>19</v>
      </c>
      <c r="E1855" s="1">
        <v>118</v>
      </c>
      <c r="F1855" s="1">
        <v>19</v>
      </c>
      <c r="G1855" s="1">
        <v>118</v>
      </c>
      <c r="H1855" s="1">
        <v>20</v>
      </c>
      <c r="I1855" s="1">
        <v>122</v>
      </c>
      <c r="J1855" s="1">
        <v>20</v>
      </c>
      <c r="K1855" s="1">
        <v>122</v>
      </c>
    </row>
    <row r="1856" spans="1:11">
      <c r="A1856" s="1" t="s">
        <v>1911</v>
      </c>
      <c r="B1856" s="1" t="s">
        <v>671</v>
      </c>
      <c r="C1856" s="1" t="s">
        <v>1603</v>
      </c>
      <c r="D1856" s="1">
        <v>0</v>
      </c>
      <c r="E1856" s="1">
        <v>0</v>
      </c>
      <c r="F1856" s="1">
        <v>0</v>
      </c>
      <c r="G1856" s="1">
        <v>0</v>
      </c>
      <c r="H1856" s="1">
        <v>0</v>
      </c>
      <c r="I1856" s="1">
        <v>0</v>
      </c>
      <c r="J1856" s="1">
        <v>0</v>
      </c>
      <c r="K1856" s="1">
        <v>0</v>
      </c>
    </row>
    <row r="1857" spans="1:11">
      <c r="A1857" s="1" t="s">
        <v>1912</v>
      </c>
      <c r="B1857" s="1" t="s">
        <v>671</v>
      </c>
      <c r="C1857" s="1" t="s">
        <v>758</v>
      </c>
      <c r="D1857" s="1">
        <v>3</v>
      </c>
      <c r="E1857" s="1" t="s">
        <v>1243</v>
      </c>
      <c r="F1857" s="1">
        <v>3</v>
      </c>
      <c r="G1857" s="1" t="s">
        <v>1243</v>
      </c>
      <c r="H1857" s="1">
        <v>3</v>
      </c>
      <c r="I1857" s="1" t="s">
        <v>1243</v>
      </c>
      <c r="J1857" s="1">
        <v>3</v>
      </c>
      <c r="K1857" s="1" t="s">
        <v>1243</v>
      </c>
    </row>
    <row r="1858" spans="1:11">
      <c r="A1858" s="1" t="s">
        <v>1913</v>
      </c>
      <c r="B1858" s="1" t="s">
        <v>671</v>
      </c>
      <c r="C1858" s="1" t="s">
        <v>1605</v>
      </c>
      <c r="D1858" s="1">
        <v>1</v>
      </c>
      <c r="E1858" s="1" t="s">
        <v>1243</v>
      </c>
      <c r="F1858" s="1">
        <v>1</v>
      </c>
      <c r="G1858" s="1" t="s">
        <v>1243</v>
      </c>
      <c r="H1858" s="1">
        <v>1</v>
      </c>
      <c r="I1858" s="1" t="s">
        <v>1243</v>
      </c>
      <c r="J1858" s="1">
        <v>1</v>
      </c>
      <c r="K1858" s="1" t="s">
        <v>1243</v>
      </c>
    </row>
    <row r="1859" spans="1:11">
      <c r="A1859" s="1" t="s">
        <v>1914</v>
      </c>
      <c r="B1859" s="1" t="s">
        <v>671</v>
      </c>
      <c r="C1859" s="1" t="s">
        <v>1606</v>
      </c>
      <c r="D1859" s="1">
        <v>1</v>
      </c>
      <c r="E1859" s="1" t="s">
        <v>1243</v>
      </c>
      <c r="F1859" s="1">
        <v>1</v>
      </c>
      <c r="G1859" s="1" t="s">
        <v>1243</v>
      </c>
      <c r="H1859" s="1">
        <v>1</v>
      </c>
      <c r="I1859" s="1" t="s">
        <v>1243</v>
      </c>
      <c r="J1859" s="1">
        <v>1</v>
      </c>
      <c r="K1859" s="1" t="s">
        <v>1243</v>
      </c>
    </row>
    <row r="1860" spans="1:11">
      <c r="A1860" s="1" t="s">
        <v>1915</v>
      </c>
      <c r="B1860" s="1" t="s">
        <v>671</v>
      </c>
      <c r="C1860" s="1" t="s">
        <v>760</v>
      </c>
      <c r="D1860" s="1">
        <v>1</v>
      </c>
      <c r="E1860" s="1">
        <v>13</v>
      </c>
      <c r="F1860" s="1">
        <v>1</v>
      </c>
      <c r="G1860" s="1">
        <v>13</v>
      </c>
      <c r="H1860" s="1">
        <v>1</v>
      </c>
      <c r="I1860" s="1">
        <v>13</v>
      </c>
      <c r="J1860" s="1">
        <v>1</v>
      </c>
      <c r="K1860" s="1">
        <v>13</v>
      </c>
    </row>
    <row r="1861" spans="1:11">
      <c r="A1861" s="1" t="s">
        <v>1916</v>
      </c>
      <c r="B1861" s="1" t="s">
        <v>671</v>
      </c>
      <c r="C1861" s="1" t="s">
        <v>1604</v>
      </c>
      <c r="D1861" s="1">
        <v>1</v>
      </c>
      <c r="E1861" s="1">
        <v>49</v>
      </c>
      <c r="F1861" s="1">
        <v>1</v>
      </c>
      <c r="G1861" s="1">
        <v>49</v>
      </c>
      <c r="H1861" s="1">
        <v>1</v>
      </c>
      <c r="I1861" s="1">
        <v>49</v>
      </c>
      <c r="J1861" s="1">
        <v>1</v>
      </c>
      <c r="K1861" s="1">
        <v>49</v>
      </c>
    </row>
    <row r="1862" spans="1:11">
      <c r="A1862" s="1" t="s">
        <v>1917</v>
      </c>
      <c r="B1862" s="1" t="s">
        <v>671</v>
      </c>
      <c r="C1862" s="1" t="s">
        <v>757</v>
      </c>
      <c r="D1862" s="1">
        <v>1</v>
      </c>
      <c r="E1862" s="1" t="s">
        <v>1243</v>
      </c>
      <c r="F1862" s="1">
        <v>1</v>
      </c>
      <c r="G1862" s="1" t="s">
        <v>1243</v>
      </c>
      <c r="H1862" s="1">
        <v>1</v>
      </c>
      <c r="I1862" s="1" t="s">
        <v>1243</v>
      </c>
      <c r="J1862" s="1">
        <v>1</v>
      </c>
      <c r="K1862" s="1" t="s">
        <v>1243</v>
      </c>
    </row>
    <row r="1863" spans="1:11">
      <c r="A1863" s="1" t="s">
        <v>1918</v>
      </c>
      <c r="B1863" s="1" t="s">
        <v>671</v>
      </c>
      <c r="C1863" s="1" t="s">
        <v>1431</v>
      </c>
      <c r="D1863" s="1">
        <v>1</v>
      </c>
      <c r="E1863" s="1">
        <v>27</v>
      </c>
      <c r="F1863" s="1">
        <v>1</v>
      </c>
      <c r="G1863" s="1">
        <v>27</v>
      </c>
      <c r="H1863" s="1">
        <v>1</v>
      </c>
      <c r="I1863" s="1">
        <v>27</v>
      </c>
      <c r="J1863" s="1">
        <v>1</v>
      </c>
      <c r="K1863" s="1">
        <v>27</v>
      </c>
    </row>
    <row r="1864" spans="1:11">
      <c r="A1864" s="1" t="s">
        <v>1919</v>
      </c>
      <c r="B1864" s="1" t="s">
        <v>679</v>
      </c>
      <c r="C1864" s="1" t="s">
        <v>746</v>
      </c>
      <c r="D1864" s="1">
        <v>14</v>
      </c>
      <c r="E1864" s="1" t="s">
        <v>1243</v>
      </c>
      <c r="F1864" s="1">
        <v>14</v>
      </c>
      <c r="G1864" s="1" t="s">
        <v>1243</v>
      </c>
      <c r="H1864" s="1">
        <v>15</v>
      </c>
      <c r="I1864" s="1" t="s">
        <v>1243</v>
      </c>
      <c r="J1864" s="1">
        <v>14</v>
      </c>
      <c r="K1864" s="1" t="s">
        <v>1243</v>
      </c>
    </row>
    <row r="1865" spans="1:11">
      <c r="A1865" s="1" t="s">
        <v>435</v>
      </c>
      <c r="B1865" s="1" t="s">
        <v>679</v>
      </c>
      <c r="C1865" s="1" t="s">
        <v>759</v>
      </c>
      <c r="D1865" s="1">
        <v>0</v>
      </c>
      <c r="E1865" s="1" t="s">
        <v>1243</v>
      </c>
      <c r="F1865" s="1">
        <v>0</v>
      </c>
      <c r="G1865" s="1" t="s">
        <v>1243</v>
      </c>
      <c r="H1865" s="1">
        <v>0</v>
      </c>
      <c r="I1865" s="1" t="s">
        <v>1243</v>
      </c>
      <c r="J1865" s="1">
        <v>0</v>
      </c>
      <c r="K1865" s="1" t="s">
        <v>1243</v>
      </c>
    </row>
    <row r="1866" spans="1:11">
      <c r="A1866" s="1" t="s">
        <v>436</v>
      </c>
      <c r="B1866" s="1" t="s">
        <v>679</v>
      </c>
      <c r="C1866" s="1" t="s">
        <v>1602</v>
      </c>
      <c r="D1866" s="1">
        <v>0</v>
      </c>
      <c r="E1866" s="1">
        <v>0</v>
      </c>
      <c r="F1866" s="1">
        <v>0</v>
      </c>
      <c r="G1866" s="1">
        <v>0</v>
      </c>
      <c r="H1866" s="1">
        <v>0</v>
      </c>
      <c r="I1866" s="1">
        <v>0</v>
      </c>
      <c r="J1866" s="1">
        <v>0</v>
      </c>
      <c r="K1866" s="1">
        <v>0</v>
      </c>
    </row>
    <row r="1867" spans="1:11">
      <c r="A1867" s="1" t="s">
        <v>437</v>
      </c>
      <c r="B1867" s="1" t="s">
        <v>679</v>
      </c>
      <c r="C1867" s="1" t="s">
        <v>756</v>
      </c>
      <c r="D1867" s="1">
        <v>11</v>
      </c>
      <c r="E1867" s="1">
        <v>42</v>
      </c>
      <c r="F1867" s="1">
        <v>11</v>
      </c>
      <c r="G1867" s="1">
        <v>42</v>
      </c>
      <c r="H1867" s="1">
        <v>12</v>
      </c>
      <c r="I1867" s="1">
        <v>46</v>
      </c>
      <c r="J1867" s="1">
        <v>11</v>
      </c>
      <c r="K1867" s="1">
        <v>40</v>
      </c>
    </row>
    <row r="1868" spans="1:11">
      <c r="A1868" s="1" t="s">
        <v>438</v>
      </c>
      <c r="B1868" s="1" t="s">
        <v>679</v>
      </c>
      <c r="C1868" s="1" t="s">
        <v>1603</v>
      </c>
      <c r="D1868" s="1">
        <v>0</v>
      </c>
      <c r="E1868" s="1">
        <v>0</v>
      </c>
      <c r="F1868" s="1">
        <v>0</v>
      </c>
      <c r="G1868" s="1">
        <v>0</v>
      </c>
      <c r="H1868" s="1">
        <v>0</v>
      </c>
      <c r="I1868" s="1">
        <v>0</v>
      </c>
      <c r="J1868" s="1">
        <v>0</v>
      </c>
      <c r="K1868" s="1">
        <v>0</v>
      </c>
    </row>
    <row r="1869" spans="1:11">
      <c r="A1869" s="1" t="s">
        <v>439</v>
      </c>
      <c r="B1869" s="1" t="s">
        <v>679</v>
      </c>
      <c r="C1869" s="1" t="s">
        <v>758</v>
      </c>
      <c r="D1869" s="1">
        <v>1</v>
      </c>
      <c r="E1869" s="1" t="s">
        <v>1243</v>
      </c>
      <c r="F1869" s="1">
        <v>1</v>
      </c>
      <c r="G1869" s="1" t="s">
        <v>1243</v>
      </c>
      <c r="H1869" s="1">
        <v>1</v>
      </c>
      <c r="I1869" s="1" t="s">
        <v>1243</v>
      </c>
      <c r="J1869" s="1">
        <v>1</v>
      </c>
      <c r="K1869" s="1" t="s">
        <v>1243</v>
      </c>
    </row>
    <row r="1870" spans="1:11">
      <c r="A1870" s="1" t="s">
        <v>440</v>
      </c>
      <c r="B1870" s="1" t="s">
        <v>679</v>
      </c>
      <c r="C1870" s="1" t="s">
        <v>1605</v>
      </c>
      <c r="D1870" s="1">
        <v>1</v>
      </c>
      <c r="E1870" s="1" t="s">
        <v>1243</v>
      </c>
      <c r="F1870" s="1">
        <v>1</v>
      </c>
      <c r="G1870" s="1" t="s">
        <v>1243</v>
      </c>
      <c r="H1870" s="1">
        <v>1</v>
      </c>
      <c r="I1870" s="1" t="s">
        <v>1243</v>
      </c>
      <c r="J1870" s="1">
        <v>1</v>
      </c>
      <c r="K1870" s="1" t="s">
        <v>1243</v>
      </c>
    </row>
    <row r="1871" spans="1:11">
      <c r="A1871" s="1" t="s">
        <v>441</v>
      </c>
      <c r="B1871" s="1" t="s">
        <v>679</v>
      </c>
      <c r="C1871" s="1" t="s">
        <v>1606</v>
      </c>
      <c r="D1871" s="1">
        <v>1</v>
      </c>
      <c r="E1871" s="1" t="s">
        <v>1243</v>
      </c>
      <c r="F1871" s="1">
        <v>1</v>
      </c>
      <c r="G1871" s="1" t="s">
        <v>1243</v>
      </c>
      <c r="H1871" s="1">
        <v>1</v>
      </c>
      <c r="I1871" s="1" t="s">
        <v>1243</v>
      </c>
      <c r="J1871" s="1">
        <v>1</v>
      </c>
      <c r="K1871" s="1" t="s">
        <v>1243</v>
      </c>
    </row>
    <row r="1872" spans="1:11">
      <c r="A1872" s="1" t="s">
        <v>442</v>
      </c>
      <c r="B1872" s="1" t="s">
        <v>679</v>
      </c>
      <c r="C1872" s="1" t="s">
        <v>760</v>
      </c>
      <c r="D1872" s="1">
        <v>0</v>
      </c>
      <c r="E1872" s="1">
        <v>0</v>
      </c>
      <c r="F1872" s="1">
        <v>0</v>
      </c>
      <c r="G1872" s="1">
        <v>0</v>
      </c>
      <c r="H1872" s="1">
        <v>0</v>
      </c>
      <c r="I1872" s="1">
        <v>0</v>
      </c>
      <c r="J1872" s="1">
        <v>0</v>
      </c>
      <c r="K1872" s="1">
        <v>0</v>
      </c>
    </row>
    <row r="1873" spans="1:11">
      <c r="A1873" s="1" t="s">
        <v>443</v>
      </c>
      <c r="B1873" s="1" t="s">
        <v>679</v>
      </c>
      <c r="C1873" s="1" t="s">
        <v>1604</v>
      </c>
      <c r="D1873" s="1">
        <v>0</v>
      </c>
      <c r="E1873" s="1">
        <v>0</v>
      </c>
      <c r="F1873" s="1">
        <v>0</v>
      </c>
      <c r="G1873" s="1">
        <v>0</v>
      </c>
      <c r="H1873" s="1">
        <v>0</v>
      </c>
      <c r="I1873" s="1">
        <v>0</v>
      </c>
      <c r="J1873" s="1">
        <v>0</v>
      </c>
      <c r="K1873" s="1">
        <v>0</v>
      </c>
    </row>
    <row r="1874" spans="1:11">
      <c r="A1874" s="1" t="s">
        <v>444</v>
      </c>
      <c r="B1874" s="1" t="s">
        <v>679</v>
      </c>
      <c r="C1874" s="1" t="s">
        <v>757</v>
      </c>
      <c r="D1874" s="1">
        <v>0</v>
      </c>
      <c r="E1874" s="1" t="s">
        <v>1243</v>
      </c>
      <c r="F1874" s="1">
        <v>0</v>
      </c>
      <c r="G1874" s="1" t="s">
        <v>1243</v>
      </c>
      <c r="H1874" s="1">
        <v>0</v>
      </c>
      <c r="I1874" s="1" t="s">
        <v>1243</v>
      </c>
      <c r="J1874" s="1">
        <v>0</v>
      </c>
      <c r="K1874" s="1" t="s">
        <v>1243</v>
      </c>
    </row>
    <row r="1875" spans="1:11">
      <c r="A1875" s="1" t="s">
        <v>445</v>
      </c>
      <c r="B1875" s="1" t="s">
        <v>679</v>
      </c>
      <c r="C1875" s="1" t="s">
        <v>1431</v>
      </c>
      <c r="D1875" s="1">
        <v>0</v>
      </c>
      <c r="E1875" s="1">
        <v>0</v>
      </c>
      <c r="F1875" s="1">
        <v>0</v>
      </c>
      <c r="G1875" s="1">
        <v>0</v>
      </c>
      <c r="H1875" s="1">
        <v>0</v>
      </c>
      <c r="I1875" s="1">
        <v>0</v>
      </c>
      <c r="J1875" s="1">
        <v>0</v>
      </c>
      <c r="K1875" s="1">
        <v>0</v>
      </c>
    </row>
    <row r="1876" spans="1:11">
      <c r="A1876" s="1" t="s">
        <v>446</v>
      </c>
      <c r="B1876" s="1" t="s">
        <v>680</v>
      </c>
      <c r="C1876" s="1" t="s">
        <v>746</v>
      </c>
      <c r="D1876" s="1">
        <v>8</v>
      </c>
      <c r="E1876" s="1" t="s">
        <v>1243</v>
      </c>
      <c r="F1876" s="1">
        <v>8</v>
      </c>
      <c r="G1876" s="1" t="s">
        <v>1243</v>
      </c>
      <c r="H1876" s="1">
        <v>8</v>
      </c>
      <c r="I1876" s="1" t="s">
        <v>1243</v>
      </c>
      <c r="J1876" s="1">
        <v>8</v>
      </c>
      <c r="K1876" s="1" t="s">
        <v>1243</v>
      </c>
    </row>
    <row r="1877" spans="1:11">
      <c r="A1877" s="1" t="s">
        <v>447</v>
      </c>
      <c r="B1877" s="1" t="s">
        <v>680</v>
      </c>
      <c r="C1877" s="1" t="s">
        <v>759</v>
      </c>
      <c r="D1877" s="1">
        <v>0</v>
      </c>
      <c r="E1877" s="1" t="s">
        <v>1243</v>
      </c>
      <c r="F1877" s="1">
        <v>0</v>
      </c>
      <c r="G1877" s="1" t="s">
        <v>1243</v>
      </c>
      <c r="H1877" s="1">
        <v>0</v>
      </c>
      <c r="I1877" s="1" t="s">
        <v>1243</v>
      </c>
      <c r="J1877" s="1">
        <v>0</v>
      </c>
      <c r="K1877" s="1" t="s">
        <v>1243</v>
      </c>
    </row>
    <row r="1878" spans="1:11">
      <c r="A1878" s="1" t="s">
        <v>1460</v>
      </c>
      <c r="B1878" s="1" t="s">
        <v>680</v>
      </c>
      <c r="C1878" s="1" t="s">
        <v>1602</v>
      </c>
      <c r="D1878" s="1">
        <v>0</v>
      </c>
      <c r="E1878" s="1">
        <v>0</v>
      </c>
      <c r="F1878" s="1">
        <v>0</v>
      </c>
      <c r="G1878" s="1">
        <v>0</v>
      </c>
      <c r="H1878" s="1">
        <v>0</v>
      </c>
      <c r="I1878" s="1">
        <v>0</v>
      </c>
      <c r="J1878" s="1">
        <v>0</v>
      </c>
      <c r="K1878" s="1">
        <v>0</v>
      </c>
    </row>
    <row r="1879" spans="1:11">
      <c r="A1879" s="1" t="s">
        <v>1461</v>
      </c>
      <c r="B1879" s="1" t="s">
        <v>680</v>
      </c>
      <c r="C1879" s="1" t="s">
        <v>756</v>
      </c>
      <c r="D1879" s="1">
        <v>5</v>
      </c>
      <c r="E1879" s="1">
        <v>50</v>
      </c>
      <c r="F1879" s="1">
        <v>5</v>
      </c>
      <c r="G1879" s="1">
        <v>50</v>
      </c>
      <c r="H1879" s="1">
        <v>5</v>
      </c>
      <c r="I1879" s="1">
        <v>50</v>
      </c>
      <c r="J1879" s="1">
        <v>5</v>
      </c>
      <c r="K1879" s="1">
        <v>50</v>
      </c>
    </row>
    <row r="1880" spans="1:11">
      <c r="A1880" s="1" t="s">
        <v>1462</v>
      </c>
      <c r="B1880" s="1" t="s">
        <v>680</v>
      </c>
      <c r="C1880" s="1" t="s">
        <v>1603</v>
      </c>
      <c r="D1880" s="1">
        <v>1</v>
      </c>
      <c r="E1880" s="1">
        <v>66</v>
      </c>
      <c r="F1880" s="1">
        <v>1</v>
      </c>
      <c r="G1880" s="1">
        <v>66</v>
      </c>
      <c r="H1880" s="1">
        <v>1</v>
      </c>
      <c r="I1880" s="1">
        <v>66</v>
      </c>
      <c r="J1880" s="1">
        <v>1</v>
      </c>
      <c r="K1880" s="1">
        <v>66</v>
      </c>
    </row>
    <row r="1881" spans="1:11">
      <c r="A1881" s="1" t="s">
        <v>1463</v>
      </c>
      <c r="B1881" s="1" t="s">
        <v>680</v>
      </c>
      <c r="C1881" s="1" t="s">
        <v>758</v>
      </c>
      <c r="D1881" s="1">
        <v>0</v>
      </c>
      <c r="E1881" s="1" t="s">
        <v>1243</v>
      </c>
      <c r="F1881" s="1">
        <v>0</v>
      </c>
      <c r="G1881" s="1" t="s">
        <v>1243</v>
      </c>
      <c r="H1881" s="1">
        <v>0</v>
      </c>
      <c r="I1881" s="1" t="s">
        <v>1243</v>
      </c>
      <c r="J1881" s="1">
        <v>0</v>
      </c>
      <c r="K1881" s="1" t="s">
        <v>1243</v>
      </c>
    </row>
    <row r="1882" spans="1:11">
      <c r="A1882" s="1" t="s">
        <v>1464</v>
      </c>
      <c r="B1882" s="1" t="s">
        <v>680</v>
      </c>
      <c r="C1882" s="1" t="s">
        <v>1605</v>
      </c>
      <c r="D1882" s="1">
        <v>1</v>
      </c>
      <c r="E1882" s="1" t="s">
        <v>1243</v>
      </c>
      <c r="F1882" s="1">
        <v>1</v>
      </c>
      <c r="G1882" s="1" t="s">
        <v>1243</v>
      </c>
      <c r="H1882" s="1">
        <v>1</v>
      </c>
      <c r="I1882" s="1" t="s">
        <v>1243</v>
      </c>
      <c r="J1882" s="1">
        <v>1</v>
      </c>
      <c r="K1882" s="1" t="s">
        <v>1243</v>
      </c>
    </row>
    <row r="1883" spans="1:11">
      <c r="A1883" s="1" t="s">
        <v>1381</v>
      </c>
      <c r="B1883" s="1" t="s">
        <v>680</v>
      </c>
      <c r="C1883" s="1" t="s">
        <v>1606</v>
      </c>
      <c r="D1883" s="1">
        <v>1</v>
      </c>
      <c r="E1883" s="1" t="s">
        <v>1243</v>
      </c>
      <c r="F1883" s="1">
        <v>1</v>
      </c>
      <c r="G1883" s="1" t="s">
        <v>1243</v>
      </c>
      <c r="H1883" s="1">
        <v>1</v>
      </c>
      <c r="I1883" s="1" t="s">
        <v>1243</v>
      </c>
      <c r="J1883" s="1">
        <v>1</v>
      </c>
      <c r="K1883" s="1" t="s">
        <v>1243</v>
      </c>
    </row>
    <row r="1884" spans="1:11">
      <c r="A1884" s="1" t="s">
        <v>1382</v>
      </c>
      <c r="B1884" s="1" t="s">
        <v>680</v>
      </c>
      <c r="C1884" s="1" t="s">
        <v>760</v>
      </c>
      <c r="D1884" s="1">
        <v>0</v>
      </c>
      <c r="E1884" s="1">
        <v>0</v>
      </c>
      <c r="F1884" s="1">
        <v>0</v>
      </c>
      <c r="G1884" s="1">
        <v>0</v>
      </c>
      <c r="H1884" s="1">
        <v>0</v>
      </c>
      <c r="I1884" s="1">
        <v>0</v>
      </c>
      <c r="J1884" s="1">
        <v>0</v>
      </c>
      <c r="K1884" s="1">
        <v>0</v>
      </c>
    </row>
    <row r="1885" spans="1:11">
      <c r="A1885" s="1" t="s">
        <v>1383</v>
      </c>
      <c r="B1885" s="1" t="s">
        <v>680</v>
      </c>
      <c r="C1885" s="1" t="s">
        <v>1604</v>
      </c>
      <c r="D1885" s="1">
        <v>0</v>
      </c>
      <c r="E1885" s="1">
        <v>0</v>
      </c>
      <c r="F1885" s="1">
        <v>0</v>
      </c>
      <c r="G1885" s="1">
        <v>0</v>
      </c>
      <c r="H1885" s="1">
        <v>0</v>
      </c>
      <c r="I1885" s="1">
        <v>0</v>
      </c>
      <c r="J1885" s="1">
        <v>0</v>
      </c>
      <c r="K1885" s="1">
        <v>0</v>
      </c>
    </row>
    <row r="1886" spans="1:11">
      <c r="A1886" s="1" t="s">
        <v>1384</v>
      </c>
      <c r="B1886" s="1" t="s">
        <v>680</v>
      </c>
      <c r="C1886" s="1" t="s">
        <v>757</v>
      </c>
      <c r="D1886" s="1">
        <v>0</v>
      </c>
      <c r="E1886" s="1" t="s">
        <v>1243</v>
      </c>
      <c r="F1886" s="1">
        <v>0</v>
      </c>
      <c r="G1886" s="1" t="s">
        <v>1243</v>
      </c>
      <c r="H1886" s="1">
        <v>0</v>
      </c>
      <c r="I1886" s="1" t="s">
        <v>1243</v>
      </c>
      <c r="J1886" s="1">
        <v>0</v>
      </c>
      <c r="K1886" s="1" t="s">
        <v>1243</v>
      </c>
    </row>
    <row r="1887" spans="1:11">
      <c r="A1887" s="1" t="s">
        <v>1385</v>
      </c>
      <c r="B1887" s="1" t="s">
        <v>680</v>
      </c>
      <c r="C1887" s="1" t="s">
        <v>1431</v>
      </c>
      <c r="D1887" s="1">
        <v>0</v>
      </c>
      <c r="E1887" s="1">
        <v>0</v>
      </c>
      <c r="F1887" s="1">
        <v>0</v>
      </c>
      <c r="G1887" s="1">
        <v>0</v>
      </c>
      <c r="H1887" s="1">
        <v>0</v>
      </c>
      <c r="I1887" s="1">
        <v>0</v>
      </c>
      <c r="J1887" s="1">
        <v>0</v>
      </c>
      <c r="K1887" s="1">
        <v>0</v>
      </c>
    </row>
    <row r="1888" spans="1:11">
      <c r="A1888" s="1" t="s">
        <v>1386</v>
      </c>
      <c r="B1888" s="1" t="s">
        <v>683</v>
      </c>
      <c r="C1888" s="1" t="s">
        <v>746</v>
      </c>
      <c r="D1888" s="1">
        <v>29</v>
      </c>
      <c r="E1888" s="1" t="s">
        <v>1243</v>
      </c>
      <c r="F1888" s="1">
        <v>29</v>
      </c>
      <c r="G1888" s="1" t="s">
        <v>1243</v>
      </c>
      <c r="H1888" s="1">
        <v>30</v>
      </c>
      <c r="I1888" s="1" t="s">
        <v>1243</v>
      </c>
      <c r="J1888" s="1">
        <v>30</v>
      </c>
      <c r="K1888" s="1" t="s">
        <v>1243</v>
      </c>
    </row>
    <row r="1889" spans="1:11">
      <c r="A1889" s="1" t="s">
        <v>1387</v>
      </c>
      <c r="B1889" s="1" t="s">
        <v>683</v>
      </c>
      <c r="C1889" s="1" t="s">
        <v>759</v>
      </c>
      <c r="D1889" s="1">
        <v>0</v>
      </c>
      <c r="E1889" s="1" t="s">
        <v>1243</v>
      </c>
      <c r="F1889" s="1">
        <v>0</v>
      </c>
      <c r="G1889" s="1" t="s">
        <v>1243</v>
      </c>
      <c r="H1889" s="1">
        <v>0</v>
      </c>
      <c r="I1889" s="1" t="s">
        <v>1243</v>
      </c>
      <c r="J1889" s="1">
        <v>0</v>
      </c>
      <c r="K1889" s="1" t="s">
        <v>1243</v>
      </c>
    </row>
    <row r="1890" spans="1:11">
      <c r="A1890" s="1" t="s">
        <v>1388</v>
      </c>
      <c r="B1890" s="1" t="s">
        <v>683</v>
      </c>
      <c r="C1890" s="1" t="s">
        <v>1602</v>
      </c>
      <c r="D1890" s="1">
        <v>4</v>
      </c>
      <c r="E1890" s="1">
        <v>205</v>
      </c>
      <c r="F1890" s="1">
        <v>4</v>
      </c>
      <c r="G1890" s="1">
        <v>205</v>
      </c>
      <c r="H1890" s="1">
        <v>4</v>
      </c>
      <c r="I1890" s="1">
        <v>205</v>
      </c>
      <c r="J1890" s="1">
        <v>4</v>
      </c>
      <c r="K1890" s="1">
        <v>205</v>
      </c>
    </row>
    <row r="1891" spans="1:11">
      <c r="A1891" s="1" t="s">
        <v>1389</v>
      </c>
      <c r="B1891" s="1" t="s">
        <v>683</v>
      </c>
      <c r="C1891" s="1" t="s">
        <v>756</v>
      </c>
      <c r="D1891" s="1">
        <v>16</v>
      </c>
      <c r="E1891" s="1">
        <v>115</v>
      </c>
      <c r="F1891" s="1">
        <v>16</v>
      </c>
      <c r="G1891" s="1">
        <v>115</v>
      </c>
      <c r="H1891" s="1">
        <v>16</v>
      </c>
      <c r="I1891" s="1">
        <v>115</v>
      </c>
      <c r="J1891" s="1">
        <v>16</v>
      </c>
      <c r="K1891" s="1">
        <v>115</v>
      </c>
    </row>
    <row r="1892" spans="1:11">
      <c r="A1892" s="1" t="s">
        <v>1390</v>
      </c>
      <c r="B1892" s="1" t="s">
        <v>683</v>
      </c>
      <c r="C1892" s="1" t="s">
        <v>1603</v>
      </c>
      <c r="D1892" s="1">
        <v>0</v>
      </c>
      <c r="E1892" s="1">
        <v>0</v>
      </c>
      <c r="F1892" s="1">
        <v>0</v>
      </c>
      <c r="G1892" s="1">
        <v>0</v>
      </c>
      <c r="H1892" s="1">
        <v>0</v>
      </c>
      <c r="I1892" s="1">
        <v>0</v>
      </c>
      <c r="J1892" s="1">
        <v>0</v>
      </c>
      <c r="K1892" s="1">
        <v>0</v>
      </c>
    </row>
    <row r="1893" spans="1:11">
      <c r="A1893" s="1" t="s">
        <v>1391</v>
      </c>
      <c r="B1893" s="1" t="s">
        <v>683</v>
      </c>
      <c r="C1893" s="1" t="s">
        <v>758</v>
      </c>
      <c r="D1893" s="1">
        <v>1</v>
      </c>
      <c r="E1893" s="1" t="s">
        <v>1243</v>
      </c>
      <c r="F1893" s="1">
        <v>1</v>
      </c>
      <c r="G1893" s="1" t="s">
        <v>1243</v>
      </c>
      <c r="H1893" s="1">
        <v>1</v>
      </c>
      <c r="I1893" s="1" t="s">
        <v>1243</v>
      </c>
      <c r="J1893" s="1">
        <v>1</v>
      </c>
      <c r="K1893" s="1" t="s">
        <v>1243</v>
      </c>
    </row>
    <row r="1894" spans="1:11">
      <c r="A1894" s="1" t="s">
        <v>1392</v>
      </c>
      <c r="B1894" s="1" t="s">
        <v>683</v>
      </c>
      <c r="C1894" s="1" t="s">
        <v>1605</v>
      </c>
      <c r="D1894" s="1">
        <v>1</v>
      </c>
      <c r="E1894" s="1" t="s">
        <v>1243</v>
      </c>
      <c r="F1894" s="1">
        <v>1</v>
      </c>
      <c r="G1894" s="1" t="s">
        <v>1243</v>
      </c>
      <c r="H1894" s="1">
        <v>1</v>
      </c>
      <c r="I1894" s="1" t="s">
        <v>1243</v>
      </c>
      <c r="J1894" s="1">
        <v>1</v>
      </c>
      <c r="K1894" s="1" t="s">
        <v>1243</v>
      </c>
    </row>
    <row r="1895" spans="1:11">
      <c r="A1895" s="1" t="s">
        <v>1393</v>
      </c>
      <c r="B1895" s="1" t="s">
        <v>683</v>
      </c>
      <c r="C1895" s="1" t="s">
        <v>1606</v>
      </c>
      <c r="D1895" s="1">
        <v>1</v>
      </c>
      <c r="E1895" s="1" t="s">
        <v>1243</v>
      </c>
      <c r="F1895" s="1">
        <v>1</v>
      </c>
      <c r="G1895" s="1" t="s">
        <v>1243</v>
      </c>
      <c r="H1895" s="1">
        <v>1</v>
      </c>
      <c r="I1895" s="1" t="s">
        <v>1243</v>
      </c>
      <c r="J1895" s="1">
        <v>1</v>
      </c>
      <c r="K1895" s="1" t="s">
        <v>1243</v>
      </c>
    </row>
    <row r="1896" spans="1:11">
      <c r="A1896" s="1" t="s">
        <v>1394</v>
      </c>
      <c r="B1896" s="1" t="s">
        <v>683</v>
      </c>
      <c r="C1896" s="1" t="s">
        <v>760</v>
      </c>
      <c r="D1896" s="1">
        <v>0</v>
      </c>
      <c r="E1896" s="1">
        <v>0</v>
      </c>
      <c r="F1896" s="1">
        <v>0</v>
      </c>
      <c r="G1896" s="1">
        <v>0</v>
      </c>
      <c r="H1896" s="1">
        <v>0</v>
      </c>
      <c r="I1896" s="1">
        <v>0</v>
      </c>
      <c r="J1896" s="1">
        <v>0</v>
      </c>
      <c r="K1896" s="1">
        <v>0</v>
      </c>
    </row>
    <row r="1897" spans="1:11">
      <c r="A1897" s="1" t="s">
        <v>1395</v>
      </c>
      <c r="B1897" s="1" t="s">
        <v>683</v>
      </c>
      <c r="C1897" s="1" t="s">
        <v>1604</v>
      </c>
      <c r="D1897" s="1">
        <v>5</v>
      </c>
      <c r="E1897" s="1">
        <v>148</v>
      </c>
      <c r="F1897" s="1">
        <v>5</v>
      </c>
      <c r="G1897" s="1">
        <v>148</v>
      </c>
      <c r="H1897" s="1">
        <v>6</v>
      </c>
      <c r="I1897" s="1">
        <v>194</v>
      </c>
      <c r="J1897" s="1">
        <v>6</v>
      </c>
      <c r="K1897" s="1">
        <v>194</v>
      </c>
    </row>
    <row r="1898" spans="1:11">
      <c r="A1898" s="1" t="s">
        <v>1396</v>
      </c>
      <c r="B1898" s="1" t="s">
        <v>683</v>
      </c>
      <c r="C1898" s="1" t="s">
        <v>757</v>
      </c>
      <c r="D1898" s="1">
        <v>1</v>
      </c>
      <c r="E1898" s="1" t="s">
        <v>1243</v>
      </c>
      <c r="F1898" s="1">
        <v>1</v>
      </c>
      <c r="G1898" s="1" t="s">
        <v>1243</v>
      </c>
      <c r="H1898" s="1">
        <v>1</v>
      </c>
      <c r="I1898" s="1" t="s">
        <v>1243</v>
      </c>
      <c r="J1898" s="1">
        <v>1</v>
      </c>
      <c r="K1898" s="1" t="s">
        <v>1243</v>
      </c>
    </row>
    <row r="1899" spans="1:11">
      <c r="A1899" s="1" t="s">
        <v>1397</v>
      </c>
      <c r="B1899" s="1" t="s">
        <v>683</v>
      </c>
      <c r="C1899" s="1" t="s">
        <v>1431</v>
      </c>
      <c r="D1899" s="1">
        <v>0</v>
      </c>
      <c r="E1899" s="1">
        <v>0</v>
      </c>
      <c r="F1899" s="1">
        <v>0</v>
      </c>
      <c r="G1899" s="1">
        <v>0</v>
      </c>
      <c r="H1899" s="1">
        <v>0</v>
      </c>
      <c r="I1899" s="1">
        <v>0</v>
      </c>
      <c r="J1899" s="1">
        <v>0</v>
      </c>
      <c r="K1899" s="1">
        <v>0</v>
      </c>
    </row>
    <row r="1900" spans="1:11">
      <c r="A1900" s="1" t="s">
        <v>1398</v>
      </c>
      <c r="B1900" s="1" t="s">
        <v>693</v>
      </c>
      <c r="C1900" s="1" t="s">
        <v>746</v>
      </c>
      <c r="D1900" s="1">
        <v>8</v>
      </c>
      <c r="E1900" s="1" t="s">
        <v>1243</v>
      </c>
      <c r="F1900" s="1">
        <v>7</v>
      </c>
      <c r="G1900" s="1" t="s">
        <v>1243</v>
      </c>
      <c r="H1900" s="1">
        <v>7</v>
      </c>
      <c r="I1900" s="1" t="s">
        <v>1243</v>
      </c>
      <c r="J1900" s="1">
        <v>7</v>
      </c>
      <c r="K1900" s="1" t="s">
        <v>1243</v>
      </c>
    </row>
    <row r="1901" spans="1:11">
      <c r="A1901" s="1" t="s">
        <v>1399</v>
      </c>
      <c r="B1901" s="1" t="s">
        <v>693</v>
      </c>
      <c r="C1901" s="1" t="s">
        <v>759</v>
      </c>
      <c r="D1901" s="1">
        <v>0</v>
      </c>
      <c r="E1901" s="1" t="s">
        <v>1243</v>
      </c>
      <c r="F1901" s="1">
        <v>0</v>
      </c>
      <c r="G1901" s="1" t="s">
        <v>1243</v>
      </c>
      <c r="H1901" s="1">
        <v>0</v>
      </c>
      <c r="I1901" s="1" t="s">
        <v>1243</v>
      </c>
      <c r="J1901" s="1">
        <v>0</v>
      </c>
      <c r="K1901" s="1" t="s">
        <v>1243</v>
      </c>
    </row>
    <row r="1902" spans="1:11">
      <c r="A1902" s="1" t="s">
        <v>1400</v>
      </c>
      <c r="B1902" s="1" t="s">
        <v>693</v>
      </c>
      <c r="C1902" s="1" t="s">
        <v>1602</v>
      </c>
      <c r="D1902" s="1">
        <v>0</v>
      </c>
      <c r="E1902" s="1">
        <v>0</v>
      </c>
      <c r="F1902" s="1">
        <v>0</v>
      </c>
      <c r="G1902" s="1">
        <v>0</v>
      </c>
      <c r="H1902" s="1">
        <v>0</v>
      </c>
      <c r="I1902" s="1">
        <v>0</v>
      </c>
      <c r="J1902" s="1">
        <v>0</v>
      </c>
      <c r="K1902" s="1">
        <v>0</v>
      </c>
    </row>
    <row r="1903" spans="1:11">
      <c r="A1903" s="1" t="s">
        <v>1401</v>
      </c>
      <c r="B1903" s="1" t="s">
        <v>693</v>
      </c>
      <c r="C1903" s="1" t="s">
        <v>756</v>
      </c>
      <c r="D1903" s="1">
        <v>6</v>
      </c>
      <c r="E1903" s="1">
        <v>36</v>
      </c>
      <c r="F1903" s="1">
        <v>5</v>
      </c>
      <c r="G1903" s="1">
        <v>32</v>
      </c>
      <c r="H1903" s="1">
        <v>5</v>
      </c>
      <c r="I1903" s="1">
        <v>32</v>
      </c>
      <c r="J1903" s="1">
        <v>5</v>
      </c>
      <c r="K1903" s="1">
        <v>32</v>
      </c>
    </row>
    <row r="1904" spans="1:11">
      <c r="A1904" s="1" t="s">
        <v>1402</v>
      </c>
      <c r="B1904" s="1" t="s">
        <v>693</v>
      </c>
      <c r="C1904" s="1" t="s">
        <v>1603</v>
      </c>
      <c r="D1904" s="1">
        <v>0</v>
      </c>
      <c r="E1904" s="1">
        <v>0</v>
      </c>
      <c r="F1904" s="1">
        <v>0</v>
      </c>
      <c r="G1904" s="1">
        <v>0</v>
      </c>
      <c r="H1904" s="1">
        <v>0</v>
      </c>
      <c r="I1904" s="1">
        <v>0</v>
      </c>
      <c r="J1904" s="1">
        <v>0</v>
      </c>
      <c r="K1904" s="1">
        <v>0</v>
      </c>
    </row>
    <row r="1905" spans="1:11">
      <c r="A1905" s="1" t="s">
        <v>1403</v>
      </c>
      <c r="B1905" s="1" t="s">
        <v>693</v>
      </c>
      <c r="C1905" s="1" t="s">
        <v>758</v>
      </c>
      <c r="D1905" s="1">
        <v>0</v>
      </c>
      <c r="E1905" s="1" t="s">
        <v>1243</v>
      </c>
      <c r="F1905" s="1">
        <v>0</v>
      </c>
      <c r="G1905" s="1" t="s">
        <v>1243</v>
      </c>
      <c r="H1905" s="1">
        <v>0</v>
      </c>
      <c r="I1905" s="1" t="s">
        <v>1243</v>
      </c>
      <c r="J1905" s="1">
        <v>0</v>
      </c>
      <c r="K1905" s="1" t="s">
        <v>1243</v>
      </c>
    </row>
    <row r="1906" spans="1:11">
      <c r="A1906" s="1" t="s">
        <v>1404</v>
      </c>
      <c r="B1906" s="1" t="s">
        <v>693</v>
      </c>
      <c r="C1906" s="1" t="s">
        <v>1605</v>
      </c>
      <c r="D1906" s="1">
        <v>1</v>
      </c>
      <c r="E1906" s="1" t="s">
        <v>1243</v>
      </c>
      <c r="F1906" s="1">
        <v>1</v>
      </c>
      <c r="G1906" s="1" t="s">
        <v>1243</v>
      </c>
      <c r="H1906" s="1">
        <v>1</v>
      </c>
      <c r="I1906" s="1" t="s">
        <v>1243</v>
      </c>
      <c r="J1906" s="1">
        <v>1</v>
      </c>
      <c r="K1906" s="1" t="s">
        <v>1243</v>
      </c>
    </row>
    <row r="1907" spans="1:11">
      <c r="A1907" s="1" t="s">
        <v>1405</v>
      </c>
      <c r="B1907" s="1" t="s">
        <v>693</v>
      </c>
      <c r="C1907" s="1" t="s">
        <v>1606</v>
      </c>
      <c r="D1907" s="1">
        <v>1</v>
      </c>
      <c r="E1907" s="1" t="s">
        <v>1243</v>
      </c>
      <c r="F1907" s="1">
        <v>1</v>
      </c>
      <c r="G1907" s="1" t="s">
        <v>1243</v>
      </c>
      <c r="H1907" s="1">
        <v>1</v>
      </c>
      <c r="I1907" s="1" t="s">
        <v>1243</v>
      </c>
      <c r="J1907" s="1">
        <v>1</v>
      </c>
      <c r="K1907" s="1" t="s">
        <v>1243</v>
      </c>
    </row>
    <row r="1908" spans="1:11">
      <c r="A1908" s="1" t="s">
        <v>1406</v>
      </c>
      <c r="B1908" s="1" t="s">
        <v>693</v>
      </c>
      <c r="C1908" s="1" t="s">
        <v>760</v>
      </c>
      <c r="D1908" s="1">
        <v>0</v>
      </c>
      <c r="E1908" s="1">
        <v>0</v>
      </c>
      <c r="F1908" s="1">
        <v>0</v>
      </c>
      <c r="G1908" s="1">
        <v>0</v>
      </c>
      <c r="H1908" s="1">
        <v>0</v>
      </c>
      <c r="I1908" s="1">
        <v>0</v>
      </c>
      <c r="J1908" s="1">
        <v>0</v>
      </c>
      <c r="K1908" s="1">
        <v>0</v>
      </c>
    </row>
    <row r="1909" spans="1:11">
      <c r="A1909" s="1" t="s">
        <v>1407</v>
      </c>
      <c r="B1909" s="1" t="s">
        <v>693</v>
      </c>
      <c r="C1909" s="1" t="s">
        <v>1604</v>
      </c>
      <c r="D1909" s="1">
        <v>0</v>
      </c>
      <c r="E1909" s="1">
        <v>0</v>
      </c>
      <c r="F1909" s="1">
        <v>0</v>
      </c>
      <c r="G1909" s="1">
        <v>0</v>
      </c>
      <c r="H1909" s="1">
        <v>0</v>
      </c>
      <c r="I1909" s="1">
        <v>0</v>
      </c>
      <c r="J1909" s="1">
        <v>0</v>
      </c>
      <c r="K1909" s="1">
        <v>0</v>
      </c>
    </row>
    <row r="1910" spans="1:11">
      <c r="A1910" s="1" t="s">
        <v>1408</v>
      </c>
      <c r="B1910" s="1" t="s">
        <v>693</v>
      </c>
      <c r="C1910" s="1" t="s">
        <v>757</v>
      </c>
      <c r="D1910" s="1">
        <v>0</v>
      </c>
      <c r="E1910" s="1" t="s">
        <v>1243</v>
      </c>
      <c r="F1910" s="1">
        <v>0</v>
      </c>
      <c r="G1910" s="1" t="s">
        <v>1243</v>
      </c>
      <c r="H1910" s="1">
        <v>0</v>
      </c>
      <c r="I1910" s="1" t="s">
        <v>1243</v>
      </c>
      <c r="J1910" s="1">
        <v>0</v>
      </c>
      <c r="K1910" s="1" t="s">
        <v>1243</v>
      </c>
    </row>
    <row r="1911" spans="1:11">
      <c r="A1911" s="1" t="s">
        <v>1409</v>
      </c>
      <c r="B1911" s="1" t="s">
        <v>693</v>
      </c>
      <c r="C1911" s="1" t="s">
        <v>1431</v>
      </c>
      <c r="D1911" s="1">
        <v>0</v>
      </c>
      <c r="E1911" s="1">
        <v>0</v>
      </c>
      <c r="F1911" s="1">
        <v>0</v>
      </c>
      <c r="G1911" s="1">
        <v>0</v>
      </c>
      <c r="H1911" s="1">
        <v>0</v>
      </c>
      <c r="I1911" s="1">
        <v>0</v>
      </c>
      <c r="J1911" s="1">
        <v>0</v>
      </c>
      <c r="K1911" s="1">
        <v>0</v>
      </c>
    </row>
    <row r="1912" spans="1:11">
      <c r="A1912" s="1" t="s">
        <v>1410</v>
      </c>
      <c r="B1912" s="1" t="s">
        <v>698</v>
      </c>
      <c r="C1912" s="1" t="s">
        <v>746</v>
      </c>
      <c r="D1912" s="1">
        <v>26</v>
      </c>
      <c r="E1912" s="1" t="s">
        <v>1243</v>
      </c>
      <c r="F1912" s="1">
        <v>26</v>
      </c>
      <c r="G1912" s="1" t="s">
        <v>1243</v>
      </c>
      <c r="H1912" s="1">
        <v>26</v>
      </c>
      <c r="I1912" s="1" t="s">
        <v>1243</v>
      </c>
      <c r="J1912" s="1">
        <v>26</v>
      </c>
      <c r="K1912" s="1" t="s">
        <v>1243</v>
      </c>
    </row>
    <row r="1913" spans="1:11">
      <c r="A1913" s="1" t="s">
        <v>1411</v>
      </c>
      <c r="B1913" s="1" t="s">
        <v>698</v>
      </c>
      <c r="C1913" s="1" t="s">
        <v>759</v>
      </c>
      <c r="D1913" s="1">
        <v>2</v>
      </c>
      <c r="E1913" s="1" t="s">
        <v>1243</v>
      </c>
      <c r="F1913" s="1">
        <v>2</v>
      </c>
      <c r="G1913" s="1" t="s">
        <v>1243</v>
      </c>
      <c r="H1913" s="1">
        <v>2</v>
      </c>
      <c r="I1913" s="1" t="s">
        <v>1243</v>
      </c>
      <c r="J1913" s="1">
        <v>2</v>
      </c>
      <c r="K1913" s="1" t="s">
        <v>1243</v>
      </c>
    </row>
    <row r="1914" spans="1:11">
      <c r="A1914" s="1" t="s">
        <v>1412</v>
      </c>
      <c r="B1914" s="1" t="s">
        <v>698</v>
      </c>
      <c r="C1914" s="1" t="s">
        <v>1602</v>
      </c>
      <c r="D1914" s="1">
        <v>1</v>
      </c>
      <c r="E1914" s="1">
        <v>46</v>
      </c>
      <c r="F1914" s="1">
        <v>1</v>
      </c>
      <c r="G1914" s="1">
        <v>46</v>
      </c>
      <c r="H1914" s="1">
        <v>1</v>
      </c>
      <c r="I1914" s="1">
        <v>46</v>
      </c>
      <c r="J1914" s="1">
        <v>1</v>
      </c>
      <c r="K1914" s="1">
        <v>46</v>
      </c>
    </row>
    <row r="1915" spans="1:11">
      <c r="A1915" s="1" t="s">
        <v>1413</v>
      </c>
      <c r="B1915" s="1" t="s">
        <v>698</v>
      </c>
      <c r="C1915" s="1" t="s">
        <v>756</v>
      </c>
      <c r="D1915" s="1">
        <v>16</v>
      </c>
      <c r="E1915" s="1">
        <v>79</v>
      </c>
      <c r="F1915" s="1">
        <v>16</v>
      </c>
      <c r="G1915" s="1">
        <v>79</v>
      </c>
      <c r="H1915" s="1">
        <v>16</v>
      </c>
      <c r="I1915" s="1">
        <v>79</v>
      </c>
      <c r="J1915" s="1">
        <v>16</v>
      </c>
      <c r="K1915" s="1">
        <v>79</v>
      </c>
    </row>
    <row r="1916" spans="1:11">
      <c r="A1916" s="1" t="s">
        <v>556</v>
      </c>
      <c r="B1916" s="1" t="s">
        <v>698</v>
      </c>
      <c r="C1916" s="1" t="s">
        <v>1603</v>
      </c>
      <c r="D1916" s="1">
        <v>0</v>
      </c>
      <c r="E1916" s="1">
        <v>0</v>
      </c>
      <c r="F1916" s="1">
        <v>0</v>
      </c>
      <c r="G1916" s="1">
        <v>0</v>
      </c>
      <c r="H1916" s="1">
        <v>0</v>
      </c>
      <c r="I1916" s="1">
        <v>0</v>
      </c>
      <c r="J1916" s="1">
        <v>0</v>
      </c>
      <c r="K1916" s="1">
        <v>0</v>
      </c>
    </row>
    <row r="1917" spans="1:11">
      <c r="A1917" s="1" t="s">
        <v>557</v>
      </c>
      <c r="B1917" s="1" t="s">
        <v>698</v>
      </c>
      <c r="C1917" s="1" t="s">
        <v>758</v>
      </c>
      <c r="D1917" s="1">
        <v>1</v>
      </c>
      <c r="E1917" s="1" t="s">
        <v>1243</v>
      </c>
      <c r="F1917" s="1">
        <v>1</v>
      </c>
      <c r="G1917" s="1" t="s">
        <v>1243</v>
      </c>
      <c r="H1917" s="1">
        <v>1</v>
      </c>
      <c r="I1917" s="1" t="s">
        <v>1243</v>
      </c>
      <c r="J1917" s="1">
        <v>1</v>
      </c>
      <c r="K1917" s="1" t="s">
        <v>1243</v>
      </c>
    </row>
    <row r="1918" spans="1:11">
      <c r="A1918" s="1" t="s">
        <v>1832</v>
      </c>
      <c r="B1918" s="1" t="s">
        <v>698</v>
      </c>
      <c r="C1918" s="1" t="s">
        <v>1605</v>
      </c>
      <c r="D1918" s="1">
        <v>1</v>
      </c>
      <c r="E1918" s="1" t="s">
        <v>1243</v>
      </c>
      <c r="F1918" s="1">
        <v>1</v>
      </c>
      <c r="G1918" s="1" t="s">
        <v>1243</v>
      </c>
      <c r="H1918" s="1">
        <v>1</v>
      </c>
      <c r="I1918" s="1" t="s">
        <v>1243</v>
      </c>
      <c r="J1918" s="1">
        <v>1</v>
      </c>
      <c r="K1918" s="1" t="s">
        <v>1243</v>
      </c>
    </row>
    <row r="1919" spans="1:11">
      <c r="A1919" s="1" t="s">
        <v>1833</v>
      </c>
      <c r="B1919" s="1" t="s">
        <v>698</v>
      </c>
      <c r="C1919" s="1" t="s">
        <v>1606</v>
      </c>
      <c r="D1919" s="1">
        <v>1</v>
      </c>
      <c r="E1919" s="1" t="s">
        <v>1243</v>
      </c>
      <c r="F1919" s="1">
        <v>1</v>
      </c>
      <c r="G1919" s="1" t="s">
        <v>1243</v>
      </c>
      <c r="H1919" s="1">
        <v>1</v>
      </c>
      <c r="I1919" s="1" t="s">
        <v>1243</v>
      </c>
      <c r="J1919" s="1">
        <v>1</v>
      </c>
      <c r="K1919" s="1" t="s">
        <v>1243</v>
      </c>
    </row>
    <row r="1920" spans="1:11">
      <c r="A1920" s="1" t="s">
        <v>1834</v>
      </c>
      <c r="B1920" s="1" t="s">
        <v>698</v>
      </c>
      <c r="C1920" s="1" t="s">
        <v>760</v>
      </c>
      <c r="D1920" s="1">
        <v>1</v>
      </c>
      <c r="E1920" s="1">
        <v>12</v>
      </c>
      <c r="F1920" s="1">
        <v>1</v>
      </c>
      <c r="G1920" s="1">
        <v>12</v>
      </c>
      <c r="H1920" s="1">
        <v>1</v>
      </c>
      <c r="I1920" s="1">
        <v>12</v>
      </c>
      <c r="J1920" s="1">
        <v>1</v>
      </c>
      <c r="K1920" s="1">
        <v>12</v>
      </c>
    </row>
    <row r="1921" spans="1:11">
      <c r="A1921" s="1" t="s">
        <v>1835</v>
      </c>
      <c r="B1921" s="1" t="s">
        <v>698</v>
      </c>
      <c r="C1921" s="1" t="s">
        <v>1604</v>
      </c>
      <c r="D1921" s="1">
        <v>2</v>
      </c>
      <c r="E1921" s="1">
        <v>18</v>
      </c>
      <c r="F1921" s="1">
        <v>2</v>
      </c>
      <c r="G1921" s="1">
        <v>18</v>
      </c>
      <c r="H1921" s="1">
        <v>2</v>
      </c>
      <c r="I1921" s="1">
        <v>18</v>
      </c>
      <c r="J1921" s="1">
        <v>2</v>
      </c>
      <c r="K1921" s="1">
        <v>18</v>
      </c>
    </row>
    <row r="1922" spans="1:11">
      <c r="A1922" s="1" t="s">
        <v>1836</v>
      </c>
      <c r="B1922" s="1" t="s">
        <v>698</v>
      </c>
      <c r="C1922" s="1" t="s">
        <v>757</v>
      </c>
      <c r="D1922" s="1">
        <v>0</v>
      </c>
      <c r="E1922" s="1" t="s">
        <v>1243</v>
      </c>
      <c r="F1922" s="1">
        <v>0</v>
      </c>
      <c r="G1922" s="1" t="s">
        <v>1243</v>
      </c>
      <c r="H1922" s="1">
        <v>0</v>
      </c>
      <c r="I1922" s="1" t="s">
        <v>1243</v>
      </c>
      <c r="J1922" s="1">
        <v>0</v>
      </c>
      <c r="K1922" s="1" t="s">
        <v>1243</v>
      </c>
    </row>
    <row r="1923" spans="1:11">
      <c r="A1923" s="1" t="s">
        <v>1837</v>
      </c>
      <c r="B1923" s="1" t="s">
        <v>698</v>
      </c>
      <c r="C1923" s="1" t="s">
        <v>1431</v>
      </c>
      <c r="D1923" s="1">
        <v>1</v>
      </c>
      <c r="E1923" s="1">
        <v>8</v>
      </c>
      <c r="F1923" s="1">
        <v>1</v>
      </c>
      <c r="G1923" s="1">
        <v>8</v>
      </c>
      <c r="H1923" s="1">
        <v>1</v>
      </c>
      <c r="I1923" s="1">
        <v>8</v>
      </c>
      <c r="J1923" s="1">
        <v>1</v>
      </c>
      <c r="K1923" s="1">
        <v>8</v>
      </c>
    </row>
    <row r="1924" spans="1:11">
      <c r="A1924" s="1" t="s">
        <v>294</v>
      </c>
      <c r="B1924" s="1" t="s">
        <v>2356</v>
      </c>
      <c r="C1924" s="1" t="s">
        <v>746</v>
      </c>
      <c r="D1924" s="1">
        <v>13</v>
      </c>
      <c r="E1924" s="1" t="s">
        <v>1243</v>
      </c>
      <c r="F1924" s="1">
        <v>13</v>
      </c>
      <c r="G1924" s="1" t="s">
        <v>1243</v>
      </c>
      <c r="H1924" s="1">
        <v>13</v>
      </c>
      <c r="I1924" s="1" t="s">
        <v>1243</v>
      </c>
      <c r="J1924" s="1">
        <v>13</v>
      </c>
      <c r="K1924" s="1" t="s">
        <v>1243</v>
      </c>
    </row>
    <row r="1925" spans="1:11">
      <c r="A1925" s="1" t="s">
        <v>295</v>
      </c>
      <c r="B1925" s="1" t="s">
        <v>2356</v>
      </c>
      <c r="C1925" s="1" t="s">
        <v>759</v>
      </c>
      <c r="D1925" s="1">
        <v>0</v>
      </c>
      <c r="E1925" s="1" t="s">
        <v>1243</v>
      </c>
      <c r="F1925" s="1">
        <v>0</v>
      </c>
      <c r="G1925" s="1" t="s">
        <v>1243</v>
      </c>
      <c r="H1925" s="1">
        <v>0</v>
      </c>
      <c r="I1925" s="1" t="s">
        <v>1243</v>
      </c>
      <c r="J1925" s="1">
        <v>0</v>
      </c>
      <c r="K1925" s="1" t="s">
        <v>1243</v>
      </c>
    </row>
    <row r="1926" spans="1:11">
      <c r="A1926" s="1" t="s">
        <v>296</v>
      </c>
      <c r="B1926" s="1" t="s">
        <v>2356</v>
      </c>
      <c r="C1926" s="1" t="s">
        <v>1602</v>
      </c>
      <c r="D1926" s="1">
        <v>0</v>
      </c>
      <c r="E1926" s="1">
        <v>0</v>
      </c>
      <c r="F1926" s="1">
        <v>0</v>
      </c>
      <c r="G1926" s="1">
        <v>0</v>
      </c>
      <c r="H1926" s="1">
        <v>0</v>
      </c>
      <c r="I1926" s="1">
        <v>0</v>
      </c>
      <c r="J1926" s="1">
        <v>0</v>
      </c>
      <c r="K1926" s="1">
        <v>0</v>
      </c>
    </row>
    <row r="1927" spans="1:11">
      <c r="A1927" s="1" t="s">
        <v>297</v>
      </c>
      <c r="B1927" s="1" t="s">
        <v>2356</v>
      </c>
      <c r="C1927" s="1" t="s">
        <v>756</v>
      </c>
      <c r="D1927" s="1">
        <v>11</v>
      </c>
      <c r="E1927" s="1">
        <v>52</v>
      </c>
      <c r="F1927" s="1">
        <v>11</v>
      </c>
      <c r="G1927" s="1">
        <v>52</v>
      </c>
      <c r="H1927" s="1">
        <v>11</v>
      </c>
      <c r="I1927" s="1">
        <v>53</v>
      </c>
      <c r="J1927" s="1">
        <v>11</v>
      </c>
      <c r="K1927" s="1">
        <v>53</v>
      </c>
    </row>
    <row r="1928" spans="1:11">
      <c r="A1928" s="1" t="s">
        <v>298</v>
      </c>
      <c r="B1928" s="1" t="s">
        <v>2356</v>
      </c>
      <c r="C1928" s="1" t="s">
        <v>1603</v>
      </c>
      <c r="D1928" s="1">
        <v>0</v>
      </c>
      <c r="E1928" s="1">
        <v>0</v>
      </c>
      <c r="F1928" s="1">
        <v>0</v>
      </c>
      <c r="G1928" s="1">
        <v>0</v>
      </c>
      <c r="H1928" s="1">
        <v>0</v>
      </c>
      <c r="I1928" s="1">
        <v>0</v>
      </c>
      <c r="J1928" s="1">
        <v>0</v>
      </c>
      <c r="K1928" s="1">
        <v>0</v>
      </c>
    </row>
    <row r="1929" spans="1:11">
      <c r="A1929" s="1" t="s">
        <v>299</v>
      </c>
      <c r="B1929" s="1" t="s">
        <v>2356</v>
      </c>
      <c r="C1929" s="1" t="s">
        <v>758</v>
      </c>
      <c r="D1929" s="1">
        <v>0</v>
      </c>
      <c r="E1929" s="1" t="s">
        <v>1243</v>
      </c>
      <c r="F1929" s="1">
        <v>0</v>
      </c>
      <c r="G1929" s="1" t="s">
        <v>1243</v>
      </c>
      <c r="H1929" s="1">
        <v>0</v>
      </c>
      <c r="I1929" s="1" t="s">
        <v>1243</v>
      </c>
      <c r="J1929" s="1">
        <v>0</v>
      </c>
      <c r="K1929" s="1" t="s">
        <v>1243</v>
      </c>
    </row>
    <row r="1930" spans="1:11">
      <c r="A1930" s="1" t="s">
        <v>300</v>
      </c>
      <c r="B1930" s="1" t="s">
        <v>2356</v>
      </c>
      <c r="C1930" s="1" t="s">
        <v>1605</v>
      </c>
      <c r="D1930" s="1">
        <v>1</v>
      </c>
      <c r="E1930" s="1" t="s">
        <v>1243</v>
      </c>
      <c r="F1930" s="1">
        <v>1</v>
      </c>
      <c r="G1930" s="1" t="s">
        <v>1243</v>
      </c>
      <c r="H1930" s="1">
        <v>1</v>
      </c>
      <c r="I1930" s="1" t="s">
        <v>1243</v>
      </c>
      <c r="J1930" s="1">
        <v>1</v>
      </c>
      <c r="K1930" s="1" t="s">
        <v>1243</v>
      </c>
    </row>
    <row r="1931" spans="1:11">
      <c r="A1931" s="1" t="s">
        <v>301</v>
      </c>
      <c r="B1931" s="1" t="s">
        <v>2356</v>
      </c>
      <c r="C1931" s="1" t="s">
        <v>1606</v>
      </c>
      <c r="D1931" s="1">
        <v>1</v>
      </c>
      <c r="E1931" s="1" t="s">
        <v>1243</v>
      </c>
      <c r="F1931" s="1">
        <v>1</v>
      </c>
      <c r="G1931" s="1" t="s">
        <v>1243</v>
      </c>
      <c r="H1931" s="1">
        <v>1</v>
      </c>
      <c r="I1931" s="1" t="s">
        <v>1243</v>
      </c>
      <c r="J1931" s="1">
        <v>1</v>
      </c>
      <c r="K1931" s="1" t="s">
        <v>1243</v>
      </c>
    </row>
    <row r="1932" spans="1:11">
      <c r="A1932" s="1" t="s">
        <v>302</v>
      </c>
      <c r="B1932" s="1" t="s">
        <v>2356</v>
      </c>
      <c r="C1932" s="1" t="s">
        <v>760</v>
      </c>
      <c r="D1932" s="1">
        <v>0</v>
      </c>
      <c r="E1932" s="1">
        <v>0</v>
      </c>
      <c r="F1932" s="1">
        <v>0</v>
      </c>
      <c r="G1932" s="1">
        <v>0</v>
      </c>
      <c r="H1932" s="1">
        <v>0</v>
      </c>
      <c r="I1932" s="1">
        <v>0</v>
      </c>
      <c r="J1932" s="1">
        <v>0</v>
      </c>
      <c r="K1932" s="1">
        <v>0</v>
      </c>
    </row>
    <row r="1933" spans="1:11">
      <c r="A1933" s="1" t="s">
        <v>303</v>
      </c>
      <c r="B1933" s="1" t="s">
        <v>2356</v>
      </c>
      <c r="C1933" s="1" t="s">
        <v>1604</v>
      </c>
      <c r="D1933" s="1">
        <v>0</v>
      </c>
      <c r="E1933" s="1">
        <v>0</v>
      </c>
      <c r="F1933" s="1">
        <v>0</v>
      </c>
      <c r="G1933" s="1">
        <v>0</v>
      </c>
      <c r="H1933" s="1">
        <v>0</v>
      </c>
      <c r="I1933" s="1">
        <v>0</v>
      </c>
      <c r="J1933" s="1">
        <v>0</v>
      </c>
      <c r="K1933" s="1">
        <v>0</v>
      </c>
    </row>
    <row r="1934" spans="1:11">
      <c r="A1934" s="1" t="s">
        <v>304</v>
      </c>
      <c r="B1934" s="1" t="s">
        <v>2356</v>
      </c>
      <c r="C1934" s="1" t="s">
        <v>757</v>
      </c>
      <c r="D1934" s="1">
        <v>0</v>
      </c>
      <c r="E1934" s="1" t="s">
        <v>1243</v>
      </c>
      <c r="F1934" s="1">
        <v>0</v>
      </c>
      <c r="G1934" s="1" t="s">
        <v>1243</v>
      </c>
      <c r="H1934" s="1">
        <v>0</v>
      </c>
      <c r="I1934" s="1" t="s">
        <v>1243</v>
      </c>
      <c r="J1934" s="1">
        <v>0</v>
      </c>
      <c r="K1934" s="1" t="s">
        <v>1243</v>
      </c>
    </row>
    <row r="1935" spans="1:11">
      <c r="A1935" s="1" t="s">
        <v>1126</v>
      </c>
      <c r="B1935" s="1" t="s">
        <v>2356</v>
      </c>
      <c r="C1935" s="1" t="s">
        <v>1431</v>
      </c>
      <c r="D1935" s="1">
        <v>0</v>
      </c>
      <c r="E1935" s="1">
        <v>0</v>
      </c>
      <c r="F1935" s="1">
        <v>0</v>
      </c>
      <c r="G1935" s="1">
        <v>0</v>
      </c>
      <c r="H1935" s="1">
        <v>0</v>
      </c>
      <c r="I1935" s="1">
        <v>0</v>
      </c>
      <c r="J1935" s="1">
        <v>0</v>
      </c>
      <c r="K1935" s="1">
        <v>0</v>
      </c>
    </row>
    <row r="1936" spans="1:11">
      <c r="A1936" s="1" t="s">
        <v>1127</v>
      </c>
      <c r="B1936" s="1" t="s">
        <v>2367</v>
      </c>
      <c r="C1936" s="1" t="s">
        <v>746</v>
      </c>
      <c r="D1936" s="1">
        <v>5</v>
      </c>
      <c r="E1936" s="1" t="s">
        <v>1243</v>
      </c>
      <c r="F1936" s="1">
        <v>5</v>
      </c>
      <c r="G1936" s="1" t="s">
        <v>1243</v>
      </c>
      <c r="H1936" s="1">
        <v>5</v>
      </c>
      <c r="I1936" s="1" t="s">
        <v>1243</v>
      </c>
      <c r="J1936" s="1">
        <v>5</v>
      </c>
      <c r="K1936" s="1" t="s">
        <v>1243</v>
      </c>
    </row>
    <row r="1937" spans="1:11">
      <c r="A1937" s="1" t="s">
        <v>1128</v>
      </c>
      <c r="B1937" s="1" t="s">
        <v>2367</v>
      </c>
      <c r="C1937" s="1" t="s">
        <v>759</v>
      </c>
      <c r="D1937" s="1">
        <v>0</v>
      </c>
      <c r="E1937" s="1" t="s">
        <v>1243</v>
      </c>
      <c r="F1937" s="1">
        <v>0</v>
      </c>
      <c r="G1937" s="1" t="s">
        <v>1243</v>
      </c>
      <c r="H1937" s="1">
        <v>0</v>
      </c>
      <c r="I1937" s="1" t="s">
        <v>1243</v>
      </c>
      <c r="J1937" s="1">
        <v>0</v>
      </c>
      <c r="K1937" s="1" t="s">
        <v>1243</v>
      </c>
    </row>
    <row r="1938" spans="1:11">
      <c r="A1938" s="1" t="s">
        <v>1129</v>
      </c>
      <c r="B1938" s="1" t="s">
        <v>2367</v>
      </c>
      <c r="C1938" s="1" t="s">
        <v>1602</v>
      </c>
      <c r="D1938" s="1">
        <v>0</v>
      </c>
      <c r="E1938" s="1">
        <v>0</v>
      </c>
      <c r="F1938" s="1">
        <v>0</v>
      </c>
      <c r="G1938" s="1">
        <v>0</v>
      </c>
      <c r="H1938" s="1">
        <v>0</v>
      </c>
      <c r="I1938" s="1">
        <v>0</v>
      </c>
      <c r="J1938" s="1">
        <v>0</v>
      </c>
      <c r="K1938" s="1">
        <v>0</v>
      </c>
    </row>
    <row r="1939" spans="1:11">
      <c r="A1939" s="1" t="s">
        <v>1130</v>
      </c>
      <c r="B1939" s="1" t="s">
        <v>2367</v>
      </c>
      <c r="C1939" s="1" t="s">
        <v>756</v>
      </c>
      <c r="D1939" s="1">
        <v>2</v>
      </c>
      <c r="E1939" s="1">
        <v>15</v>
      </c>
      <c r="F1939" s="1">
        <v>2</v>
      </c>
      <c r="G1939" s="1">
        <v>15</v>
      </c>
      <c r="H1939" s="1">
        <v>2</v>
      </c>
      <c r="I1939" s="1">
        <v>15</v>
      </c>
      <c r="J1939" s="1">
        <v>2</v>
      </c>
      <c r="K1939" s="1">
        <v>15</v>
      </c>
    </row>
    <row r="1940" spans="1:11">
      <c r="A1940" s="1" t="s">
        <v>1131</v>
      </c>
      <c r="B1940" s="1" t="s">
        <v>2367</v>
      </c>
      <c r="C1940" s="1" t="s">
        <v>1603</v>
      </c>
      <c r="D1940" s="1">
        <v>1</v>
      </c>
      <c r="E1940" s="1">
        <v>300</v>
      </c>
      <c r="F1940" s="1">
        <v>1</v>
      </c>
      <c r="G1940" s="1">
        <v>300</v>
      </c>
      <c r="H1940" s="1">
        <v>1</v>
      </c>
      <c r="I1940" s="1">
        <v>300</v>
      </c>
      <c r="J1940" s="1">
        <v>1</v>
      </c>
      <c r="K1940" s="1">
        <v>300</v>
      </c>
    </row>
    <row r="1941" spans="1:11">
      <c r="A1941" s="1" t="s">
        <v>1132</v>
      </c>
      <c r="B1941" s="1" t="s">
        <v>2367</v>
      </c>
      <c r="C1941" s="1" t="s">
        <v>758</v>
      </c>
      <c r="D1941" s="1">
        <v>0</v>
      </c>
      <c r="E1941" s="1" t="s">
        <v>1243</v>
      </c>
      <c r="F1941" s="1">
        <v>0</v>
      </c>
      <c r="G1941" s="1" t="s">
        <v>1243</v>
      </c>
      <c r="H1941" s="1">
        <v>0</v>
      </c>
      <c r="I1941" s="1" t="s">
        <v>1243</v>
      </c>
      <c r="J1941" s="1">
        <v>0</v>
      </c>
      <c r="K1941" s="1" t="s">
        <v>1243</v>
      </c>
    </row>
    <row r="1942" spans="1:11">
      <c r="A1942" s="1" t="s">
        <v>1133</v>
      </c>
      <c r="B1942" s="1" t="s">
        <v>2367</v>
      </c>
      <c r="C1942" s="1" t="s">
        <v>1605</v>
      </c>
      <c r="D1942" s="1">
        <v>1</v>
      </c>
      <c r="E1942" s="1" t="s">
        <v>1243</v>
      </c>
      <c r="F1942" s="1">
        <v>1</v>
      </c>
      <c r="G1942" s="1" t="s">
        <v>1243</v>
      </c>
      <c r="H1942" s="1">
        <v>1</v>
      </c>
      <c r="I1942" s="1" t="s">
        <v>1243</v>
      </c>
      <c r="J1942" s="1">
        <v>1</v>
      </c>
      <c r="K1942" s="1" t="s">
        <v>1243</v>
      </c>
    </row>
    <row r="1943" spans="1:11">
      <c r="A1943" s="1" t="s">
        <v>1035</v>
      </c>
      <c r="B1943" s="1" t="s">
        <v>2367</v>
      </c>
      <c r="C1943" s="1" t="s">
        <v>1606</v>
      </c>
      <c r="D1943" s="1">
        <v>1</v>
      </c>
      <c r="E1943" s="1" t="s">
        <v>1243</v>
      </c>
      <c r="F1943" s="1">
        <v>1</v>
      </c>
      <c r="G1943" s="1" t="s">
        <v>1243</v>
      </c>
      <c r="H1943" s="1">
        <v>1</v>
      </c>
      <c r="I1943" s="1" t="s">
        <v>1243</v>
      </c>
      <c r="J1943" s="1">
        <v>1</v>
      </c>
      <c r="K1943" s="1" t="s">
        <v>1243</v>
      </c>
    </row>
    <row r="1944" spans="1:11">
      <c r="A1944" s="1" t="s">
        <v>1036</v>
      </c>
      <c r="B1944" s="1" t="s">
        <v>2367</v>
      </c>
      <c r="C1944" s="1" t="s">
        <v>760</v>
      </c>
      <c r="D1944" s="1">
        <v>0</v>
      </c>
      <c r="E1944" s="1">
        <v>0</v>
      </c>
      <c r="F1944" s="1">
        <v>0</v>
      </c>
      <c r="G1944" s="1">
        <v>0</v>
      </c>
      <c r="H1944" s="1">
        <v>0</v>
      </c>
      <c r="I1944" s="1">
        <v>0</v>
      </c>
      <c r="J1944" s="1">
        <v>0</v>
      </c>
      <c r="K1944" s="1">
        <v>0</v>
      </c>
    </row>
    <row r="1945" spans="1:11">
      <c r="A1945" s="1" t="s">
        <v>1037</v>
      </c>
      <c r="B1945" s="1" t="s">
        <v>2367</v>
      </c>
      <c r="C1945" s="1" t="s">
        <v>1604</v>
      </c>
      <c r="D1945" s="1">
        <v>0</v>
      </c>
      <c r="E1945" s="1">
        <v>0</v>
      </c>
      <c r="F1945" s="1">
        <v>0</v>
      </c>
      <c r="G1945" s="1">
        <v>0</v>
      </c>
      <c r="H1945" s="1">
        <v>0</v>
      </c>
      <c r="I1945" s="1">
        <v>0</v>
      </c>
      <c r="J1945" s="1">
        <v>0</v>
      </c>
      <c r="K1945" s="1">
        <v>0</v>
      </c>
    </row>
    <row r="1946" spans="1:11">
      <c r="A1946" s="1" t="s">
        <v>1038</v>
      </c>
      <c r="B1946" s="1" t="s">
        <v>2367</v>
      </c>
      <c r="C1946" s="1" t="s">
        <v>757</v>
      </c>
      <c r="D1946" s="1">
        <v>0</v>
      </c>
      <c r="E1946" s="1" t="s">
        <v>1243</v>
      </c>
      <c r="F1946" s="1">
        <v>0</v>
      </c>
      <c r="G1946" s="1" t="s">
        <v>1243</v>
      </c>
      <c r="H1946" s="1">
        <v>0</v>
      </c>
      <c r="I1946" s="1" t="s">
        <v>1243</v>
      </c>
      <c r="J1946" s="1">
        <v>0</v>
      </c>
      <c r="K1946" s="1" t="s">
        <v>1243</v>
      </c>
    </row>
    <row r="1947" spans="1:11">
      <c r="A1947" s="1" t="s">
        <v>1039</v>
      </c>
      <c r="B1947" s="1" t="s">
        <v>2367</v>
      </c>
      <c r="C1947" s="1" t="s">
        <v>1431</v>
      </c>
      <c r="D1947" s="1">
        <v>0</v>
      </c>
      <c r="E1947" s="1">
        <v>0</v>
      </c>
      <c r="F1947" s="1">
        <v>0</v>
      </c>
      <c r="G1947" s="1">
        <v>0</v>
      </c>
      <c r="H1947" s="1">
        <v>0</v>
      </c>
      <c r="I1947" s="1">
        <v>0</v>
      </c>
      <c r="J1947" s="1">
        <v>0</v>
      </c>
      <c r="K1947" s="1">
        <v>0</v>
      </c>
    </row>
    <row r="1948" spans="1:11">
      <c r="A1948" s="1" t="s">
        <v>1040</v>
      </c>
      <c r="B1948" s="1" t="s">
        <v>1041</v>
      </c>
      <c r="C1948" s="1" t="s">
        <v>746</v>
      </c>
      <c r="D1948" s="1">
        <v>268</v>
      </c>
      <c r="E1948" s="1" t="s">
        <v>1243</v>
      </c>
      <c r="F1948" s="1">
        <v>268</v>
      </c>
      <c r="G1948" s="1" t="s">
        <v>1243</v>
      </c>
      <c r="H1948" s="1">
        <v>271</v>
      </c>
      <c r="I1948" s="1" t="s">
        <v>1243</v>
      </c>
      <c r="J1948" s="1">
        <v>270</v>
      </c>
      <c r="K1948" s="1" t="s">
        <v>1243</v>
      </c>
    </row>
    <row r="1949" spans="1:11">
      <c r="A1949" s="1" t="s">
        <v>1042</v>
      </c>
      <c r="B1949" s="1" t="s">
        <v>1041</v>
      </c>
      <c r="C1949" s="1" t="s">
        <v>759</v>
      </c>
      <c r="D1949" s="1">
        <v>5</v>
      </c>
      <c r="E1949" s="1" t="s">
        <v>1243</v>
      </c>
      <c r="F1949" s="1">
        <v>5</v>
      </c>
      <c r="G1949" s="1" t="s">
        <v>1243</v>
      </c>
      <c r="H1949" s="1">
        <v>4</v>
      </c>
      <c r="I1949" s="1" t="s">
        <v>1243</v>
      </c>
      <c r="J1949" s="1">
        <v>4</v>
      </c>
      <c r="K1949" s="1" t="s">
        <v>1243</v>
      </c>
    </row>
    <row r="1950" spans="1:11">
      <c r="A1950" s="1" t="s">
        <v>1043</v>
      </c>
      <c r="B1950" s="1" t="s">
        <v>1041</v>
      </c>
      <c r="C1950" s="1" t="s">
        <v>1602</v>
      </c>
      <c r="D1950" s="1">
        <v>9</v>
      </c>
      <c r="E1950" s="1">
        <v>1086.844827586207</v>
      </c>
      <c r="F1950" s="1">
        <v>9</v>
      </c>
      <c r="G1950" s="1">
        <v>1088.0701754385964</v>
      </c>
      <c r="H1950" s="1">
        <v>9</v>
      </c>
      <c r="I1950" s="1">
        <v>1088.0701754385964</v>
      </c>
      <c r="J1950" s="1">
        <v>9</v>
      </c>
      <c r="K1950" s="1">
        <v>1086.9137931034484</v>
      </c>
    </row>
    <row r="1951" spans="1:11">
      <c r="A1951" s="1" t="s">
        <v>1044</v>
      </c>
      <c r="B1951" s="1" t="s">
        <v>1041</v>
      </c>
      <c r="C1951" s="1" t="s">
        <v>756</v>
      </c>
      <c r="D1951" s="1">
        <v>184</v>
      </c>
      <c r="E1951" s="1">
        <v>1170</v>
      </c>
      <c r="F1951" s="1">
        <v>184</v>
      </c>
      <c r="G1951" s="1">
        <v>1164</v>
      </c>
      <c r="H1951" s="1">
        <v>187</v>
      </c>
      <c r="I1951" s="1">
        <v>1177</v>
      </c>
      <c r="J1951" s="1">
        <v>186</v>
      </c>
      <c r="K1951" s="1">
        <v>1171</v>
      </c>
    </row>
    <row r="1952" spans="1:11">
      <c r="A1952" s="1" t="s">
        <v>1045</v>
      </c>
      <c r="B1952" s="1" t="s">
        <v>1041</v>
      </c>
      <c r="C1952" s="1" t="s">
        <v>1603</v>
      </c>
      <c r="D1952" s="1">
        <v>5</v>
      </c>
      <c r="E1952" s="1">
        <v>630.93023199999993</v>
      </c>
      <c r="F1952" s="1">
        <v>5</v>
      </c>
      <c r="G1952" s="1">
        <v>630.93023199999993</v>
      </c>
      <c r="H1952" s="1">
        <v>5</v>
      </c>
      <c r="I1952" s="1">
        <v>630.93023199999993</v>
      </c>
      <c r="J1952" s="1">
        <v>5</v>
      </c>
      <c r="K1952" s="1">
        <v>630.93023199999993</v>
      </c>
    </row>
    <row r="1953" spans="1:11">
      <c r="A1953" s="1" t="s">
        <v>1046</v>
      </c>
      <c r="B1953" s="1" t="s">
        <v>1041</v>
      </c>
      <c r="C1953" s="1" t="s">
        <v>758</v>
      </c>
      <c r="D1953" s="1">
        <v>12</v>
      </c>
      <c r="E1953" s="1" t="s">
        <v>1243</v>
      </c>
      <c r="F1953" s="1">
        <v>12</v>
      </c>
      <c r="G1953" s="1" t="s">
        <v>1243</v>
      </c>
      <c r="H1953" s="1">
        <v>12</v>
      </c>
      <c r="I1953" s="1" t="s">
        <v>1243</v>
      </c>
      <c r="J1953" s="1">
        <v>12</v>
      </c>
      <c r="K1953" s="1" t="s">
        <v>1243</v>
      </c>
    </row>
    <row r="1954" spans="1:11">
      <c r="A1954" s="1" t="s">
        <v>1047</v>
      </c>
      <c r="B1954" s="1" t="s">
        <v>1041</v>
      </c>
      <c r="C1954" s="1" t="s">
        <v>1605</v>
      </c>
      <c r="D1954" s="1">
        <v>15</v>
      </c>
      <c r="E1954" s="1" t="s">
        <v>1243</v>
      </c>
      <c r="F1954" s="1">
        <v>15</v>
      </c>
      <c r="G1954" s="1" t="s">
        <v>1243</v>
      </c>
      <c r="H1954" s="1">
        <v>15</v>
      </c>
      <c r="I1954" s="1" t="s">
        <v>1243</v>
      </c>
      <c r="J1954" s="1">
        <v>15</v>
      </c>
      <c r="K1954" s="1" t="s">
        <v>1243</v>
      </c>
    </row>
    <row r="1955" spans="1:11">
      <c r="A1955" s="1" t="s">
        <v>1048</v>
      </c>
      <c r="B1955" s="1" t="s">
        <v>1041</v>
      </c>
      <c r="C1955" s="1" t="s">
        <v>1606</v>
      </c>
      <c r="D1955" s="1">
        <v>15</v>
      </c>
      <c r="E1955" s="1" t="s">
        <v>1243</v>
      </c>
      <c r="F1955" s="1">
        <v>15</v>
      </c>
      <c r="G1955" s="1" t="s">
        <v>1243</v>
      </c>
      <c r="H1955" s="1">
        <v>15</v>
      </c>
      <c r="I1955" s="1" t="s">
        <v>1243</v>
      </c>
      <c r="J1955" s="1">
        <v>15</v>
      </c>
      <c r="K1955" s="1" t="s">
        <v>1243</v>
      </c>
    </row>
    <row r="1956" spans="1:11">
      <c r="A1956" s="1" t="s">
        <v>1049</v>
      </c>
      <c r="B1956" s="1" t="s">
        <v>1041</v>
      </c>
      <c r="C1956" s="1" t="s">
        <v>760</v>
      </c>
      <c r="D1956" s="1">
        <v>5</v>
      </c>
      <c r="E1956" s="1">
        <v>41.391303999999998</v>
      </c>
      <c r="F1956" s="1">
        <v>5</v>
      </c>
      <c r="G1956" s="1">
        <v>41.391303999999998</v>
      </c>
      <c r="H1956" s="1">
        <v>5</v>
      </c>
      <c r="I1956" s="1">
        <v>41.391303999999998</v>
      </c>
      <c r="J1956" s="1">
        <v>5</v>
      </c>
      <c r="K1956" s="1">
        <v>41.124223000000001</v>
      </c>
    </row>
    <row r="1957" spans="1:11">
      <c r="A1957" s="1" t="s">
        <v>1050</v>
      </c>
      <c r="B1957" s="1" t="s">
        <v>1041</v>
      </c>
      <c r="C1957" s="1" t="s">
        <v>1604</v>
      </c>
      <c r="D1957" s="1">
        <v>12</v>
      </c>
      <c r="E1957" s="1">
        <v>367</v>
      </c>
      <c r="F1957" s="1">
        <v>12</v>
      </c>
      <c r="G1957" s="1">
        <v>367</v>
      </c>
      <c r="H1957" s="1">
        <v>13</v>
      </c>
      <c r="I1957" s="1">
        <v>413</v>
      </c>
      <c r="J1957" s="1">
        <v>13</v>
      </c>
      <c r="K1957" s="1">
        <v>413</v>
      </c>
    </row>
    <row r="1958" spans="1:11">
      <c r="A1958" s="1" t="s">
        <v>1051</v>
      </c>
      <c r="B1958" s="1" t="s">
        <v>1041</v>
      </c>
      <c r="C1958" s="1" t="s">
        <v>757</v>
      </c>
      <c r="D1958" s="1">
        <v>4</v>
      </c>
      <c r="E1958" s="1" t="s">
        <v>1243</v>
      </c>
      <c r="F1958" s="1">
        <v>4</v>
      </c>
      <c r="G1958" s="1" t="s">
        <v>1243</v>
      </c>
      <c r="H1958" s="1">
        <v>4</v>
      </c>
      <c r="I1958" s="1" t="s">
        <v>1243</v>
      </c>
      <c r="J1958" s="1">
        <v>4</v>
      </c>
      <c r="K1958" s="1" t="s">
        <v>1243</v>
      </c>
    </row>
    <row r="1959" spans="1:11">
      <c r="A1959" s="1" t="s">
        <v>1052</v>
      </c>
      <c r="B1959" s="1" t="s">
        <v>1041</v>
      </c>
      <c r="C1959" s="1" t="s">
        <v>1431</v>
      </c>
      <c r="D1959" s="1">
        <v>2</v>
      </c>
      <c r="E1959" s="1">
        <v>35</v>
      </c>
      <c r="F1959" s="1">
        <v>2</v>
      </c>
      <c r="G1959" s="1">
        <v>35</v>
      </c>
      <c r="H1959" s="1">
        <v>2</v>
      </c>
      <c r="I1959" s="1">
        <v>35</v>
      </c>
      <c r="J1959" s="1">
        <v>2</v>
      </c>
      <c r="K1959" s="1">
        <v>35</v>
      </c>
    </row>
    <row r="1960" spans="1:11">
      <c r="A1960" s="4" t="s">
        <v>1417</v>
      </c>
      <c r="B1960" s="2" t="s">
        <v>1416</v>
      </c>
      <c r="C1960" s="1" t="s">
        <v>746</v>
      </c>
      <c r="D1960" s="1">
        <v>321</v>
      </c>
      <c r="E1960" s="1" t="s">
        <v>1243</v>
      </c>
      <c r="F1960" s="1">
        <v>321</v>
      </c>
      <c r="G1960" s="1" t="s">
        <v>1243</v>
      </c>
      <c r="H1960" s="1">
        <v>319</v>
      </c>
      <c r="I1960" s="1" t="s">
        <v>1243</v>
      </c>
      <c r="J1960" s="1">
        <v>317</v>
      </c>
      <c r="K1960" s="1" t="s">
        <v>1243</v>
      </c>
    </row>
    <row r="1961" spans="1:11">
      <c r="A1961" s="4" t="s">
        <v>1418</v>
      </c>
      <c r="B1961" s="2" t="s">
        <v>1416</v>
      </c>
      <c r="C1961" s="1" t="s">
        <v>759</v>
      </c>
      <c r="D1961" s="1">
        <v>8</v>
      </c>
      <c r="E1961" s="1" t="s">
        <v>1243</v>
      </c>
      <c r="F1961" s="1">
        <v>8</v>
      </c>
      <c r="G1961" s="1" t="s">
        <v>1243</v>
      </c>
      <c r="H1961" s="1">
        <v>9</v>
      </c>
      <c r="I1961" s="1" t="s">
        <v>1243</v>
      </c>
      <c r="J1961" s="1">
        <v>9</v>
      </c>
      <c r="K1961" s="1" t="s">
        <v>1243</v>
      </c>
    </row>
    <row r="1962" spans="1:11">
      <c r="A1962" s="4" t="s">
        <v>1419</v>
      </c>
      <c r="B1962" s="2" t="s">
        <v>1416</v>
      </c>
      <c r="C1962" s="1" t="s">
        <v>1602</v>
      </c>
      <c r="D1962" s="1">
        <v>6</v>
      </c>
      <c r="E1962" s="1">
        <v>655</v>
      </c>
      <c r="F1962" s="1">
        <v>6</v>
      </c>
      <c r="G1962" s="1">
        <v>655</v>
      </c>
      <c r="H1962" s="1">
        <v>6</v>
      </c>
      <c r="I1962" s="1">
        <v>655</v>
      </c>
      <c r="J1962" s="1">
        <v>6</v>
      </c>
      <c r="K1962" s="1">
        <v>655</v>
      </c>
    </row>
    <row r="1963" spans="1:11">
      <c r="A1963" s="4" t="s">
        <v>1420</v>
      </c>
      <c r="B1963" s="2" t="s">
        <v>1416</v>
      </c>
      <c r="C1963" s="1" t="s">
        <v>756</v>
      </c>
      <c r="D1963" s="1">
        <v>134</v>
      </c>
      <c r="E1963" s="1">
        <v>795</v>
      </c>
      <c r="F1963" s="1">
        <v>134</v>
      </c>
      <c r="G1963" s="1">
        <v>796</v>
      </c>
      <c r="H1963" s="1">
        <v>132</v>
      </c>
      <c r="I1963" s="1">
        <v>791</v>
      </c>
      <c r="J1963" s="1">
        <v>130</v>
      </c>
      <c r="K1963" s="1">
        <v>780</v>
      </c>
    </row>
    <row r="1964" spans="1:11">
      <c r="A1964" s="4" t="s">
        <v>1421</v>
      </c>
      <c r="B1964" s="2" t="s">
        <v>1416</v>
      </c>
      <c r="C1964" s="1" t="s">
        <v>1603</v>
      </c>
      <c r="D1964" s="1">
        <v>1</v>
      </c>
      <c r="E1964" s="1">
        <v>17</v>
      </c>
      <c r="F1964" s="1">
        <v>1</v>
      </c>
      <c r="G1964" s="1">
        <v>17</v>
      </c>
      <c r="H1964" s="1">
        <v>1</v>
      </c>
      <c r="I1964" s="1">
        <v>17</v>
      </c>
      <c r="J1964" s="1">
        <v>1</v>
      </c>
      <c r="K1964" s="1">
        <v>17</v>
      </c>
    </row>
    <row r="1965" spans="1:11">
      <c r="A1965" s="4" t="s">
        <v>289</v>
      </c>
      <c r="B1965" s="2" t="s">
        <v>1416</v>
      </c>
      <c r="C1965" s="1" t="s">
        <v>758</v>
      </c>
      <c r="D1965" s="1">
        <v>66</v>
      </c>
      <c r="E1965" s="1" t="s">
        <v>1243</v>
      </c>
      <c r="F1965" s="1">
        <v>66</v>
      </c>
      <c r="G1965" s="1" t="s">
        <v>1243</v>
      </c>
      <c r="H1965" s="1">
        <v>66</v>
      </c>
      <c r="I1965" s="1" t="s">
        <v>1243</v>
      </c>
      <c r="J1965" s="1">
        <v>66</v>
      </c>
      <c r="K1965" s="1" t="s">
        <v>1243</v>
      </c>
    </row>
    <row r="1966" spans="1:11">
      <c r="A1966" s="4" t="s">
        <v>290</v>
      </c>
      <c r="B1966" s="2" t="s">
        <v>1416</v>
      </c>
      <c r="C1966" s="1" t="s">
        <v>1605</v>
      </c>
      <c r="D1966" s="1">
        <v>33</v>
      </c>
      <c r="E1966" s="1" t="s">
        <v>1243</v>
      </c>
      <c r="F1966" s="1">
        <v>33</v>
      </c>
      <c r="G1966" s="1" t="s">
        <v>1243</v>
      </c>
      <c r="H1966" s="1">
        <v>33</v>
      </c>
      <c r="I1966" s="1" t="s">
        <v>1243</v>
      </c>
      <c r="J1966" s="1">
        <v>33</v>
      </c>
      <c r="K1966" s="1" t="s">
        <v>1243</v>
      </c>
    </row>
    <row r="1967" spans="1:11">
      <c r="A1967" s="4" t="s">
        <v>291</v>
      </c>
      <c r="B1967" s="2" t="s">
        <v>1416</v>
      </c>
      <c r="C1967" s="1" t="s">
        <v>1606</v>
      </c>
      <c r="D1967" s="1">
        <v>32</v>
      </c>
      <c r="E1967" s="1" t="s">
        <v>1243</v>
      </c>
      <c r="F1967" s="1">
        <v>32</v>
      </c>
      <c r="G1967" s="1" t="s">
        <v>1243</v>
      </c>
      <c r="H1967" s="1">
        <v>32</v>
      </c>
      <c r="I1967" s="1" t="s">
        <v>1243</v>
      </c>
      <c r="J1967" s="1">
        <v>32</v>
      </c>
      <c r="K1967" s="1" t="s">
        <v>1243</v>
      </c>
    </row>
    <row r="1968" spans="1:11">
      <c r="A1968" s="4" t="s">
        <v>292</v>
      </c>
      <c r="B1968" s="2" t="s">
        <v>1416</v>
      </c>
      <c r="C1968" s="1" t="s">
        <v>760</v>
      </c>
      <c r="D1968" s="1">
        <v>23</v>
      </c>
      <c r="E1968" s="1">
        <v>142.944095</v>
      </c>
      <c r="F1968" s="1">
        <v>23</v>
      </c>
      <c r="G1968" s="1">
        <v>142.944095</v>
      </c>
      <c r="H1968" s="1">
        <v>23</v>
      </c>
      <c r="I1968" s="1">
        <v>143.21117599999999</v>
      </c>
      <c r="J1968" s="1">
        <v>23</v>
      </c>
      <c r="K1968" s="1">
        <v>142.944095</v>
      </c>
    </row>
    <row r="1969" spans="1:11">
      <c r="A1969" s="4" t="s">
        <v>335</v>
      </c>
      <c r="B1969" s="2" t="s">
        <v>1416</v>
      </c>
      <c r="C1969" s="1" t="s">
        <v>1604</v>
      </c>
      <c r="D1969" s="1">
        <v>5</v>
      </c>
      <c r="E1969" s="1">
        <v>113</v>
      </c>
      <c r="F1969" s="1">
        <v>5</v>
      </c>
      <c r="G1969" s="1">
        <v>113</v>
      </c>
      <c r="H1969" s="1">
        <v>5</v>
      </c>
      <c r="I1969" s="1">
        <v>113</v>
      </c>
      <c r="J1969" s="1">
        <v>5</v>
      </c>
      <c r="K1969" s="1">
        <v>113</v>
      </c>
    </row>
    <row r="1970" spans="1:11">
      <c r="A1970" s="4" t="s">
        <v>336</v>
      </c>
      <c r="B1970" s="2" t="s">
        <v>1416</v>
      </c>
      <c r="C1970" s="1" t="s">
        <v>757</v>
      </c>
      <c r="D1970" s="1">
        <v>13</v>
      </c>
      <c r="E1970" s="1" t="s">
        <v>1243</v>
      </c>
      <c r="F1970" s="1">
        <v>13</v>
      </c>
      <c r="G1970" s="1" t="s">
        <v>1243</v>
      </c>
      <c r="H1970" s="1">
        <v>12</v>
      </c>
      <c r="I1970" s="1" t="s">
        <v>1243</v>
      </c>
      <c r="J1970" s="1">
        <v>12</v>
      </c>
      <c r="K1970" s="1" t="s">
        <v>1243</v>
      </c>
    </row>
    <row r="1971" spans="1:11">
      <c r="A1971" s="4" t="s">
        <v>337</v>
      </c>
      <c r="B1971" s="2" t="s">
        <v>1416</v>
      </c>
      <c r="C1971" s="1" t="s">
        <v>1431</v>
      </c>
      <c r="D1971" s="1">
        <v>0</v>
      </c>
      <c r="E1971" s="1">
        <v>0</v>
      </c>
      <c r="F1971" s="1">
        <v>0</v>
      </c>
      <c r="G1971" s="1">
        <v>0</v>
      </c>
      <c r="H1971" s="1">
        <v>0</v>
      </c>
      <c r="I1971" s="1">
        <v>0</v>
      </c>
      <c r="J1971" s="1">
        <v>0</v>
      </c>
      <c r="K1971" s="1">
        <v>0</v>
      </c>
    </row>
    <row r="1972" spans="1:11">
      <c r="A1972" s="4" t="s">
        <v>870</v>
      </c>
      <c r="B1972" s="2" t="s">
        <v>747</v>
      </c>
      <c r="C1972" s="2" t="s">
        <v>1444</v>
      </c>
      <c r="D1972" s="2">
        <v>4</v>
      </c>
      <c r="E1972" s="2" t="s">
        <v>1243</v>
      </c>
      <c r="F1972" s="2">
        <v>4</v>
      </c>
      <c r="G1972" s="2" t="s">
        <v>1243</v>
      </c>
      <c r="H1972" s="2">
        <v>4</v>
      </c>
      <c r="I1972" s="2" t="s">
        <v>1243</v>
      </c>
      <c r="J1972" s="2">
        <v>4</v>
      </c>
      <c r="K1972" s="2" t="s">
        <v>1243</v>
      </c>
    </row>
    <row r="1973" spans="1:11">
      <c r="A1973" s="4" t="s">
        <v>871</v>
      </c>
      <c r="B1973" s="2" t="s">
        <v>2273</v>
      </c>
      <c r="C1973" s="2" t="s">
        <v>1444</v>
      </c>
      <c r="D1973" s="2">
        <v>1</v>
      </c>
      <c r="E1973" s="2" t="s">
        <v>1243</v>
      </c>
      <c r="F1973" s="2">
        <v>1</v>
      </c>
      <c r="G1973" s="2" t="s">
        <v>1243</v>
      </c>
      <c r="H1973" s="2">
        <v>1</v>
      </c>
      <c r="I1973" s="2" t="s">
        <v>1243</v>
      </c>
      <c r="J1973" s="2">
        <v>1</v>
      </c>
      <c r="K1973" s="2" t="s">
        <v>1243</v>
      </c>
    </row>
    <row r="1974" spans="1:11">
      <c r="A1974" s="4" t="s">
        <v>872</v>
      </c>
      <c r="B1974" s="2" t="s">
        <v>1627</v>
      </c>
      <c r="C1974" s="2" t="s">
        <v>1444</v>
      </c>
      <c r="E1974" s="2" t="s">
        <v>1243</v>
      </c>
      <c r="G1974" s="2" t="s">
        <v>1243</v>
      </c>
      <c r="I1974" s="2" t="s">
        <v>1243</v>
      </c>
      <c r="K1974" s="2" t="s">
        <v>1243</v>
      </c>
    </row>
    <row r="1975" spans="1:11">
      <c r="A1975" s="4" t="s">
        <v>873</v>
      </c>
      <c r="B1975" s="2" t="s">
        <v>1633</v>
      </c>
      <c r="C1975" s="2" t="s">
        <v>1444</v>
      </c>
      <c r="D1975" s="2">
        <v>1</v>
      </c>
      <c r="E1975" s="2" t="s">
        <v>1243</v>
      </c>
      <c r="F1975" s="2">
        <v>1</v>
      </c>
      <c r="G1975" s="2" t="s">
        <v>1243</v>
      </c>
      <c r="H1975" s="2">
        <v>1</v>
      </c>
      <c r="I1975" s="2" t="s">
        <v>1243</v>
      </c>
      <c r="J1975" s="2">
        <v>1</v>
      </c>
      <c r="K1975" s="2" t="s">
        <v>1243</v>
      </c>
    </row>
    <row r="1976" spans="1:11">
      <c r="A1976" s="4" t="s">
        <v>874</v>
      </c>
      <c r="B1976" s="2" t="s">
        <v>2215</v>
      </c>
      <c r="C1976" s="2" t="s">
        <v>1444</v>
      </c>
      <c r="E1976" s="2" t="s">
        <v>1243</v>
      </c>
      <c r="G1976" s="2" t="s">
        <v>1243</v>
      </c>
      <c r="I1976" s="2" t="s">
        <v>1243</v>
      </c>
      <c r="K1976" s="2" t="s">
        <v>1243</v>
      </c>
    </row>
    <row r="1977" spans="1:11">
      <c r="A1977" s="4" t="s">
        <v>1764</v>
      </c>
      <c r="B1977" s="2" t="s">
        <v>2222</v>
      </c>
      <c r="C1977" s="2" t="s">
        <v>1444</v>
      </c>
      <c r="E1977" s="2" t="s">
        <v>1243</v>
      </c>
      <c r="G1977" s="2" t="s">
        <v>1243</v>
      </c>
      <c r="I1977" s="2" t="s">
        <v>1243</v>
      </c>
      <c r="K1977" s="2" t="s">
        <v>1243</v>
      </c>
    </row>
    <row r="1978" spans="1:11">
      <c r="A1978" s="4" t="s">
        <v>1765</v>
      </c>
      <c r="B1978" s="2" t="s">
        <v>2375</v>
      </c>
      <c r="C1978" s="2" t="s">
        <v>1444</v>
      </c>
      <c r="E1978" s="2" t="s">
        <v>1243</v>
      </c>
      <c r="G1978" s="2" t="s">
        <v>1243</v>
      </c>
      <c r="I1978" s="2" t="s">
        <v>1243</v>
      </c>
      <c r="K1978" s="2" t="s">
        <v>1243</v>
      </c>
    </row>
    <row r="1979" spans="1:11">
      <c r="A1979" s="4" t="s">
        <v>1766</v>
      </c>
      <c r="B1979" s="2" t="s">
        <v>1433</v>
      </c>
      <c r="C1979" s="2" t="s">
        <v>1444</v>
      </c>
      <c r="E1979" s="2" t="s">
        <v>1243</v>
      </c>
      <c r="G1979" s="2" t="s">
        <v>1243</v>
      </c>
      <c r="I1979" s="2" t="s">
        <v>1243</v>
      </c>
      <c r="K1979" s="2" t="s">
        <v>1243</v>
      </c>
    </row>
    <row r="1980" spans="1:11">
      <c r="A1980" s="4" t="s">
        <v>1767</v>
      </c>
      <c r="B1980" s="2" t="s">
        <v>682</v>
      </c>
      <c r="C1980" s="2" t="s">
        <v>1444</v>
      </c>
      <c r="E1980" s="2" t="s">
        <v>1243</v>
      </c>
      <c r="G1980" s="2" t="s">
        <v>1243</v>
      </c>
      <c r="I1980" s="2" t="s">
        <v>1243</v>
      </c>
      <c r="K1980" s="2" t="s">
        <v>1243</v>
      </c>
    </row>
    <row r="1981" spans="1:11">
      <c r="A1981" s="4" t="s">
        <v>1768</v>
      </c>
      <c r="B1981" s="2" t="s">
        <v>2376</v>
      </c>
      <c r="C1981" s="2" t="s">
        <v>1444</v>
      </c>
      <c r="E1981" s="2" t="s">
        <v>1243</v>
      </c>
      <c r="G1981" s="2" t="s">
        <v>1243</v>
      </c>
      <c r="I1981" s="2" t="s">
        <v>1243</v>
      </c>
      <c r="K1981" s="2" t="s">
        <v>1243</v>
      </c>
    </row>
    <row r="1982" spans="1:11">
      <c r="A1982" s="4" t="s">
        <v>2077</v>
      </c>
      <c r="B1982" s="2" t="s">
        <v>1434</v>
      </c>
      <c r="C1982" s="2" t="s">
        <v>1444</v>
      </c>
      <c r="E1982" s="2" t="s">
        <v>1243</v>
      </c>
      <c r="G1982" s="2" t="s">
        <v>1243</v>
      </c>
      <c r="I1982" s="2" t="s">
        <v>1243</v>
      </c>
      <c r="K1982" s="2" t="s">
        <v>1243</v>
      </c>
    </row>
    <row r="1983" spans="1:11">
      <c r="A1983" s="4" t="s">
        <v>1769</v>
      </c>
      <c r="B1983" s="2" t="s">
        <v>703</v>
      </c>
      <c r="C1983" s="2" t="s">
        <v>1444</v>
      </c>
      <c r="E1983" s="2" t="s">
        <v>1243</v>
      </c>
      <c r="G1983" s="2" t="s">
        <v>1243</v>
      </c>
      <c r="I1983" s="2" t="s">
        <v>1243</v>
      </c>
      <c r="K1983" s="2" t="s">
        <v>1243</v>
      </c>
    </row>
    <row r="1984" spans="1:11">
      <c r="A1984" s="4" t="s">
        <v>1770</v>
      </c>
      <c r="B1984" s="2" t="s">
        <v>1435</v>
      </c>
      <c r="C1984" s="2" t="s">
        <v>1444</v>
      </c>
      <c r="E1984" s="2" t="s">
        <v>1243</v>
      </c>
      <c r="G1984" s="2" t="s">
        <v>1243</v>
      </c>
      <c r="I1984" s="2" t="s">
        <v>1243</v>
      </c>
      <c r="K1984" s="2" t="s">
        <v>1243</v>
      </c>
    </row>
    <row r="1985" spans="1:11">
      <c r="A1985" s="4" t="s">
        <v>1771</v>
      </c>
      <c r="B1985" s="2" t="s">
        <v>708</v>
      </c>
      <c r="C1985" s="2" t="s">
        <v>1444</v>
      </c>
      <c r="E1985" s="2" t="s">
        <v>1243</v>
      </c>
      <c r="G1985" s="2" t="s">
        <v>1243</v>
      </c>
      <c r="I1985" s="2" t="s">
        <v>1243</v>
      </c>
      <c r="K1985" s="2" t="s">
        <v>1243</v>
      </c>
    </row>
    <row r="1986" spans="1:11">
      <c r="A1986" s="4" t="s">
        <v>1772</v>
      </c>
      <c r="B1986" s="2" t="s">
        <v>341</v>
      </c>
      <c r="C1986" s="2" t="s">
        <v>1444</v>
      </c>
      <c r="E1986" s="2" t="s">
        <v>1243</v>
      </c>
      <c r="G1986" s="2" t="s">
        <v>1243</v>
      </c>
      <c r="I1986" s="2" t="s">
        <v>1243</v>
      </c>
      <c r="K1986" s="2" t="s">
        <v>1243</v>
      </c>
    </row>
    <row r="1987" spans="1:11">
      <c r="A1987" s="4" t="s">
        <v>1773</v>
      </c>
      <c r="B1987" s="2" t="s">
        <v>1436</v>
      </c>
      <c r="C1987" s="2" t="s">
        <v>1444</v>
      </c>
      <c r="E1987" s="2" t="s">
        <v>1243</v>
      </c>
      <c r="G1987" s="2" t="s">
        <v>1243</v>
      </c>
      <c r="I1987" s="2" t="s">
        <v>1243</v>
      </c>
      <c r="K1987" s="2" t="s">
        <v>1243</v>
      </c>
    </row>
    <row r="1988" spans="1:11">
      <c r="A1988" s="4" t="s">
        <v>1774</v>
      </c>
      <c r="B1988" s="2" t="s">
        <v>1613</v>
      </c>
      <c r="C1988" s="2" t="s">
        <v>1444</v>
      </c>
      <c r="E1988" s="2" t="s">
        <v>1243</v>
      </c>
      <c r="G1988" s="2" t="s">
        <v>1243</v>
      </c>
      <c r="I1988" s="2" t="s">
        <v>1243</v>
      </c>
      <c r="K1988" s="2" t="s">
        <v>1243</v>
      </c>
    </row>
    <row r="1989" spans="1:11">
      <c r="A1989" s="4" t="s">
        <v>1775</v>
      </c>
      <c r="B1989" s="2" t="s">
        <v>1614</v>
      </c>
      <c r="C1989" s="2" t="s">
        <v>1444</v>
      </c>
      <c r="E1989" s="2" t="s">
        <v>1243</v>
      </c>
      <c r="G1989" s="2" t="s">
        <v>1243</v>
      </c>
      <c r="I1989" s="2" t="s">
        <v>1243</v>
      </c>
      <c r="K1989" s="2" t="s">
        <v>1243</v>
      </c>
    </row>
    <row r="1990" spans="1:11">
      <c r="A1990" s="4" t="s">
        <v>1776</v>
      </c>
      <c r="B1990" s="2" t="s">
        <v>1620</v>
      </c>
      <c r="C1990" s="2" t="s">
        <v>1444</v>
      </c>
      <c r="E1990" s="2" t="s">
        <v>1243</v>
      </c>
      <c r="G1990" s="2" t="s">
        <v>1243</v>
      </c>
      <c r="I1990" s="2" t="s">
        <v>1243</v>
      </c>
      <c r="K1990" s="2" t="s">
        <v>1243</v>
      </c>
    </row>
    <row r="1991" spans="1:11">
      <c r="A1991" s="4" t="s">
        <v>1777</v>
      </c>
      <c r="B1991" s="2" t="s">
        <v>1427</v>
      </c>
      <c r="C1991" s="2" t="s">
        <v>1444</v>
      </c>
      <c r="E1991" s="2" t="s">
        <v>1243</v>
      </c>
      <c r="G1991" s="2" t="s">
        <v>1243</v>
      </c>
      <c r="I1991" s="2" t="s">
        <v>1243</v>
      </c>
      <c r="K1991" s="2" t="s">
        <v>1243</v>
      </c>
    </row>
    <row r="1992" spans="1:11">
      <c r="A1992" s="4" t="s">
        <v>1778</v>
      </c>
      <c r="B1992" s="2" t="s">
        <v>1428</v>
      </c>
      <c r="C1992" s="2" t="s">
        <v>1444</v>
      </c>
      <c r="E1992" s="2" t="s">
        <v>1243</v>
      </c>
      <c r="G1992" s="2" t="s">
        <v>1243</v>
      </c>
      <c r="I1992" s="2" t="s">
        <v>1243</v>
      </c>
      <c r="K1992" s="2" t="s">
        <v>1243</v>
      </c>
    </row>
    <row r="1993" spans="1:11">
      <c r="A1993" s="4" t="s">
        <v>1779</v>
      </c>
      <c r="B1993" s="2" t="s">
        <v>1626</v>
      </c>
      <c r="C1993" s="2" t="s">
        <v>1444</v>
      </c>
      <c r="E1993" s="2" t="s">
        <v>1243</v>
      </c>
      <c r="G1993" s="2" t="s">
        <v>1243</v>
      </c>
      <c r="I1993" s="2" t="s">
        <v>1243</v>
      </c>
      <c r="K1993" s="2" t="s">
        <v>1243</v>
      </c>
    </row>
    <row r="1994" spans="1:11">
      <c r="A1994" s="4" t="s">
        <v>1662</v>
      </c>
      <c r="B1994" s="2" t="s">
        <v>2218</v>
      </c>
      <c r="C1994" s="2" t="s">
        <v>1444</v>
      </c>
      <c r="E1994" s="2" t="s">
        <v>1243</v>
      </c>
      <c r="G1994" s="2" t="s">
        <v>1243</v>
      </c>
      <c r="I1994" s="2" t="s">
        <v>1243</v>
      </c>
      <c r="K1994" s="2" t="s">
        <v>1243</v>
      </c>
    </row>
    <row r="1995" spans="1:11">
      <c r="A1995" s="4" t="s">
        <v>1663</v>
      </c>
      <c r="B1995" s="2" t="s">
        <v>668</v>
      </c>
      <c r="C1995" s="2" t="s">
        <v>1444</v>
      </c>
      <c r="E1995" s="2" t="s">
        <v>1243</v>
      </c>
      <c r="G1995" s="2" t="s">
        <v>1243</v>
      </c>
      <c r="I1995" s="2" t="s">
        <v>1243</v>
      </c>
      <c r="K1995" s="2" t="s">
        <v>1243</v>
      </c>
    </row>
    <row r="1996" spans="1:11">
      <c r="A1996" s="4" t="s">
        <v>1664</v>
      </c>
      <c r="B1996" s="2" t="s">
        <v>670</v>
      </c>
      <c r="C1996" s="2" t="s">
        <v>1444</v>
      </c>
      <c r="E1996" s="2" t="s">
        <v>1243</v>
      </c>
      <c r="G1996" s="2" t="s">
        <v>1243</v>
      </c>
      <c r="I1996" s="2" t="s">
        <v>1243</v>
      </c>
      <c r="K1996" s="2" t="s">
        <v>1243</v>
      </c>
    </row>
    <row r="1997" spans="1:11">
      <c r="A1997" s="4" t="s">
        <v>1665</v>
      </c>
      <c r="B1997" s="2" t="s">
        <v>674</v>
      </c>
      <c r="C1997" s="2" t="s">
        <v>1444</v>
      </c>
      <c r="E1997" s="2" t="s">
        <v>1243</v>
      </c>
      <c r="G1997" s="2" t="s">
        <v>1243</v>
      </c>
      <c r="I1997" s="2" t="s">
        <v>1243</v>
      </c>
      <c r="K1997" s="2" t="s">
        <v>1243</v>
      </c>
    </row>
    <row r="1998" spans="1:11">
      <c r="A1998" s="4" t="s">
        <v>1666</v>
      </c>
      <c r="B1998" s="2" t="s">
        <v>675</v>
      </c>
      <c r="C1998" s="2" t="s">
        <v>1444</v>
      </c>
      <c r="E1998" s="2" t="s">
        <v>1243</v>
      </c>
      <c r="G1998" s="2" t="s">
        <v>1243</v>
      </c>
      <c r="I1998" s="2" t="s">
        <v>1243</v>
      </c>
      <c r="K1998" s="2" t="s">
        <v>1243</v>
      </c>
    </row>
    <row r="1999" spans="1:11">
      <c r="A1999" s="4" t="s">
        <v>1667</v>
      </c>
      <c r="B1999" s="2" t="s">
        <v>684</v>
      </c>
      <c r="C1999" s="2" t="s">
        <v>1444</v>
      </c>
      <c r="E1999" s="2" t="s">
        <v>1243</v>
      </c>
      <c r="G1999" s="2" t="s">
        <v>1243</v>
      </c>
      <c r="I1999" s="2" t="s">
        <v>1243</v>
      </c>
      <c r="K1999" s="2" t="s">
        <v>1243</v>
      </c>
    </row>
    <row r="2000" spans="1:11">
      <c r="A2000" s="4" t="s">
        <v>1668</v>
      </c>
      <c r="B2000" s="2" t="s">
        <v>692</v>
      </c>
      <c r="C2000" s="2" t="s">
        <v>1444</v>
      </c>
      <c r="E2000" s="2" t="s">
        <v>1243</v>
      </c>
      <c r="G2000" s="2" t="s">
        <v>1243</v>
      </c>
      <c r="I2000" s="2" t="s">
        <v>1243</v>
      </c>
      <c r="K2000" s="2" t="s">
        <v>1243</v>
      </c>
    </row>
    <row r="2001" spans="1:11">
      <c r="A2001" s="4" t="s">
        <v>1669</v>
      </c>
      <c r="B2001" s="2" t="s">
        <v>695</v>
      </c>
      <c r="C2001" s="2" t="s">
        <v>1444</v>
      </c>
      <c r="E2001" s="2" t="s">
        <v>1243</v>
      </c>
      <c r="G2001" s="2" t="s">
        <v>1243</v>
      </c>
      <c r="I2001" s="2" t="s">
        <v>1243</v>
      </c>
      <c r="K2001" s="2" t="s">
        <v>1243</v>
      </c>
    </row>
    <row r="2002" spans="1:11">
      <c r="A2002" s="4" t="s">
        <v>1670</v>
      </c>
      <c r="B2002" s="2" t="s">
        <v>697</v>
      </c>
      <c r="C2002" s="2" t="s">
        <v>1444</v>
      </c>
      <c r="E2002" s="2" t="s">
        <v>1243</v>
      </c>
      <c r="G2002" s="2" t="s">
        <v>1243</v>
      </c>
      <c r="I2002" s="2" t="s">
        <v>1243</v>
      </c>
      <c r="K2002" s="2" t="s">
        <v>1243</v>
      </c>
    </row>
    <row r="2003" spans="1:11">
      <c r="A2003" s="4" t="s">
        <v>1671</v>
      </c>
      <c r="B2003" s="2" t="s">
        <v>706</v>
      </c>
      <c r="C2003" s="2" t="s">
        <v>1444</v>
      </c>
      <c r="E2003" s="2" t="s">
        <v>1243</v>
      </c>
      <c r="G2003" s="2" t="s">
        <v>1243</v>
      </c>
      <c r="I2003" s="2" t="s">
        <v>1243</v>
      </c>
      <c r="K2003" s="2" t="s">
        <v>1243</v>
      </c>
    </row>
    <row r="2004" spans="1:11">
      <c r="A2004" s="4" t="s">
        <v>1672</v>
      </c>
      <c r="B2004" s="2" t="s">
        <v>707</v>
      </c>
      <c r="C2004" s="2" t="s">
        <v>1444</v>
      </c>
      <c r="E2004" s="2" t="s">
        <v>1243</v>
      </c>
      <c r="G2004" s="2" t="s">
        <v>1243</v>
      </c>
      <c r="I2004" s="2" t="s">
        <v>1243</v>
      </c>
      <c r="K2004" s="2" t="s">
        <v>1243</v>
      </c>
    </row>
    <row r="2005" spans="1:11">
      <c r="A2005" s="4" t="s">
        <v>1673</v>
      </c>
      <c r="B2005" s="2" t="s">
        <v>712</v>
      </c>
      <c r="C2005" s="2" t="s">
        <v>1444</v>
      </c>
      <c r="E2005" s="2" t="s">
        <v>1243</v>
      </c>
      <c r="G2005" s="2" t="s">
        <v>1243</v>
      </c>
      <c r="I2005" s="2" t="s">
        <v>1243</v>
      </c>
      <c r="K2005" s="2" t="s">
        <v>1243</v>
      </c>
    </row>
    <row r="2006" spans="1:11">
      <c r="A2006" s="4" t="s">
        <v>1674</v>
      </c>
      <c r="B2006" s="2" t="s">
        <v>2355</v>
      </c>
      <c r="C2006" s="2" t="s">
        <v>1444</v>
      </c>
      <c r="E2006" s="2" t="s">
        <v>1243</v>
      </c>
      <c r="G2006" s="2" t="s">
        <v>1243</v>
      </c>
      <c r="I2006" s="2" t="s">
        <v>1243</v>
      </c>
      <c r="K2006" s="2" t="s">
        <v>1243</v>
      </c>
    </row>
    <row r="2007" spans="1:11">
      <c r="A2007" s="4" t="s">
        <v>1675</v>
      </c>
      <c r="B2007" s="2" t="s">
        <v>2359</v>
      </c>
      <c r="C2007" s="2" t="s">
        <v>1444</v>
      </c>
      <c r="E2007" s="2" t="s">
        <v>1243</v>
      </c>
      <c r="G2007" s="2" t="s">
        <v>1243</v>
      </c>
      <c r="I2007" s="2" t="s">
        <v>1243</v>
      </c>
      <c r="K2007" s="2" t="s">
        <v>1243</v>
      </c>
    </row>
    <row r="2008" spans="1:11">
      <c r="A2008" s="4" t="s">
        <v>1676</v>
      </c>
      <c r="B2008" s="2" t="s">
        <v>2363</v>
      </c>
      <c r="C2008" s="2" t="s">
        <v>1444</v>
      </c>
      <c r="E2008" s="2" t="s">
        <v>1243</v>
      </c>
      <c r="G2008" s="2" t="s">
        <v>1243</v>
      </c>
      <c r="I2008" s="2" t="s">
        <v>1243</v>
      </c>
      <c r="K2008" s="2" t="s">
        <v>1243</v>
      </c>
    </row>
    <row r="2009" spans="1:11">
      <c r="A2009" s="4" t="s">
        <v>175</v>
      </c>
      <c r="B2009" s="2" t="s">
        <v>2365</v>
      </c>
      <c r="C2009" s="2" t="s">
        <v>1444</v>
      </c>
      <c r="E2009" s="2" t="s">
        <v>1243</v>
      </c>
      <c r="G2009" s="2" t="s">
        <v>1243</v>
      </c>
      <c r="I2009" s="2" t="s">
        <v>1243</v>
      </c>
      <c r="K2009" s="2" t="s">
        <v>1243</v>
      </c>
    </row>
    <row r="2010" spans="1:11">
      <c r="A2010" s="4" t="s">
        <v>176</v>
      </c>
      <c r="B2010" s="2" t="s">
        <v>1041</v>
      </c>
      <c r="C2010" s="2" t="s">
        <v>1444</v>
      </c>
      <c r="E2010" s="2" t="s">
        <v>1243</v>
      </c>
      <c r="G2010" s="2" t="s">
        <v>1243</v>
      </c>
      <c r="I2010" s="2" t="s">
        <v>1243</v>
      </c>
      <c r="K2010" s="2" t="s">
        <v>1243</v>
      </c>
    </row>
    <row r="2011" spans="1:11">
      <c r="A2011" s="4" t="s">
        <v>177</v>
      </c>
      <c r="B2011" s="2" t="s">
        <v>1610</v>
      </c>
      <c r="C2011" s="2" t="s">
        <v>1444</v>
      </c>
      <c r="E2011" s="2" t="s">
        <v>1243</v>
      </c>
      <c r="G2011" s="2" t="s">
        <v>1243</v>
      </c>
      <c r="I2011" s="2" t="s">
        <v>1243</v>
      </c>
      <c r="K2011" s="2" t="s">
        <v>1243</v>
      </c>
    </row>
    <row r="2012" spans="1:11">
      <c r="A2012" s="4" t="s">
        <v>178</v>
      </c>
      <c r="B2012" s="2" t="s">
        <v>1617</v>
      </c>
      <c r="C2012" s="2" t="s">
        <v>1444</v>
      </c>
      <c r="E2012" s="2" t="s">
        <v>1243</v>
      </c>
      <c r="G2012" s="2" t="s">
        <v>1243</v>
      </c>
      <c r="I2012" s="2" t="s">
        <v>1243</v>
      </c>
      <c r="K2012" s="2" t="s">
        <v>1243</v>
      </c>
    </row>
    <row r="2013" spans="1:11">
      <c r="A2013" s="4" t="s">
        <v>179</v>
      </c>
      <c r="B2013" s="2" t="s">
        <v>1621</v>
      </c>
      <c r="C2013" s="2" t="s">
        <v>1444</v>
      </c>
      <c r="E2013" s="2" t="s">
        <v>1243</v>
      </c>
      <c r="G2013" s="2" t="s">
        <v>1243</v>
      </c>
      <c r="I2013" s="2" t="s">
        <v>1243</v>
      </c>
      <c r="K2013" s="2" t="s">
        <v>1243</v>
      </c>
    </row>
    <row r="2014" spans="1:11">
      <c r="A2014" s="4" t="s">
        <v>180</v>
      </c>
      <c r="B2014" s="2" t="s">
        <v>1630</v>
      </c>
      <c r="C2014" s="2" t="s">
        <v>1444</v>
      </c>
      <c r="E2014" s="2" t="s">
        <v>1243</v>
      </c>
      <c r="G2014" s="2" t="s">
        <v>1243</v>
      </c>
      <c r="I2014" s="2" t="s">
        <v>1243</v>
      </c>
      <c r="K2014" s="2" t="s">
        <v>1243</v>
      </c>
    </row>
    <row r="2015" spans="1:11">
      <c r="A2015" s="4" t="s">
        <v>181</v>
      </c>
      <c r="B2015" s="2" t="s">
        <v>2212</v>
      </c>
      <c r="C2015" s="2" t="s">
        <v>1444</v>
      </c>
      <c r="E2015" s="2" t="s">
        <v>1243</v>
      </c>
      <c r="G2015" s="2" t="s">
        <v>1243</v>
      </c>
      <c r="I2015" s="2" t="s">
        <v>1243</v>
      </c>
      <c r="K2015" s="2" t="s">
        <v>1243</v>
      </c>
    </row>
    <row r="2016" spans="1:11">
      <c r="A2016" s="4" t="s">
        <v>2038</v>
      </c>
      <c r="B2016" s="2" t="s">
        <v>1437</v>
      </c>
      <c r="C2016" s="2" t="s">
        <v>1444</v>
      </c>
      <c r="E2016" s="2" t="s">
        <v>1243</v>
      </c>
      <c r="G2016" s="2" t="s">
        <v>1243</v>
      </c>
      <c r="I2016" s="2" t="s">
        <v>1243</v>
      </c>
      <c r="K2016" s="2" t="s">
        <v>1243</v>
      </c>
    </row>
    <row r="2017" spans="1:11">
      <c r="A2017" s="4" t="s">
        <v>182</v>
      </c>
      <c r="B2017" s="2" t="s">
        <v>667</v>
      </c>
      <c r="C2017" s="2" t="s">
        <v>1444</v>
      </c>
      <c r="E2017" s="2" t="s">
        <v>1243</v>
      </c>
      <c r="G2017" s="2" t="s">
        <v>1243</v>
      </c>
      <c r="I2017" s="2" t="s">
        <v>1243</v>
      </c>
      <c r="K2017" s="2" t="s">
        <v>1243</v>
      </c>
    </row>
    <row r="2018" spans="1:11">
      <c r="A2018" s="4" t="s">
        <v>183</v>
      </c>
      <c r="B2018" s="2" t="s">
        <v>671</v>
      </c>
      <c r="C2018" s="2" t="s">
        <v>1444</v>
      </c>
      <c r="E2018" s="2" t="s">
        <v>1243</v>
      </c>
      <c r="G2018" s="2" t="s">
        <v>1243</v>
      </c>
      <c r="I2018" s="2" t="s">
        <v>1243</v>
      </c>
      <c r="K2018" s="2" t="s">
        <v>1243</v>
      </c>
    </row>
    <row r="2019" spans="1:11">
      <c r="A2019" s="4" t="s">
        <v>184</v>
      </c>
      <c r="B2019" s="2" t="s">
        <v>679</v>
      </c>
      <c r="C2019" s="2" t="s">
        <v>1444</v>
      </c>
      <c r="E2019" s="2" t="s">
        <v>1243</v>
      </c>
      <c r="G2019" s="2" t="s">
        <v>1243</v>
      </c>
      <c r="I2019" s="2" t="s">
        <v>1243</v>
      </c>
      <c r="K2019" s="2" t="s">
        <v>1243</v>
      </c>
    </row>
    <row r="2020" spans="1:11">
      <c r="A2020" s="4" t="s">
        <v>185</v>
      </c>
      <c r="B2020" s="2" t="s">
        <v>680</v>
      </c>
      <c r="C2020" s="2" t="s">
        <v>1444</v>
      </c>
      <c r="E2020" s="2" t="s">
        <v>1243</v>
      </c>
      <c r="G2020" s="2" t="s">
        <v>1243</v>
      </c>
      <c r="I2020" s="2" t="s">
        <v>1243</v>
      </c>
      <c r="K2020" s="2" t="s">
        <v>1243</v>
      </c>
    </row>
    <row r="2021" spans="1:11">
      <c r="A2021" s="4" t="s">
        <v>186</v>
      </c>
      <c r="B2021" s="2" t="s">
        <v>683</v>
      </c>
      <c r="C2021" s="2" t="s">
        <v>1444</v>
      </c>
      <c r="E2021" s="2" t="s">
        <v>1243</v>
      </c>
      <c r="G2021" s="2" t="s">
        <v>1243</v>
      </c>
      <c r="I2021" s="2" t="s">
        <v>1243</v>
      </c>
      <c r="K2021" s="2" t="s">
        <v>1243</v>
      </c>
    </row>
    <row r="2022" spans="1:11">
      <c r="A2022" s="4" t="s">
        <v>369</v>
      </c>
      <c r="B2022" s="2" t="s">
        <v>693</v>
      </c>
      <c r="C2022" s="2" t="s">
        <v>1444</v>
      </c>
      <c r="E2022" s="2" t="s">
        <v>1243</v>
      </c>
      <c r="G2022" s="2" t="s">
        <v>1243</v>
      </c>
      <c r="I2022" s="2" t="s">
        <v>1243</v>
      </c>
      <c r="K2022" s="2" t="s">
        <v>1243</v>
      </c>
    </row>
    <row r="2023" spans="1:11">
      <c r="A2023" s="4" t="s">
        <v>370</v>
      </c>
      <c r="B2023" s="2" t="s">
        <v>698</v>
      </c>
      <c r="C2023" s="2" t="s">
        <v>1444</v>
      </c>
      <c r="E2023" s="2" t="s">
        <v>1243</v>
      </c>
      <c r="G2023" s="2" t="s">
        <v>1243</v>
      </c>
      <c r="I2023" s="2" t="s">
        <v>1243</v>
      </c>
      <c r="K2023" s="2" t="s">
        <v>1243</v>
      </c>
    </row>
    <row r="2024" spans="1:11">
      <c r="A2024" s="4" t="s">
        <v>371</v>
      </c>
      <c r="B2024" s="2" t="s">
        <v>2356</v>
      </c>
      <c r="C2024" s="2" t="s">
        <v>1444</v>
      </c>
      <c r="E2024" s="2" t="s">
        <v>1243</v>
      </c>
      <c r="G2024" s="2" t="s">
        <v>1243</v>
      </c>
      <c r="I2024" s="2" t="s">
        <v>1243</v>
      </c>
      <c r="K2024" s="2" t="s">
        <v>1243</v>
      </c>
    </row>
    <row r="2025" spans="1:11">
      <c r="A2025" s="4" t="s">
        <v>372</v>
      </c>
      <c r="B2025" s="2" t="s">
        <v>2367</v>
      </c>
      <c r="C2025" s="2" t="s">
        <v>1444</v>
      </c>
      <c r="E2025" s="2" t="s">
        <v>1243</v>
      </c>
      <c r="G2025" s="2" t="s">
        <v>1243</v>
      </c>
      <c r="I2025" s="2" t="s">
        <v>1243</v>
      </c>
      <c r="K2025" s="2" t="s">
        <v>1243</v>
      </c>
    </row>
    <row r="2026" spans="1:11">
      <c r="A2026" s="4" t="s">
        <v>373</v>
      </c>
      <c r="B2026" s="2" t="s">
        <v>727</v>
      </c>
      <c r="C2026" s="2" t="s">
        <v>1444</v>
      </c>
      <c r="E2026" s="2" t="s">
        <v>1243</v>
      </c>
      <c r="G2026" s="2" t="s">
        <v>1243</v>
      </c>
      <c r="I2026" s="2" t="s">
        <v>1243</v>
      </c>
      <c r="K2026" s="2" t="s">
        <v>1243</v>
      </c>
    </row>
    <row r="2027" spans="1:11">
      <c r="A2027" s="4" t="s">
        <v>1313</v>
      </c>
      <c r="B2027" s="2" t="s">
        <v>1438</v>
      </c>
      <c r="C2027" s="2" t="s">
        <v>1444</v>
      </c>
      <c r="E2027" s="2" t="s">
        <v>1243</v>
      </c>
      <c r="G2027" s="2" t="s">
        <v>1243</v>
      </c>
      <c r="I2027" s="2" t="s">
        <v>1243</v>
      </c>
      <c r="K2027" s="2" t="s">
        <v>1243</v>
      </c>
    </row>
    <row r="2028" spans="1:11">
      <c r="A2028" s="4" t="s">
        <v>374</v>
      </c>
      <c r="B2028" s="2" t="s">
        <v>1628</v>
      </c>
      <c r="C2028" s="2" t="s">
        <v>1444</v>
      </c>
      <c r="E2028" s="2" t="s">
        <v>1243</v>
      </c>
      <c r="G2028" s="2" t="s">
        <v>1243</v>
      </c>
      <c r="I2028" s="2" t="s">
        <v>1243</v>
      </c>
      <c r="K2028" s="2" t="s">
        <v>1243</v>
      </c>
    </row>
    <row r="2029" spans="1:11">
      <c r="A2029" s="4" t="s">
        <v>2051</v>
      </c>
      <c r="B2029" s="2" t="s">
        <v>1439</v>
      </c>
      <c r="C2029" s="2" t="s">
        <v>1444</v>
      </c>
      <c r="E2029" s="2" t="s">
        <v>1243</v>
      </c>
      <c r="G2029" s="2" t="s">
        <v>1243</v>
      </c>
      <c r="I2029" s="2" t="s">
        <v>1243</v>
      </c>
      <c r="K2029" s="2" t="s">
        <v>1243</v>
      </c>
    </row>
    <row r="2030" spans="1:11">
      <c r="A2030" s="4" t="s">
        <v>375</v>
      </c>
      <c r="B2030" s="2" t="s">
        <v>2372</v>
      </c>
      <c r="C2030" s="2" t="s">
        <v>1444</v>
      </c>
      <c r="E2030" s="2" t="s">
        <v>1243</v>
      </c>
      <c r="G2030" s="2" t="s">
        <v>1243</v>
      </c>
      <c r="I2030" s="2" t="s">
        <v>1243</v>
      </c>
      <c r="K2030" s="2" t="s">
        <v>1243</v>
      </c>
    </row>
    <row r="2031" spans="1:11">
      <c r="A2031" s="4" t="s">
        <v>376</v>
      </c>
      <c r="B2031" s="2" t="s">
        <v>673</v>
      </c>
      <c r="C2031" s="2" t="s">
        <v>1444</v>
      </c>
      <c r="E2031" s="2" t="s">
        <v>1243</v>
      </c>
      <c r="G2031" s="2" t="s">
        <v>1243</v>
      </c>
      <c r="I2031" s="2" t="s">
        <v>1243</v>
      </c>
      <c r="K2031" s="2" t="s">
        <v>1243</v>
      </c>
    </row>
    <row r="2032" spans="1:11">
      <c r="A2032" s="4" t="s">
        <v>377</v>
      </c>
      <c r="B2032" s="2" t="s">
        <v>2373</v>
      </c>
      <c r="C2032" s="2" t="s">
        <v>1444</v>
      </c>
      <c r="E2032" s="2" t="s">
        <v>1243</v>
      </c>
      <c r="G2032" s="2" t="s">
        <v>1243</v>
      </c>
      <c r="I2032" s="2" t="s">
        <v>1243</v>
      </c>
      <c r="K2032" s="2" t="s">
        <v>1243</v>
      </c>
    </row>
    <row r="2033" spans="1:11">
      <c r="A2033" s="4" t="s">
        <v>2064</v>
      </c>
      <c r="B2033" s="2" t="s">
        <v>1440</v>
      </c>
      <c r="C2033" s="2" t="s">
        <v>1444</v>
      </c>
      <c r="E2033" s="2" t="s">
        <v>1243</v>
      </c>
      <c r="G2033" s="2" t="s">
        <v>1243</v>
      </c>
      <c r="I2033" s="2" t="s">
        <v>1243</v>
      </c>
      <c r="K2033" s="2" t="s">
        <v>1243</v>
      </c>
    </row>
    <row r="2034" spans="1:11">
      <c r="A2034" s="4" t="s">
        <v>378</v>
      </c>
      <c r="B2034" s="2" t="s">
        <v>2374</v>
      </c>
      <c r="C2034" s="2" t="s">
        <v>1444</v>
      </c>
      <c r="E2034" s="2" t="s">
        <v>1243</v>
      </c>
      <c r="G2034" s="2" t="s">
        <v>1243</v>
      </c>
      <c r="I2034" s="2" t="s">
        <v>1243</v>
      </c>
      <c r="K2034" s="2" t="s">
        <v>1243</v>
      </c>
    </row>
    <row r="2035" spans="1:11">
      <c r="A2035" s="4" t="s">
        <v>265</v>
      </c>
      <c r="B2035" s="2" t="s">
        <v>694</v>
      </c>
      <c r="C2035" s="2" t="s">
        <v>1444</v>
      </c>
      <c r="E2035" s="2" t="s">
        <v>1243</v>
      </c>
      <c r="G2035" s="2" t="s">
        <v>1243</v>
      </c>
      <c r="I2035" s="2" t="s">
        <v>1243</v>
      </c>
      <c r="K2035" s="2" t="s">
        <v>1243</v>
      </c>
    </row>
    <row r="2036" spans="1:11">
      <c r="A2036" s="4" t="s">
        <v>266</v>
      </c>
      <c r="B2036" s="2" t="s">
        <v>431</v>
      </c>
      <c r="C2036" s="2" t="s">
        <v>1444</v>
      </c>
      <c r="D2036" s="2">
        <v>1</v>
      </c>
      <c r="E2036" s="2" t="s">
        <v>1243</v>
      </c>
      <c r="F2036" s="2">
        <v>1</v>
      </c>
      <c r="G2036" s="2" t="s">
        <v>1243</v>
      </c>
      <c r="H2036" s="2">
        <v>1</v>
      </c>
      <c r="I2036" s="2" t="s">
        <v>1243</v>
      </c>
      <c r="J2036" s="2">
        <v>1</v>
      </c>
      <c r="K2036" s="2" t="s">
        <v>1243</v>
      </c>
    </row>
    <row r="2037" spans="1:11">
      <c r="A2037" s="4" t="s">
        <v>267</v>
      </c>
      <c r="B2037" s="2" t="s">
        <v>1612</v>
      </c>
      <c r="C2037" s="2" t="s">
        <v>1444</v>
      </c>
      <c r="E2037" s="2" t="s">
        <v>1243</v>
      </c>
      <c r="G2037" s="2" t="s">
        <v>1243</v>
      </c>
      <c r="I2037" s="2" t="s">
        <v>1243</v>
      </c>
      <c r="K2037" s="2" t="s">
        <v>1243</v>
      </c>
    </row>
    <row r="2038" spans="1:11">
      <c r="A2038" s="4" t="s">
        <v>268</v>
      </c>
      <c r="B2038" s="2" t="s">
        <v>1624</v>
      </c>
      <c r="C2038" s="2" t="s">
        <v>1444</v>
      </c>
      <c r="E2038" s="2" t="s">
        <v>1243</v>
      </c>
      <c r="G2038" s="2" t="s">
        <v>1243</v>
      </c>
      <c r="I2038" s="2" t="s">
        <v>1243</v>
      </c>
      <c r="K2038" s="2" t="s">
        <v>1243</v>
      </c>
    </row>
    <row r="2039" spans="1:11">
      <c r="A2039" s="4" t="s">
        <v>269</v>
      </c>
      <c r="B2039" s="2" t="s">
        <v>1632</v>
      </c>
      <c r="C2039" s="2" t="s">
        <v>1444</v>
      </c>
      <c r="E2039" s="2" t="s">
        <v>1243</v>
      </c>
      <c r="G2039" s="2" t="s">
        <v>1243</v>
      </c>
      <c r="I2039" s="2" t="s">
        <v>1243</v>
      </c>
      <c r="K2039" s="2" t="s">
        <v>1243</v>
      </c>
    </row>
    <row r="2040" spans="1:11">
      <c r="A2040" s="4" t="s">
        <v>270</v>
      </c>
      <c r="B2040" s="2" t="s">
        <v>2368</v>
      </c>
      <c r="C2040" s="2" t="s">
        <v>1444</v>
      </c>
      <c r="E2040" s="2" t="s">
        <v>1243</v>
      </c>
      <c r="G2040" s="2" t="s">
        <v>1243</v>
      </c>
      <c r="I2040" s="2" t="s">
        <v>1243</v>
      </c>
      <c r="K2040" s="2" t="s">
        <v>1243</v>
      </c>
    </row>
    <row r="2041" spans="1:11">
      <c r="A2041" s="4" t="s">
        <v>271</v>
      </c>
      <c r="B2041" s="2" t="s">
        <v>696</v>
      </c>
      <c r="C2041" s="2" t="s">
        <v>1444</v>
      </c>
      <c r="E2041" s="2" t="s">
        <v>1243</v>
      </c>
      <c r="G2041" s="2" t="s">
        <v>1243</v>
      </c>
      <c r="I2041" s="2" t="s">
        <v>1243</v>
      </c>
      <c r="K2041" s="2" t="s">
        <v>1243</v>
      </c>
    </row>
    <row r="2042" spans="1:11">
      <c r="A2042" s="4" t="s">
        <v>272</v>
      </c>
      <c r="B2042" s="2" t="s">
        <v>699</v>
      </c>
      <c r="C2042" s="2" t="s">
        <v>1444</v>
      </c>
      <c r="E2042" s="2" t="s">
        <v>1243</v>
      </c>
      <c r="G2042" s="2" t="s">
        <v>1243</v>
      </c>
      <c r="I2042" s="2" t="s">
        <v>1243</v>
      </c>
      <c r="K2042" s="2" t="s">
        <v>1243</v>
      </c>
    </row>
    <row r="2043" spans="1:11">
      <c r="A2043" s="4" t="s">
        <v>273</v>
      </c>
      <c r="B2043" s="2" t="s">
        <v>701</v>
      </c>
      <c r="C2043" s="2" t="s">
        <v>1444</v>
      </c>
      <c r="E2043" s="2" t="s">
        <v>1243</v>
      </c>
      <c r="G2043" s="2" t="s">
        <v>1243</v>
      </c>
      <c r="I2043" s="2" t="s">
        <v>1243</v>
      </c>
      <c r="K2043" s="2" t="s">
        <v>1243</v>
      </c>
    </row>
    <row r="2044" spans="1:11">
      <c r="A2044" s="4" t="s">
        <v>274</v>
      </c>
      <c r="B2044" s="2" t="s">
        <v>2369</v>
      </c>
      <c r="C2044" s="2" t="s">
        <v>1444</v>
      </c>
      <c r="E2044" s="2" t="s">
        <v>1243</v>
      </c>
      <c r="G2044" s="2" t="s">
        <v>1243</v>
      </c>
      <c r="I2044" s="2" t="s">
        <v>1243</v>
      </c>
      <c r="K2044" s="2" t="s">
        <v>1243</v>
      </c>
    </row>
    <row r="2045" spans="1:11">
      <c r="A2045" s="4" t="s">
        <v>275</v>
      </c>
      <c r="B2045" s="2" t="s">
        <v>1441</v>
      </c>
      <c r="C2045" s="2" t="s">
        <v>1444</v>
      </c>
      <c r="E2045" s="2" t="s">
        <v>1243</v>
      </c>
      <c r="G2045" s="2" t="s">
        <v>1243</v>
      </c>
      <c r="I2045" s="2" t="s">
        <v>1243</v>
      </c>
      <c r="K2045" s="2" t="s">
        <v>1243</v>
      </c>
    </row>
    <row r="2046" spans="1:11">
      <c r="A2046" s="4" t="s">
        <v>2104</v>
      </c>
      <c r="B2046" s="2" t="s">
        <v>416</v>
      </c>
      <c r="C2046" s="2" t="s">
        <v>1444</v>
      </c>
      <c r="E2046" s="2" t="s">
        <v>1243</v>
      </c>
      <c r="G2046" s="2" t="s">
        <v>1243</v>
      </c>
      <c r="I2046" s="2" t="s">
        <v>1243</v>
      </c>
      <c r="K2046" s="2" t="s">
        <v>1243</v>
      </c>
    </row>
    <row r="2047" spans="1:11">
      <c r="A2047" s="4" t="s">
        <v>276</v>
      </c>
      <c r="B2047" s="2" t="s">
        <v>2228</v>
      </c>
      <c r="C2047" s="2" t="s">
        <v>1444</v>
      </c>
      <c r="E2047" s="2" t="s">
        <v>1243</v>
      </c>
      <c r="G2047" s="2" t="s">
        <v>1243</v>
      </c>
      <c r="I2047" s="2" t="s">
        <v>1243</v>
      </c>
      <c r="K2047" s="2" t="s">
        <v>1243</v>
      </c>
    </row>
    <row r="2048" spans="1:11">
      <c r="A2048" s="4" t="s">
        <v>277</v>
      </c>
      <c r="B2048" s="2" t="s">
        <v>2360</v>
      </c>
      <c r="C2048" s="2" t="s">
        <v>1444</v>
      </c>
      <c r="D2048" s="2">
        <v>1</v>
      </c>
      <c r="E2048" s="2" t="s">
        <v>1243</v>
      </c>
      <c r="F2048" s="2">
        <v>1</v>
      </c>
      <c r="G2048" s="2" t="s">
        <v>1243</v>
      </c>
      <c r="H2048" s="2">
        <v>1</v>
      </c>
      <c r="I2048" s="2" t="s">
        <v>1243</v>
      </c>
      <c r="J2048" s="2">
        <v>1</v>
      </c>
      <c r="K2048" s="2" t="s">
        <v>1243</v>
      </c>
    </row>
    <row r="2049" spans="1:11">
      <c r="A2049" s="4" t="s">
        <v>278</v>
      </c>
      <c r="B2049" s="2" t="s">
        <v>2370</v>
      </c>
      <c r="C2049" s="2" t="s">
        <v>1444</v>
      </c>
      <c r="E2049" s="2" t="s">
        <v>1243</v>
      </c>
      <c r="G2049" s="2" t="s">
        <v>1243</v>
      </c>
      <c r="I2049" s="2" t="s">
        <v>1243</v>
      </c>
      <c r="K2049" s="2" t="s">
        <v>1243</v>
      </c>
    </row>
    <row r="2050" spans="1:11">
      <c r="A2050" s="4" t="s">
        <v>279</v>
      </c>
      <c r="B2050" s="2" t="s">
        <v>2371</v>
      </c>
      <c r="C2050" s="2" t="s">
        <v>1444</v>
      </c>
      <c r="E2050" s="2" t="s">
        <v>1243</v>
      </c>
      <c r="G2050" s="2" t="s">
        <v>1243</v>
      </c>
      <c r="I2050" s="2" t="s">
        <v>1243</v>
      </c>
      <c r="K2050" s="2" t="s">
        <v>1243</v>
      </c>
    </row>
    <row r="2051" spans="1:11">
      <c r="A2051" s="4" t="s">
        <v>280</v>
      </c>
      <c r="B2051" s="2" t="s">
        <v>902</v>
      </c>
      <c r="C2051" s="2" t="s">
        <v>1444</v>
      </c>
      <c r="E2051" s="2" t="s">
        <v>1243</v>
      </c>
      <c r="G2051" s="2" t="s">
        <v>1243</v>
      </c>
      <c r="I2051" s="2" t="s">
        <v>1243</v>
      </c>
      <c r="K2051" s="2" t="s">
        <v>1243</v>
      </c>
    </row>
    <row r="2052" spans="1:11">
      <c r="A2052" s="4" t="s">
        <v>942</v>
      </c>
      <c r="B2052" s="2" t="s">
        <v>2229</v>
      </c>
      <c r="C2052" s="2" t="s">
        <v>1444</v>
      </c>
      <c r="E2052" s="2" t="s">
        <v>1243</v>
      </c>
      <c r="G2052" s="2" t="s">
        <v>1243</v>
      </c>
      <c r="I2052" s="2" t="s">
        <v>1243</v>
      </c>
      <c r="K2052" s="2" t="s">
        <v>1243</v>
      </c>
    </row>
    <row r="2053" spans="1:11">
      <c r="A2053" s="4" t="s">
        <v>281</v>
      </c>
      <c r="B2053" s="2" t="s">
        <v>748</v>
      </c>
      <c r="C2053" s="2" t="s">
        <v>1444</v>
      </c>
      <c r="E2053" s="2" t="s">
        <v>1243</v>
      </c>
      <c r="G2053" s="2" t="s">
        <v>1243</v>
      </c>
      <c r="I2053" s="2" t="s">
        <v>1243</v>
      </c>
      <c r="K2053" s="2" t="s">
        <v>1243</v>
      </c>
    </row>
    <row r="2054" spans="1:11">
      <c r="A2054" s="4" t="s">
        <v>282</v>
      </c>
      <c r="B2054" s="2" t="s">
        <v>1426</v>
      </c>
      <c r="C2054" s="2" t="s">
        <v>1444</v>
      </c>
      <c r="E2054" s="2" t="s">
        <v>1243</v>
      </c>
      <c r="G2054" s="2" t="s">
        <v>1243</v>
      </c>
      <c r="I2054" s="2" t="s">
        <v>1243</v>
      </c>
      <c r="K2054" s="2" t="s">
        <v>1243</v>
      </c>
    </row>
    <row r="2055" spans="1:11">
      <c r="A2055" s="4" t="s">
        <v>283</v>
      </c>
      <c r="B2055" s="2" t="s">
        <v>749</v>
      </c>
      <c r="C2055" s="2" t="s">
        <v>1444</v>
      </c>
      <c r="E2055" s="2" t="s">
        <v>1243</v>
      </c>
      <c r="G2055" s="2" t="s">
        <v>1243</v>
      </c>
      <c r="I2055" s="2" t="s">
        <v>1243</v>
      </c>
      <c r="K2055" s="2" t="s">
        <v>1243</v>
      </c>
    </row>
    <row r="2056" spans="1:11">
      <c r="A2056" s="4" t="s">
        <v>284</v>
      </c>
      <c r="B2056" s="2" t="s">
        <v>750</v>
      </c>
      <c r="C2056" s="2" t="s">
        <v>1444</v>
      </c>
      <c r="E2056" s="2" t="s">
        <v>1243</v>
      </c>
      <c r="G2056" s="2" t="s">
        <v>1243</v>
      </c>
      <c r="I2056" s="2" t="s">
        <v>1243</v>
      </c>
      <c r="K2056" s="2" t="s">
        <v>1243</v>
      </c>
    </row>
    <row r="2057" spans="1:11">
      <c r="A2057" s="4" t="s">
        <v>285</v>
      </c>
      <c r="B2057" s="2" t="s">
        <v>751</v>
      </c>
      <c r="C2057" s="2" t="s">
        <v>1444</v>
      </c>
      <c r="E2057" s="2" t="s">
        <v>1243</v>
      </c>
      <c r="G2057" s="2" t="s">
        <v>1243</v>
      </c>
      <c r="I2057" s="2" t="s">
        <v>1243</v>
      </c>
      <c r="K2057" s="2" t="s">
        <v>1243</v>
      </c>
    </row>
    <row r="2058" spans="1:11">
      <c r="A2058" s="4" t="s">
        <v>286</v>
      </c>
      <c r="B2058" s="2" t="s">
        <v>752</v>
      </c>
      <c r="C2058" s="2" t="s">
        <v>1444</v>
      </c>
      <c r="E2058" s="2" t="s">
        <v>1243</v>
      </c>
      <c r="G2058" s="2" t="s">
        <v>1243</v>
      </c>
      <c r="I2058" s="2" t="s">
        <v>1243</v>
      </c>
      <c r="K2058" s="2" t="s">
        <v>1243</v>
      </c>
    </row>
    <row r="2059" spans="1:11">
      <c r="A2059" s="4" t="s">
        <v>287</v>
      </c>
      <c r="B2059" s="2" t="s">
        <v>753</v>
      </c>
      <c r="C2059" s="2" t="s">
        <v>1444</v>
      </c>
      <c r="E2059" s="2" t="s">
        <v>1243</v>
      </c>
      <c r="G2059" s="2" t="s">
        <v>1243</v>
      </c>
      <c r="I2059" s="2" t="s">
        <v>1243</v>
      </c>
      <c r="K2059" s="2" t="s">
        <v>1243</v>
      </c>
    </row>
    <row r="2060" spans="1:11">
      <c r="A2060" s="4" t="s">
        <v>2091</v>
      </c>
      <c r="B2060" s="2" t="s">
        <v>2078</v>
      </c>
      <c r="C2060" s="2" t="s">
        <v>1444</v>
      </c>
      <c r="E2060" s="2" t="s">
        <v>1243</v>
      </c>
      <c r="G2060" s="2" t="s">
        <v>1243</v>
      </c>
      <c r="I2060" s="2" t="s">
        <v>1243</v>
      </c>
      <c r="K2060" s="2" t="s">
        <v>1243</v>
      </c>
    </row>
    <row r="2061" spans="1:11">
      <c r="A2061" s="4" t="s">
        <v>288</v>
      </c>
      <c r="B2061" s="2" t="s">
        <v>754</v>
      </c>
      <c r="C2061" s="2" t="s">
        <v>1444</v>
      </c>
      <c r="E2061" s="2" t="s">
        <v>1243</v>
      </c>
      <c r="G2061" s="2" t="s">
        <v>1243</v>
      </c>
      <c r="I2061" s="2" t="s">
        <v>1243</v>
      </c>
      <c r="K2061" s="2" t="s">
        <v>1243</v>
      </c>
    </row>
    <row r="2062" spans="1:11">
      <c r="A2062" s="4" t="s">
        <v>2378</v>
      </c>
      <c r="B2062" s="2" t="s">
        <v>755</v>
      </c>
      <c r="C2062" s="2" t="s">
        <v>1444</v>
      </c>
      <c r="E2062" s="2" t="s">
        <v>1243</v>
      </c>
      <c r="G2062" s="2" t="s">
        <v>1243</v>
      </c>
      <c r="I2062" s="2" t="s">
        <v>1243</v>
      </c>
      <c r="K2062" s="2" t="s">
        <v>1243</v>
      </c>
    </row>
    <row r="2063" spans="1:11">
      <c r="A2063" s="4" t="s">
        <v>2379</v>
      </c>
      <c r="B2063" s="2" t="s">
        <v>1416</v>
      </c>
      <c r="C2063" s="2" t="s">
        <v>1444</v>
      </c>
      <c r="E2063" s="2" t="s">
        <v>1243</v>
      </c>
      <c r="G2063" s="2" t="s">
        <v>1243</v>
      </c>
      <c r="I2063" s="2" t="s">
        <v>1243</v>
      </c>
      <c r="K2063" s="2" t="s">
        <v>1243</v>
      </c>
    </row>
    <row r="2064" spans="1:11">
      <c r="A2064" s="4" t="s">
        <v>2380</v>
      </c>
      <c r="B2064" s="2" t="s">
        <v>593</v>
      </c>
      <c r="C2064" s="2" t="s">
        <v>1444</v>
      </c>
      <c r="E2064" s="2" t="s">
        <v>1243</v>
      </c>
      <c r="G2064" s="2" t="s">
        <v>1243</v>
      </c>
      <c r="I2064" s="2" t="s">
        <v>1243</v>
      </c>
      <c r="K2064" s="2" t="s">
        <v>1243</v>
      </c>
    </row>
    <row r="2065" spans="1:11">
      <c r="A2065" s="4" t="s">
        <v>2381</v>
      </c>
      <c r="B2065" s="2" t="s">
        <v>199</v>
      </c>
      <c r="C2065" s="2" t="s">
        <v>1444</v>
      </c>
      <c r="E2065" s="2" t="s">
        <v>1243</v>
      </c>
      <c r="G2065" s="2" t="s">
        <v>1243</v>
      </c>
      <c r="I2065" s="2" t="s">
        <v>1243</v>
      </c>
      <c r="K2065" s="2" t="s">
        <v>1243</v>
      </c>
    </row>
    <row r="2066" spans="1:11">
      <c r="A2066" s="4" t="s">
        <v>2382</v>
      </c>
      <c r="B2066" s="2" t="s">
        <v>1622</v>
      </c>
      <c r="C2066" s="2" t="s">
        <v>1444</v>
      </c>
      <c r="E2066" s="2" t="s">
        <v>1243</v>
      </c>
      <c r="G2066" s="2" t="s">
        <v>1243</v>
      </c>
      <c r="I2066" s="2" t="s">
        <v>1243</v>
      </c>
      <c r="K2066" s="2" t="s">
        <v>1243</v>
      </c>
    </row>
    <row r="2067" spans="1:11">
      <c r="A2067" s="4" t="s">
        <v>2383</v>
      </c>
      <c r="B2067" s="2" t="s">
        <v>2217</v>
      </c>
      <c r="C2067" s="2" t="s">
        <v>1444</v>
      </c>
      <c r="E2067" s="2" t="s">
        <v>1243</v>
      </c>
      <c r="G2067" s="2" t="s">
        <v>1243</v>
      </c>
      <c r="I2067" s="2" t="s">
        <v>1243</v>
      </c>
      <c r="K2067" s="2" t="s">
        <v>1243</v>
      </c>
    </row>
    <row r="2068" spans="1:11">
      <c r="A2068" s="4" t="s">
        <v>2025</v>
      </c>
      <c r="B2068" s="2" t="s">
        <v>2231</v>
      </c>
      <c r="C2068" s="2" t="s">
        <v>1444</v>
      </c>
      <c r="E2068" s="2" t="s">
        <v>1243</v>
      </c>
      <c r="G2068" s="2" t="s">
        <v>1243</v>
      </c>
      <c r="I2068" s="2" t="s">
        <v>1243</v>
      </c>
      <c r="K2068" s="2" t="s">
        <v>1243</v>
      </c>
    </row>
    <row r="2069" spans="1:11">
      <c r="A2069" s="4" t="s">
        <v>2384</v>
      </c>
      <c r="B2069" s="2" t="s">
        <v>2220</v>
      </c>
      <c r="C2069" s="2" t="s">
        <v>1444</v>
      </c>
      <c r="E2069" s="2" t="s">
        <v>1243</v>
      </c>
      <c r="G2069" s="2" t="s">
        <v>1243</v>
      </c>
      <c r="I2069" s="2" t="s">
        <v>1243</v>
      </c>
      <c r="K2069" s="2" t="s">
        <v>1243</v>
      </c>
    </row>
    <row r="2070" spans="1:11">
      <c r="A2070" s="4" t="s">
        <v>2385</v>
      </c>
      <c r="B2070" s="2" t="s">
        <v>664</v>
      </c>
      <c r="C2070" s="2" t="s">
        <v>1444</v>
      </c>
      <c r="E2070" s="2" t="s">
        <v>1243</v>
      </c>
      <c r="G2070" s="2" t="s">
        <v>1243</v>
      </c>
      <c r="I2070" s="2" t="s">
        <v>1243</v>
      </c>
      <c r="K2070" s="2" t="s">
        <v>1243</v>
      </c>
    </row>
    <row r="2071" spans="1:11">
      <c r="A2071" s="4" t="s">
        <v>761</v>
      </c>
      <c r="B2071" s="2" t="s">
        <v>2232</v>
      </c>
      <c r="C2071" s="2" t="s">
        <v>1444</v>
      </c>
      <c r="E2071" s="2" t="s">
        <v>1243</v>
      </c>
      <c r="G2071" s="2" t="s">
        <v>1243</v>
      </c>
      <c r="I2071" s="2" t="s">
        <v>1243</v>
      </c>
      <c r="K2071" s="2" t="s">
        <v>1243</v>
      </c>
    </row>
    <row r="2072" spans="1:11">
      <c r="A2072" s="4" t="s">
        <v>762</v>
      </c>
      <c r="B2072" s="2" t="s">
        <v>669</v>
      </c>
      <c r="C2072" s="2" t="s">
        <v>1444</v>
      </c>
      <c r="E2072" s="2" t="s">
        <v>1243</v>
      </c>
      <c r="G2072" s="2" t="s">
        <v>1243</v>
      </c>
      <c r="I2072" s="2" t="s">
        <v>1243</v>
      </c>
      <c r="K2072" s="2" t="s">
        <v>1243</v>
      </c>
    </row>
    <row r="2073" spans="1:11">
      <c r="A2073" s="4" t="s">
        <v>763</v>
      </c>
      <c r="B2073" s="2" t="s">
        <v>672</v>
      </c>
      <c r="C2073" s="2" t="s">
        <v>1444</v>
      </c>
      <c r="E2073" s="2" t="s">
        <v>1243</v>
      </c>
      <c r="G2073" s="2" t="s">
        <v>1243</v>
      </c>
      <c r="I2073" s="2" t="s">
        <v>1243</v>
      </c>
      <c r="K2073" s="2" t="s">
        <v>1243</v>
      </c>
    </row>
    <row r="2074" spans="1:11">
      <c r="A2074" s="4" t="s">
        <v>764</v>
      </c>
      <c r="B2074" s="2" t="s">
        <v>678</v>
      </c>
      <c r="C2074" s="2" t="s">
        <v>1444</v>
      </c>
      <c r="E2074" s="2" t="s">
        <v>1243</v>
      </c>
      <c r="G2074" s="2" t="s">
        <v>1243</v>
      </c>
      <c r="I2074" s="2" t="s">
        <v>1243</v>
      </c>
      <c r="K2074" s="2" t="s">
        <v>1243</v>
      </c>
    </row>
    <row r="2075" spans="1:11">
      <c r="A2075" s="4" t="s">
        <v>765</v>
      </c>
      <c r="B2075" s="2" t="s">
        <v>705</v>
      </c>
      <c r="C2075" s="2" t="s">
        <v>1444</v>
      </c>
      <c r="E2075" s="2" t="s">
        <v>1243</v>
      </c>
      <c r="G2075" s="2" t="s">
        <v>1243</v>
      </c>
      <c r="I2075" s="2" t="s">
        <v>1243</v>
      </c>
      <c r="K2075" s="2" t="s">
        <v>1243</v>
      </c>
    </row>
    <row r="2076" spans="1:11">
      <c r="A2076" s="4" t="s">
        <v>766</v>
      </c>
      <c r="B2076" s="2" t="s">
        <v>2354</v>
      </c>
      <c r="C2076" s="2" t="s">
        <v>1444</v>
      </c>
      <c r="E2076" s="2" t="s">
        <v>1243</v>
      </c>
      <c r="G2076" s="2" t="s">
        <v>1243</v>
      </c>
      <c r="I2076" s="2" t="s">
        <v>1243</v>
      </c>
      <c r="K2076" s="2" t="s">
        <v>1243</v>
      </c>
    </row>
    <row r="2077" spans="1:11">
      <c r="A2077" s="4" t="s">
        <v>767</v>
      </c>
      <c r="B2077" s="2" t="s">
        <v>2358</v>
      </c>
      <c r="C2077" s="2" t="s">
        <v>1444</v>
      </c>
      <c r="E2077" s="2" t="s">
        <v>1243</v>
      </c>
      <c r="G2077" s="2" t="s">
        <v>1243</v>
      </c>
      <c r="I2077" s="2" t="s">
        <v>1243</v>
      </c>
      <c r="K2077" s="2" t="s">
        <v>1243</v>
      </c>
    </row>
    <row r="2078" spans="1:11">
      <c r="A2078" s="4" t="s">
        <v>768</v>
      </c>
      <c r="B2078" s="2" t="s">
        <v>2362</v>
      </c>
      <c r="C2078" s="2" t="s">
        <v>1444</v>
      </c>
      <c r="E2078" s="2" t="s">
        <v>1243</v>
      </c>
      <c r="G2078" s="2" t="s">
        <v>1243</v>
      </c>
      <c r="I2078" s="2" t="s">
        <v>1243</v>
      </c>
      <c r="K2078" s="2" t="s">
        <v>1243</v>
      </c>
    </row>
    <row r="2079" spans="1:11">
      <c r="A2079" s="4" t="s">
        <v>769</v>
      </c>
      <c r="B2079" s="2" t="s">
        <v>1179</v>
      </c>
      <c r="C2079" s="2" t="s">
        <v>1444</v>
      </c>
      <c r="E2079" s="2" t="s">
        <v>1243</v>
      </c>
      <c r="G2079" s="2" t="s">
        <v>1243</v>
      </c>
      <c r="I2079" s="2" t="s">
        <v>1243</v>
      </c>
      <c r="K2079" s="2" t="s">
        <v>1243</v>
      </c>
    </row>
    <row r="2080" spans="1:11">
      <c r="A2080" s="4" t="s">
        <v>1258</v>
      </c>
      <c r="B2080" s="2" t="s">
        <v>2230</v>
      </c>
      <c r="C2080" s="2" t="s">
        <v>1444</v>
      </c>
      <c r="E2080" s="2" t="s">
        <v>1243</v>
      </c>
      <c r="G2080" s="2" t="s">
        <v>1243</v>
      </c>
      <c r="I2080" s="2" t="s">
        <v>1243</v>
      </c>
      <c r="K2080" s="2" t="s">
        <v>1243</v>
      </c>
    </row>
    <row r="2081" spans="1:11">
      <c r="A2081" s="4" t="s">
        <v>770</v>
      </c>
      <c r="B2081" s="2" t="s">
        <v>1608</v>
      </c>
      <c r="C2081" s="2" t="s">
        <v>1444</v>
      </c>
      <c r="E2081" s="2" t="s">
        <v>1243</v>
      </c>
      <c r="G2081" s="2" t="s">
        <v>1243</v>
      </c>
      <c r="I2081" s="2" t="s">
        <v>1243</v>
      </c>
      <c r="K2081" s="2" t="s">
        <v>1243</v>
      </c>
    </row>
    <row r="2082" spans="1:11">
      <c r="A2082" s="4" t="s">
        <v>771</v>
      </c>
      <c r="B2082" s="2" t="s">
        <v>1611</v>
      </c>
      <c r="C2082" s="2" t="s">
        <v>1444</v>
      </c>
      <c r="E2082" s="2" t="s">
        <v>1243</v>
      </c>
      <c r="G2082" s="2" t="s">
        <v>1243</v>
      </c>
      <c r="I2082" s="2" t="s">
        <v>1243</v>
      </c>
      <c r="K2082" s="2" t="s">
        <v>1243</v>
      </c>
    </row>
    <row r="2083" spans="1:11">
      <c r="A2083" s="4" t="s">
        <v>772</v>
      </c>
      <c r="B2083" s="2" t="s">
        <v>1618</v>
      </c>
      <c r="C2083" s="2" t="s">
        <v>1444</v>
      </c>
      <c r="E2083" s="2" t="s">
        <v>1243</v>
      </c>
      <c r="G2083" s="2" t="s">
        <v>1243</v>
      </c>
      <c r="I2083" s="2" t="s">
        <v>1243</v>
      </c>
      <c r="K2083" s="2" t="s">
        <v>1243</v>
      </c>
    </row>
    <row r="2084" spans="1:11">
      <c r="A2084" s="4" t="s">
        <v>773</v>
      </c>
      <c r="B2084" s="2" t="s">
        <v>1619</v>
      </c>
      <c r="C2084" s="2" t="s">
        <v>1444</v>
      </c>
      <c r="E2084" s="2" t="s">
        <v>1243</v>
      </c>
      <c r="G2084" s="2" t="s">
        <v>1243</v>
      </c>
      <c r="I2084" s="2" t="s">
        <v>1243</v>
      </c>
      <c r="K2084" s="2" t="s">
        <v>1243</v>
      </c>
    </row>
    <row r="2085" spans="1:11">
      <c r="A2085" s="4" t="s">
        <v>774</v>
      </c>
      <c r="B2085" s="2" t="s">
        <v>1625</v>
      </c>
      <c r="C2085" s="2" t="s">
        <v>1444</v>
      </c>
      <c r="E2085" s="2" t="s">
        <v>1243</v>
      </c>
      <c r="G2085" s="2" t="s">
        <v>1243</v>
      </c>
      <c r="I2085" s="2" t="s">
        <v>1243</v>
      </c>
      <c r="K2085" s="2" t="s">
        <v>1243</v>
      </c>
    </row>
    <row r="2086" spans="1:11">
      <c r="A2086" s="4" t="s">
        <v>775</v>
      </c>
      <c r="B2086" s="2" t="s">
        <v>1634</v>
      </c>
      <c r="C2086" s="2" t="s">
        <v>1444</v>
      </c>
      <c r="E2086" s="2" t="s">
        <v>1243</v>
      </c>
      <c r="G2086" s="2" t="s">
        <v>1243</v>
      </c>
      <c r="I2086" s="2" t="s">
        <v>1243</v>
      </c>
      <c r="K2086" s="2" t="s">
        <v>1243</v>
      </c>
    </row>
    <row r="2087" spans="1:11">
      <c r="A2087" s="4" t="s">
        <v>563</v>
      </c>
      <c r="B2087" s="2" t="s">
        <v>2214</v>
      </c>
      <c r="C2087" s="2" t="s">
        <v>1444</v>
      </c>
      <c r="E2087" s="2" t="s">
        <v>1243</v>
      </c>
      <c r="G2087" s="2" t="s">
        <v>1243</v>
      </c>
      <c r="I2087" s="2" t="s">
        <v>1243</v>
      </c>
      <c r="K2087" s="2" t="s">
        <v>1243</v>
      </c>
    </row>
    <row r="2088" spans="1:11">
      <c r="A2088" s="4" t="s">
        <v>564</v>
      </c>
      <c r="B2088" s="2" t="s">
        <v>2216</v>
      </c>
      <c r="C2088" s="2" t="s">
        <v>1444</v>
      </c>
      <c r="E2088" s="2" t="s">
        <v>1243</v>
      </c>
      <c r="G2088" s="2" t="s">
        <v>1243</v>
      </c>
      <c r="I2088" s="2" t="s">
        <v>1243</v>
      </c>
      <c r="K2088" s="2" t="s">
        <v>1243</v>
      </c>
    </row>
    <row r="2089" spans="1:11">
      <c r="A2089" s="4" t="s">
        <v>565</v>
      </c>
      <c r="B2089" s="2" t="s">
        <v>2221</v>
      </c>
      <c r="C2089" s="2" t="s">
        <v>1444</v>
      </c>
      <c r="E2089" s="2" t="s">
        <v>1243</v>
      </c>
      <c r="G2089" s="2" t="s">
        <v>1243</v>
      </c>
      <c r="I2089" s="2" t="s">
        <v>1243</v>
      </c>
      <c r="K2089" s="2" t="s">
        <v>1243</v>
      </c>
    </row>
    <row r="2090" spans="1:11">
      <c r="A2090" s="4" t="s">
        <v>566</v>
      </c>
      <c r="B2090" s="2" t="s">
        <v>2223</v>
      </c>
      <c r="C2090" s="2" t="s">
        <v>1444</v>
      </c>
      <c r="E2090" s="2" t="s">
        <v>1243</v>
      </c>
      <c r="G2090" s="2" t="s">
        <v>1243</v>
      </c>
      <c r="I2090" s="2" t="s">
        <v>1243</v>
      </c>
      <c r="K2090" s="2" t="s">
        <v>1243</v>
      </c>
    </row>
    <row r="2091" spans="1:11">
      <c r="A2091" s="4" t="s">
        <v>567</v>
      </c>
      <c r="B2091" s="2" t="s">
        <v>2224</v>
      </c>
      <c r="C2091" s="2" t="s">
        <v>1444</v>
      </c>
      <c r="E2091" s="2" t="s">
        <v>1243</v>
      </c>
      <c r="G2091" s="2" t="s">
        <v>1243</v>
      </c>
      <c r="I2091" s="2" t="s">
        <v>1243</v>
      </c>
      <c r="K2091" s="2" t="s">
        <v>1243</v>
      </c>
    </row>
    <row r="2092" spans="1:11">
      <c r="A2092" s="4" t="s">
        <v>568</v>
      </c>
      <c r="B2092" s="2" t="s">
        <v>2225</v>
      </c>
      <c r="C2092" s="2" t="s">
        <v>1444</v>
      </c>
      <c r="E2092" s="2" t="s">
        <v>1243</v>
      </c>
      <c r="G2092" s="2" t="s">
        <v>1243</v>
      </c>
      <c r="I2092" s="2" t="s">
        <v>1243</v>
      </c>
      <c r="K2092" s="2" t="s">
        <v>1243</v>
      </c>
    </row>
    <row r="2093" spans="1:11">
      <c r="A2093" s="4" t="s">
        <v>569</v>
      </c>
      <c r="B2093" s="2" t="s">
        <v>666</v>
      </c>
      <c r="C2093" s="2" t="s">
        <v>1444</v>
      </c>
      <c r="E2093" s="2" t="s">
        <v>1243</v>
      </c>
      <c r="G2093" s="2" t="s">
        <v>1243</v>
      </c>
      <c r="I2093" s="2" t="s">
        <v>1243</v>
      </c>
      <c r="K2093" s="2" t="s">
        <v>1243</v>
      </c>
    </row>
    <row r="2094" spans="1:11">
      <c r="A2094" s="4" t="s">
        <v>570</v>
      </c>
      <c r="B2094" s="2" t="s">
        <v>676</v>
      </c>
      <c r="C2094" s="2" t="s">
        <v>1444</v>
      </c>
      <c r="E2094" s="2" t="s">
        <v>1243</v>
      </c>
      <c r="G2094" s="2" t="s">
        <v>1243</v>
      </c>
      <c r="I2094" s="2" t="s">
        <v>1243</v>
      </c>
      <c r="K2094" s="2" t="s">
        <v>1243</v>
      </c>
    </row>
    <row r="2095" spans="1:11">
      <c r="A2095" s="4" t="s">
        <v>571</v>
      </c>
      <c r="B2095" s="2" t="s">
        <v>690</v>
      </c>
      <c r="C2095" s="2" t="s">
        <v>1444</v>
      </c>
      <c r="E2095" s="2" t="s">
        <v>1243</v>
      </c>
      <c r="G2095" s="2" t="s">
        <v>1243</v>
      </c>
      <c r="I2095" s="2" t="s">
        <v>1243</v>
      </c>
      <c r="K2095" s="2" t="s">
        <v>1243</v>
      </c>
    </row>
    <row r="2096" spans="1:11">
      <c r="A2096" s="4" t="s">
        <v>572</v>
      </c>
      <c r="B2096" s="2" t="s">
        <v>691</v>
      </c>
      <c r="C2096" s="2" t="s">
        <v>1444</v>
      </c>
      <c r="E2096" s="2" t="s">
        <v>1243</v>
      </c>
      <c r="G2096" s="2" t="s">
        <v>1243</v>
      </c>
      <c r="I2096" s="2" t="s">
        <v>1243</v>
      </c>
      <c r="K2096" s="2" t="s">
        <v>1243</v>
      </c>
    </row>
    <row r="2097" spans="1:11">
      <c r="A2097" s="4" t="s">
        <v>573</v>
      </c>
      <c r="B2097" s="2" t="s">
        <v>710</v>
      </c>
      <c r="C2097" s="2" t="s">
        <v>1444</v>
      </c>
      <c r="E2097" s="2" t="s">
        <v>1243</v>
      </c>
      <c r="G2097" s="2" t="s">
        <v>1243</v>
      </c>
      <c r="I2097" s="2" t="s">
        <v>1243</v>
      </c>
      <c r="K2097" s="2" t="s">
        <v>1243</v>
      </c>
    </row>
    <row r="2098" spans="1:11">
      <c r="A2098" s="4" t="s">
        <v>574</v>
      </c>
      <c r="B2098" s="2" t="s">
        <v>2357</v>
      </c>
      <c r="C2098" s="2" t="s">
        <v>1444</v>
      </c>
      <c r="E2098" s="2" t="s">
        <v>1243</v>
      </c>
      <c r="G2098" s="2" t="s">
        <v>1243</v>
      </c>
      <c r="I2098" s="2" t="s">
        <v>1243</v>
      </c>
      <c r="K2098" s="2" t="s">
        <v>1243</v>
      </c>
    </row>
    <row r="2099" spans="1:11">
      <c r="A2099" s="4" t="s">
        <v>575</v>
      </c>
      <c r="B2099" s="2" t="s">
        <v>342</v>
      </c>
      <c r="C2099" s="2" t="s">
        <v>1444</v>
      </c>
      <c r="D2099" s="2">
        <v>2</v>
      </c>
      <c r="E2099" s="2" t="s">
        <v>1243</v>
      </c>
      <c r="F2099" s="2">
        <v>2</v>
      </c>
      <c r="G2099" s="2" t="s">
        <v>1243</v>
      </c>
      <c r="H2099" s="2">
        <v>2</v>
      </c>
      <c r="I2099" s="2" t="s">
        <v>1243</v>
      </c>
      <c r="J2099" s="2">
        <v>2</v>
      </c>
      <c r="K2099" s="2" t="s">
        <v>1243</v>
      </c>
    </row>
    <row r="2100" spans="1:11">
      <c r="A2100" s="4" t="s">
        <v>576</v>
      </c>
      <c r="B2100" s="2" t="s">
        <v>1616</v>
      </c>
      <c r="C2100" s="2" t="s">
        <v>1444</v>
      </c>
      <c r="E2100" s="2" t="s">
        <v>1243</v>
      </c>
      <c r="G2100" s="2" t="s">
        <v>1243</v>
      </c>
      <c r="I2100" s="2" t="s">
        <v>1243</v>
      </c>
      <c r="K2100" s="2" t="s">
        <v>1243</v>
      </c>
    </row>
    <row r="2101" spans="1:11">
      <c r="A2101" s="4" t="s">
        <v>1285</v>
      </c>
      <c r="B2101" s="2" t="s">
        <v>2233</v>
      </c>
      <c r="C2101" s="2" t="s">
        <v>1444</v>
      </c>
      <c r="E2101" s="2" t="s">
        <v>1243</v>
      </c>
      <c r="G2101" s="2" t="s">
        <v>1243</v>
      </c>
      <c r="I2101" s="2" t="s">
        <v>1243</v>
      </c>
      <c r="K2101" s="2" t="s">
        <v>1243</v>
      </c>
    </row>
    <row r="2102" spans="1:11">
      <c r="A2102" s="4" t="s">
        <v>1318</v>
      </c>
      <c r="B2102" s="2" t="s">
        <v>2377</v>
      </c>
      <c r="C2102" s="2" t="s">
        <v>1444</v>
      </c>
      <c r="E2102" s="2" t="s">
        <v>1243</v>
      </c>
      <c r="G2102" s="2" t="s">
        <v>1243</v>
      </c>
      <c r="I2102" s="2" t="s">
        <v>1243</v>
      </c>
      <c r="K2102" s="2" t="s">
        <v>1243</v>
      </c>
    </row>
    <row r="2103" spans="1:11">
      <c r="A2103" s="4" t="s">
        <v>1319</v>
      </c>
      <c r="B2103" s="2" t="s">
        <v>2213</v>
      </c>
      <c r="C2103" s="2" t="s">
        <v>1444</v>
      </c>
      <c r="E2103" s="2" t="s">
        <v>1243</v>
      </c>
      <c r="G2103" s="2" t="s">
        <v>1243</v>
      </c>
      <c r="I2103" s="2" t="s">
        <v>1243</v>
      </c>
      <c r="K2103" s="2" t="s">
        <v>1243</v>
      </c>
    </row>
    <row r="2104" spans="1:11">
      <c r="A2104" s="4" t="s">
        <v>1139</v>
      </c>
      <c r="B2104" s="2" t="s">
        <v>2219</v>
      </c>
      <c r="C2104" s="2" t="s">
        <v>1444</v>
      </c>
      <c r="E2104" s="2" t="s">
        <v>1243</v>
      </c>
      <c r="G2104" s="2" t="s">
        <v>1243</v>
      </c>
      <c r="I2104" s="2" t="s">
        <v>1243</v>
      </c>
      <c r="K2104" s="2" t="s">
        <v>1243</v>
      </c>
    </row>
    <row r="2105" spans="1:11">
      <c r="A2105" s="4" t="s">
        <v>1140</v>
      </c>
      <c r="B2105" s="2" t="s">
        <v>2226</v>
      </c>
      <c r="C2105" s="2" t="s">
        <v>1444</v>
      </c>
      <c r="E2105" s="2" t="s">
        <v>1243</v>
      </c>
      <c r="G2105" s="2" t="s">
        <v>1243</v>
      </c>
      <c r="I2105" s="2" t="s">
        <v>1243</v>
      </c>
      <c r="K2105" s="2" t="s">
        <v>1243</v>
      </c>
    </row>
    <row r="2106" spans="1:11">
      <c r="A2106" s="4" t="s">
        <v>1141</v>
      </c>
      <c r="B2106" s="2" t="s">
        <v>665</v>
      </c>
      <c r="C2106" s="2" t="s">
        <v>1444</v>
      </c>
      <c r="D2106" s="2">
        <v>1</v>
      </c>
      <c r="E2106" s="2" t="s">
        <v>1243</v>
      </c>
      <c r="F2106" s="2">
        <v>1</v>
      </c>
      <c r="G2106" s="2" t="s">
        <v>1243</v>
      </c>
      <c r="H2106" s="2">
        <v>1</v>
      </c>
      <c r="I2106" s="2" t="s">
        <v>1243</v>
      </c>
      <c r="J2106" s="2">
        <v>1</v>
      </c>
      <c r="K2106" s="2" t="s">
        <v>1243</v>
      </c>
    </row>
    <row r="2107" spans="1:11">
      <c r="A2107" s="4" t="s">
        <v>1142</v>
      </c>
      <c r="B2107" s="2" t="s">
        <v>2234</v>
      </c>
      <c r="C2107" s="2" t="s">
        <v>1444</v>
      </c>
      <c r="E2107" s="2" t="s">
        <v>1243</v>
      </c>
      <c r="G2107" s="2" t="s">
        <v>1243</v>
      </c>
      <c r="I2107" s="2" t="s">
        <v>1243</v>
      </c>
      <c r="K2107" s="2" t="s">
        <v>1243</v>
      </c>
    </row>
    <row r="2108" spans="1:11">
      <c r="A2108" s="4" t="s">
        <v>1143</v>
      </c>
      <c r="B2108" s="2" t="s">
        <v>677</v>
      </c>
      <c r="C2108" s="2" t="s">
        <v>1444</v>
      </c>
      <c r="D2108" s="2">
        <v>1</v>
      </c>
      <c r="E2108" s="2" t="s">
        <v>1243</v>
      </c>
      <c r="F2108" s="2">
        <v>1</v>
      </c>
      <c r="G2108" s="2" t="s">
        <v>1243</v>
      </c>
      <c r="H2108" s="2">
        <v>1</v>
      </c>
      <c r="I2108" s="2" t="s">
        <v>1243</v>
      </c>
      <c r="J2108" s="2">
        <v>1</v>
      </c>
      <c r="K2108" s="2" t="s">
        <v>1243</v>
      </c>
    </row>
    <row r="2109" spans="1:11">
      <c r="A2109" s="4" t="s">
        <v>1144</v>
      </c>
      <c r="B2109" s="2" t="s">
        <v>685</v>
      </c>
      <c r="C2109" s="2" t="s">
        <v>1444</v>
      </c>
      <c r="E2109" s="2" t="s">
        <v>1243</v>
      </c>
      <c r="G2109" s="2" t="s">
        <v>1243</v>
      </c>
      <c r="I2109" s="2" t="s">
        <v>1243</v>
      </c>
      <c r="K2109" s="2" t="s">
        <v>1243</v>
      </c>
    </row>
    <row r="2110" spans="1:11">
      <c r="A2110" s="4" t="s">
        <v>1145</v>
      </c>
      <c r="B2110" s="2" t="s">
        <v>688</v>
      </c>
      <c r="C2110" s="2" t="s">
        <v>1444</v>
      </c>
      <c r="E2110" s="2" t="s">
        <v>1243</v>
      </c>
      <c r="G2110" s="2" t="s">
        <v>1243</v>
      </c>
      <c r="I2110" s="2" t="s">
        <v>1243</v>
      </c>
      <c r="K2110" s="2" t="s">
        <v>1243</v>
      </c>
    </row>
    <row r="2111" spans="1:11">
      <c r="A2111" s="4" t="s">
        <v>1146</v>
      </c>
      <c r="B2111" s="2" t="s">
        <v>689</v>
      </c>
      <c r="C2111" s="2" t="s">
        <v>1444</v>
      </c>
      <c r="E2111" s="2" t="s">
        <v>1243</v>
      </c>
      <c r="G2111" s="2" t="s">
        <v>1243</v>
      </c>
      <c r="I2111" s="2" t="s">
        <v>1243</v>
      </c>
      <c r="K2111" s="2" t="s">
        <v>1243</v>
      </c>
    </row>
    <row r="2112" spans="1:11">
      <c r="A2112" s="4" t="s">
        <v>1147</v>
      </c>
      <c r="B2112" s="2" t="s">
        <v>700</v>
      </c>
      <c r="C2112" s="2" t="s">
        <v>1444</v>
      </c>
      <c r="E2112" s="2" t="s">
        <v>1243</v>
      </c>
      <c r="G2112" s="2" t="s">
        <v>1243</v>
      </c>
      <c r="I2112" s="2" t="s">
        <v>1243</v>
      </c>
      <c r="K2112" s="2" t="s">
        <v>1243</v>
      </c>
    </row>
    <row r="2113" spans="1:11">
      <c r="A2113" s="4" t="s">
        <v>1148</v>
      </c>
      <c r="B2113" s="2" t="s">
        <v>704</v>
      </c>
      <c r="C2113" s="2" t="s">
        <v>1444</v>
      </c>
      <c r="E2113" s="2" t="s">
        <v>1243</v>
      </c>
      <c r="G2113" s="2" t="s">
        <v>1243</v>
      </c>
      <c r="I2113" s="2" t="s">
        <v>1243</v>
      </c>
      <c r="K2113" s="2" t="s">
        <v>1243</v>
      </c>
    </row>
    <row r="2114" spans="1:11">
      <c r="A2114" s="4" t="s">
        <v>832</v>
      </c>
      <c r="B2114" s="2" t="s">
        <v>709</v>
      </c>
      <c r="C2114" s="2" t="s">
        <v>1444</v>
      </c>
      <c r="E2114" s="2" t="s">
        <v>1243</v>
      </c>
      <c r="G2114" s="2" t="s">
        <v>1243</v>
      </c>
      <c r="I2114" s="2" t="s">
        <v>1243</v>
      </c>
      <c r="K2114" s="2" t="s">
        <v>1243</v>
      </c>
    </row>
    <row r="2115" spans="1:11">
      <c r="A2115" s="4" t="s">
        <v>833</v>
      </c>
      <c r="B2115" s="2" t="s">
        <v>2235</v>
      </c>
      <c r="C2115" s="2" t="s">
        <v>1444</v>
      </c>
      <c r="E2115" s="2" t="s">
        <v>1243</v>
      </c>
      <c r="G2115" s="2" t="s">
        <v>1243</v>
      </c>
      <c r="I2115" s="2" t="s">
        <v>1243</v>
      </c>
      <c r="K2115" s="2" t="s">
        <v>1243</v>
      </c>
    </row>
    <row r="2116" spans="1:11">
      <c r="A2116" s="4" t="s">
        <v>834</v>
      </c>
      <c r="B2116" s="2" t="s">
        <v>2361</v>
      </c>
      <c r="C2116" s="2" t="s">
        <v>1444</v>
      </c>
      <c r="E2116" s="2" t="s">
        <v>1243</v>
      </c>
      <c r="G2116" s="2" t="s">
        <v>1243</v>
      </c>
      <c r="I2116" s="2" t="s">
        <v>1243</v>
      </c>
      <c r="K2116" s="2" t="s">
        <v>1243</v>
      </c>
    </row>
    <row r="2117" spans="1:11">
      <c r="A2117" s="4" t="s">
        <v>835</v>
      </c>
      <c r="B2117" s="2" t="s">
        <v>2236</v>
      </c>
      <c r="C2117" s="2" t="s">
        <v>1444</v>
      </c>
      <c r="E2117" s="2" t="s">
        <v>1243</v>
      </c>
      <c r="G2117" s="2" t="s">
        <v>1243</v>
      </c>
      <c r="I2117" s="2" t="s">
        <v>1243</v>
      </c>
      <c r="K2117" s="2" t="s">
        <v>1243</v>
      </c>
    </row>
    <row r="2118" spans="1:11">
      <c r="A2118" s="4" t="s">
        <v>836</v>
      </c>
      <c r="B2118" s="2" t="s">
        <v>2366</v>
      </c>
      <c r="C2118" s="2" t="s">
        <v>1444</v>
      </c>
      <c r="E2118" s="2" t="s">
        <v>1243</v>
      </c>
      <c r="G2118" s="2" t="s">
        <v>1243</v>
      </c>
      <c r="I2118" s="2" t="s">
        <v>1243</v>
      </c>
      <c r="K2118" s="2" t="s">
        <v>1243</v>
      </c>
    </row>
    <row r="2119" spans="1:11">
      <c r="A2119" s="4" t="s">
        <v>837</v>
      </c>
      <c r="B2119" s="2" t="s">
        <v>343</v>
      </c>
      <c r="C2119" s="2" t="s">
        <v>1444</v>
      </c>
      <c r="E2119" s="2" t="s">
        <v>1243</v>
      </c>
      <c r="G2119" s="2" t="s">
        <v>1243</v>
      </c>
      <c r="I2119" s="2" t="s">
        <v>1243</v>
      </c>
      <c r="K2119" s="2" t="s">
        <v>1243</v>
      </c>
    </row>
    <row r="2120" spans="1:11">
      <c r="A2120" s="4" t="s">
        <v>1272</v>
      </c>
      <c r="B2120" s="2" t="s">
        <v>2237</v>
      </c>
      <c r="C2120" s="2" t="s">
        <v>1444</v>
      </c>
      <c r="E2120" s="2" t="s">
        <v>1243</v>
      </c>
      <c r="G2120" s="2" t="s">
        <v>1243</v>
      </c>
      <c r="I2120" s="2" t="s">
        <v>1243</v>
      </c>
      <c r="K2120" s="2" t="s">
        <v>1243</v>
      </c>
    </row>
    <row r="2121" spans="1:11">
      <c r="A2121" s="4" t="s">
        <v>838</v>
      </c>
      <c r="B2121" s="2" t="s">
        <v>1615</v>
      </c>
      <c r="C2121" s="2" t="s">
        <v>1444</v>
      </c>
      <c r="E2121" s="2" t="s">
        <v>1243</v>
      </c>
      <c r="G2121" s="2" t="s">
        <v>1243</v>
      </c>
      <c r="I2121" s="2" t="s">
        <v>1243</v>
      </c>
      <c r="K2121" s="2" t="s">
        <v>1243</v>
      </c>
    </row>
    <row r="2122" spans="1:11">
      <c r="A2122" s="4" t="s">
        <v>1299</v>
      </c>
      <c r="B2122" s="2" t="s">
        <v>2238</v>
      </c>
      <c r="C2122" s="2" t="s">
        <v>1444</v>
      </c>
      <c r="E2122" s="2" t="s">
        <v>1243</v>
      </c>
      <c r="G2122" s="2" t="s">
        <v>1243</v>
      </c>
      <c r="I2122" s="2" t="s">
        <v>1243</v>
      </c>
      <c r="K2122" s="2" t="s">
        <v>1243</v>
      </c>
    </row>
    <row r="2123" spans="1:11">
      <c r="A2123" s="4" t="s">
        <v>839</v>
      </c>
      <c r="B2123" s="2" t="s">
        <v>1623</v>
      </c>
      <c r="C2123" s="2" t="s">
        <v>1444</v>
      </c>
      <c r="E2123" s="2" t="s">
        <v>1243</v>
      </c>
      <c r="G2123" s="2" t="s">
        <v>1243</v>
      </c>
      <c r="I2123" s="2" t="s">
        <v>1243</v>
      </c>
      <c r="K2123" s="2" t="s">
        <v>1243</v>
      </c>
    </row>
    <row r="2124" spans="1:11">
      <c r="A2124" s="4" t="s">
        <v>54</v>
      </c>
      <c r="B2124" s="2" t="s">
        <v>1629</v>
      </c>
      <c r="C2124" s="2" t="s">
        <v>1444</v>
      </c>
      <c r="E2124" s="2" t="s">
        <v>1243</v>
      </c>
      <c r="G2124" s="2" t="s">
        <v>1243</v>
      </c>
      <c r="I2124" s="2" t="s">
        <v>1243</v>
      </c>
      <c r="K2124" s="2" t="s">
        <v>1243</v>
      </c>
    </row>
    <row r="2125" spans="1:11">
      <c r="A2125" s="4" t="s">
        <v>55</v>
      </c>
      <c r="B2125" s="2" t="s">
        <v>1631</v>
      </c>
      <c r="C2125" s="2" t="s">
        <v>1444</v>
      </c>
      <c r="E2125" s="2" t="s">
        <v>1243</v>
      </c>
      <c r="G2125" s="2" t="s">
        <v>1243</v>
      </c>
      <c r="I2125" s="2" t="s">
        <v>1243</v>
      </c>
      <c r="K2125" s="2" t="s">
        <v>1243</v>
      </c>
    </row>
    <row r="2126" spans="1:11">
      <c r="A2126" s="4" t="s">
        <v>56</v>
      </c>
      <c r="B2126" s="2" t="s">
        <v>1422</v>
      </c>
      <c r="C2126" s="2" t="s">
        <v>1444</v>
      </c>
      <c r="E2126" s="2" t="s">
        <v>1243</v>
      </c>
      <c r="G2126" s="2" t="s">
        <v>1243</v>
      </c>
      <c r="I2126" s="2" t="s">
        <v>1243</v>
      </c>
      <c r="K2126" s="2" t="s">
        <v>1243</v>
      </c>
    </row>
    <row r="2127" spans="1:11">
      <c r="A2127" s="4" t="s">
        <v>57</v>
      </c>
      <c r="B2127" s="2" t="s">
        <v>2239</v>
      </c>
      <c r="C2127" s="2" t="s">
        <v>1444</v>
      </c>
      <c r="E2127" s="2" t="s">
        <v>1243</v>
      </c>
      <c r="G2127" s="2" t="s">
        <v>1243</v>
      </c>
      <c r="I2127" s="2" t="s">
        <v>1243</v>
      </c>
      <c r="K2127" s="2" t="s">
        <v>1243</v>
      </c>
    </row>
    <row r="2128" spans="1:11">
      <c r="A2128" s="4" t="s">
        <v>934</v>
      </c>
      <c r="B2128" s="2" t="s">
        <v>681</v>
      </c>
      <c r="C2128" s="2" t="s">
        <v>1444</v>
      </c>
      <c r="E2128" s="2" t="s">
        <v>1243</v>
      </c>
      <c r="G2128" s="2" t="s">
        <v>1243</v>
      </c>
      <c r="I2128" s="2" t="s">
        <v>1243</v>
      </c>
      <c r="K2128" s="2" t="s">
        <v>1243</v>
      </c>
    </row>
    <row r="2129" spans="1:11">
      <c r="A2129" s="4" t="s">
        <v>935</v>
      </c>
      <c r="B2129" s="2" t="s">
        <v>686</v>
      </c>
      <c r="C2129" s="2" t="s">
        <v>1444</v>
      </c>
      <c r="E2129" s="2" t="s">
        <v>1243</v>
      </c>
      <c r="G2129" s="2" t="s">
        <v>1243</v>
      </c>
      <c r="I2129" s="2" t="s">
        <v>1243</v>
      </c>
      <c r="K2129" s="2" t="s">
        <v>1243</v>
      </c>
    </row>
    <row r="2130" spans="1:11">
      <c r="A2130" s="4" t="s">
        <v>936</v>
      </c>
      <c r="B2130" s="2" t="s">
        <v>687</v>
      </c>
      <c r="C2130" s="2" t="s">
        <v>1444</v>
      </c>
      <c r="E2130" s="2" t="s">
        <v>1243</v>
      </c>
      <c r="G2130" s="2" t="s">
        <v>1243</v>
      </c>
      <c r="I2130" s="2" t="s">
        <v>1243</v>
      </c>
      <c r="K2130" s="2" t="s">
        <v>1243</v>
      </c>
    </row>
    <row r="2131" spans="1:11">
      <c r="A2131" s="4" t="s">
        <v>937</v>
      </c>
      <c r="B2131" s="2" t="s">
        <v>702</v>
      </c>
      <c r="C2131" s="2" t="s">
        <v>1444</v>
      </c>
      <c r="E2131" s="2" t="s">
        <v>1243</v>
      </c>
      <c r="G2131" s="2" t="s">
        <v>1243</v>
      </c>
      <c r="I2131" s="2" t="s">
        <v>1243</v>
      </c>
      <c r="K2131" s="2" t="s">
        <v>1243</v>
      </c>
    </row>
    <row r="2132" spans="1:11">
      <c r="A2132" s="4" t="s">
        <v>938</v>
      </c>
      <c r="B2132" s="2" t="s">
        <v>1423</v>
      </c>
      <c r="C2132" s="2" t="s">
        <v>1444</v>
      </c>
      <c r="E2132" s="2" t="s">
        <v>1243</v>
      </c>
      <c r="G2132" s="2" t="s">
        <v>1243</v>
      </c>
      <c r="I2132" s="2" t="s">
        <v>1243</v>
      </c>
      <c r="K2132" s="2" t="s">
        <v>1243</v>
      </c>
    </row>
    <row r="2133" spans="1:11">
      <c r="A2133" s="4" t="s">
        <v>939</v>
      </c>
      <c r="B2133" s="2" t="s">
        <v>711</v>
      </c>
      <c r="C2133" s="2" t="s">
        <v>1444</v>
      </c>
      <c r="E2133" s="2" t="s">
        <v>1243</v>
      </c>
      <c r="G2133" s="2" t="s">
        <v>1243</v>
      </c>
      <c r="I2133" s="2" t="s">
        <v>1243</v>
      </c>
      <c r="K2133" s="2" t="s">
        <v>1243</v>
      </c>
    </row>
    <row r="2134" spans="1:11">
      <c r="A2134" s="4" t="s">
        <v>940</v>
      </c>
      <c r="B2134" s="2" t="s">
        <v>713</v>
      </c>
      <c r="C2134" s="2" t="s">
        <v>1444</v>
      </c>
      <c r="E2134" s="2" t="s">
        <v>1243</v>
      </c>
      <c r="G2134" s="2" t="s">
        <v>1243</v>
      </c>
      <c r="I2134" s="2" t="s">
        <v>1243</v>
      </c>
      <c r="K2134" s="2" t="s">
        <v>1243</v>
      </c>
    </row>
    <row r="2135" spans="1:11">
      <c r="A2135" s="4" t="s">
        <v>941</v>
      </c>
      <c r="B2135" s="2" t="s">
        <v>2364</v>
      </c>
      <c r="C2135" s="2" t="s">
        <v>1444</v>
      </c>
      <c r="E2135" s="2" t="s">
        <v>1243</v>
      </c>
      <c r="G2135" s="2" t="s">
        <v>1243</v>
      </c>
      <c r="I2135" s="2" t="s">
        <v>1243</v>
      </c>
      <c r="K2135" s="2" t="s">
        <v>1243</v>
      </c>
    </row>
    <row r="2139" spans="1:11">
      <c r="A2139"/>
    </row>
    <row r="2140" spans="1:11">
      <c r="A2140" s="2"/>
    </row>
    <row r="2141" spans="1:11">
      <c r="A2141" s="2"/>
    </row>
    <row r="2142" spans="1:11">
      <c r="A2142" s="2"/>
    </row>
    <row r="2143" spans="1:11">
      <c r="A2143" s="2"/>
    </row>
    <row r="2144" spans="1:11">
      <c r="A2144" s="2"/>
    </row>
    <row r="2145" spans="1:1">
      <c r="A2145" s="2"/>
    </row>
    <row r="2146" spans="1:1">
      <c r="A2146" s="2"/>
    </row>
    <row r="2147" spans="1:1">
      <c r="A2147" s="2"/>
    </row>
    <row r="2148" spans="1:1">
      <c r="A2148" s="2"/>
    </row>
    <row r="2151" spans="1:1">
      <c r="A2151"/>
    </row>
    <row r="2152" spans="1:1">
      <c r="A2152"/>
    </row>
    <row r="2153" spans="1:1">
      <c r="A2153"/>
    </row>
    <row r="2154" spans="1:1">
      <c r="A2154"/>
    </row>
    <row r="2155" spans="1:1">
      <c r="A2155"/>
    </row>
    <row r="2156" spans="1:1">
      <c r="A2156"/>
    </row>
    <row r="2157" spans="1:1">
      <c r="A2157"/>
    </row>
  </sheetData>
  <autoFilter ref="A3:K2135"/>
  <customSheetViews>
    <customSheetView guid="{C251D870-FA2F-4A2C-8E81-3A1D6DE8E2E3}" showAutoFilter="1" showRuler="0">
      <pane ySplit="3" topLeftCell="A4" activePane="bottomLeft" state="frozen"/>
      <selection pane="bottomLeft" activeCell="F2300" sqref="F2300"/>
      <pageMargins left="0.75" right="0.75" top="1" bottom="1" header="0.5" footer="0.5"/>
      <headerFooter alignWithMargins="0"/>
      <autoFilter ref="B1:AP1"/>
    </customSheetView>
    <customSheetView guid="{6CD401F4-461E-4DA4-B8BB-0E2A592F659C}" showAutoFilter="1" showRuler="0">
      <pane ySplit="3" topLeftCell="A4" activePane="bottomLeft" state="frozen"/>
      <selection pane="bottomLeft"/>
      <pageMargins left="0.75" right="0.75" top="1" bottom="1" header="0.5" footer="0.5"/>
      <headerFooter alignWithMargins="0"/>
      <autoFilter ref="B1:AP1"/>
    </customSheetView>
  </customSheetViews>
  <mergeCells count="4">
    <mergeCell ref="D2:E2"/>
    <mergeCell ref="J2:K2"/>
    <mergeCell ref="H2:I2"/>
    <mergeCell ref="F2:G2"/>
  </mergeCells>
  <phoneticPr fontId="9"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indexed="29"/>
    <pageSetUpPr fitToPage="1"/>
  </sheetPr>
  <dimension ref="B1:N35"/>
  <sheetViews>
    <sheetView showRowColHeaders="0" tabSelected="1" zoomScale="85" workbookViewId="0"/>
  </sheetViews>
  <sheetFormatPr defaultRowHeight="15"/>
  <cols>
    <col min="1" max="1" width="2.85546875" style="13" customWidth="1"/>
    <col min="2" max="2" width="41.42578125" style="13" customWidth="1"/>
    <col min="3" max="3" width="72.85546875" style="13" customWidth="1"/>
    <col min="4" max="16384" width="9.140625" style="13"/>
  </cols>
  <sheetData>
    <row r="1" spans="2:3" ht="24.75" customHeight="1">
      <c r="B1" s="14"/>
      <c r="C1" s="15"/>
    </row>
    <row r="2" spans="2:3" ht="24.75" customHeight="1">
      <c r="B2" s="14"/>
      <c r="C2" s="15"/>
    </row>
    <row r="3" spans="2:3" ht="24.75" customHeight="1">
      <c r="B3" s="16"/>
      <c r="C3" s="17"/>
    </row>
    <row r="4" spans="2:3" ht="61.5" customHeight="1">
      <c r="B4" s="180" t="s">
        <v>1707</v>
      </c>
      <c r="C4" s="180"/>
    </row>
    <row r="5" spans="2:3" ht="30" customHeight="1">
      <c r="B5" s="18" t="s">
        <v>1708</v>
      </c>
      <c r="C5" s="18" t="s">
        <v>794</v>
      </c>
    </row>
    <row r="6" spans="2:3" ht="30" customHeight="1">
      <c r="B6" s="18" t="s">
        <v>795</v>
      </c>
      <c r="C6" s="18" t="s">
        <v>796</v>
      </c>
    </row>
    <row r="7" spans="2:3" ht="30" customHeight="1">
      <c r="B7" s="18" t="s">
        <v>797</v>
      </c>
      <c r="C7" s="19">
        <v>41025</v>
      </c>
    </row>
    <row r="8" spans="2:3" ht="30" customHeight="1">
      <c r="B8" s="18" t="s">
        <v>798</v>
      </c>
      <c r="C8" s="18" t="s">
        <v>747</v>
      </c>
    </row>
    <row r="9" spans="2:3" ht="30" customHeight="1">
      <c r="B9" s="18" t="s">
        <v>799</v>
      </c>
      <c r="C9" s="18" t="s">
        <v>663</v>
      </c>
    </row>
    <row r="10" spans="2:3" ht="30" customHeight="1">
      <c r="B10" s="18" t="s">
        <v>800</v>
      </c>
      <c r="C10" s="20" t="s">
        <v>801</v>
      </c>
    </row>
    <row r="11" spans="2:3" ht="21.75" customHeight="1">
      <c r="B11" s="179" t="s">
        <v>802</v>
      </c>
      <c r="C11" s="179" t="s">
        <v>1149</v>
      </c>
    </row>
    <row r="12" spans="2:3" ht="21.75" customHeight="1">
      <c r="B12" s="179"/>
      <c r="C12" s="179"/>
    </row>
    <row r="13" spans="2:3" ht="21.75" customHeight="1">
      <c r="B13" s="179"/>
      <c r="C13" s="179"/>
    </row>
    <row r="14" spans="2:3" ht="21.75" customHeight="1">
      <c r="B14" s="179"/>
      <c r="C14" s="179"/>
    </row>
    <row r="15" spans="2:3" ht="30" customHeight="1">
      <c r="B15" s="21" t="s">
        <v>803</v>
      </c>
      <c r="C15" s="21" t="s">
        <v>804</v>
      </c>
    </row>
    <row r="16" spans="2:3" ht="30" customHeight="1">
      <c r="B16" s="21" t="s">
        <v>805</v>
      </c>
      <c r="C16" s="21" t="s">
        <v>806</v>
      </c>
    </row>
    <row r="17" spans="2:14" ht="30" customHeight="1">
      <c r="B17" s="21" t="s">
        <v>807</v>
      </c>
      <c r="C17" s="127" t="s">
        <v>808</v>
      </c>
    </row>
    <row r="18" spans="2:14" ht="30" customHeight="1">
      <c r="B18" s="126" t="s">
        <v>809</v>
      </c>
      <c r="C18" s="21" t="s">
        <v>810</v>
      </c>
    </row>
    <row r="19" spans="2:14" ht="42.75" customHeight="1">
      <c r="B19" s="21" t="s">
        <v>811</v>
      </c>
      <c r="C19" s="128" t="s">
        <v>1150</v>
      </c>
    </row>
    <row r="20" spans="2:14" ht="30" customHeight="1">
      <c r="B20" s="21" t="s">
        <v>812</v>
      </c>
      <c r="C20" s="21" t="s">
        <v>813</v>
      </c>
    </row>
    <row r="21" spans="2:14" ht="30" customHeight="1">
      <c r="B21" s="21" t="s">
        <v>2262</v>
      </c>
      <c r="C21" s="21" t="s">
        <v>2263</v>
      </c>
    </row>
    <row r="22" spans="2:14" ht="30" customHeight="1">
      <c r="B22" s="21" t="s">
        <v>2264</v>
      </c>
      <c r="C22" s="19" t="s">
        <v>2449</v>
      </c>
    </row>
    <row r="23" spans="2:14">
      <c r="B23" s="14"/>
      <c r="C23" s="15"/>
    </row>
    <row r="24" spans="2:14">
      <c r="B24" s="22"/>
      <c r="C24" s="23"/>
      <c r="D24" s="24"/>
      <c r="E24" s="24"/>
      <c r="F24" s="24"/>
      <c r="G24" s="24"/>
      <c r="H24" s="24"/>
      <c r="I24" s="24"/>
      <c r="J24" s="24"/>
      <c r="K24" s="24"/>
      <c r="L24" s="24"/>
      <c r="M24" s="24"/>
      <c r="N24" s="25"/>
    </row>
    <row r="25" spans="2:14">
      <c r="B25" s="26" t="s">
        <v>2265</v>
      </c>
      <c r="C25" s="23"/>
      <c r="D25" s="24"/>
      <c r="E25" s="24"/>
      <c r="F25" s="24"/>
      <c r="G25" s="24"/>
      <c r="H25" s="24"/>
      <c r="I25" s="24"/>
      <c r="J25" s="24"/>
      <c r="K25" s="24"/>
      <c r="L25" s="24"/>
      <c r="M25" s="24"/>
      <c r="N25" s="25"/>
    </row>
    <row r="26" spans="2:14">
      <c r="B26" s="22"/>
      <c r="C26" s="27"/>
      <c r="D26" s="24"/>
      <c r="E26" s="24"/>
      <c r="F26" s="24"/>
      <c r="G26" s="24"/>
      <c r="H26" s="24"/>
      <c r="I26" s="24"/>
      <c r="J26" s="24"/>
      <c r="K26" s="24"/>
      <c r="L26" s="24"/>
      <c r="M26" s="24"/>
      <c r="N26" s="25"/>
    </row>
    <row r="27" spans="2:14" ht="15" customHeight="1">
      <c r="B27" s="28" t="s">
        <v>2266</v>
      </c>
      <c r="C27" s="29"/>
      <c r="D27" s="30"/>
      <c r="E27" s="30"/>
      <c r="F27" s="30"/>
      <c r="G27" s="30"/>
      <c r="H27" s="30"/>
      <c r="I27" s="30"/>
      <c r="J27" s="30"/>
      <c r="K27" s="30"/>
      <c r="L27" s="30"/>
      <c r="M27" s="30"/>
      <c r="N27" s="25"/>
    </row>
    <row r="28" spans="2:14">
      <c r="B28" s="28" t="s">
        <v>2267</v>
      </c>
      <c r="C28" s="29"/>
      <c r="D28" s="30"/>
      <c r="E28" s="30"/>
      <c r="F28" s="30"/>
      <c r="G28" s="30"/>
      <c r="H28" s="30"/>
      <c r="I28" s="30"/>
      <c r="J28" s="30"/>
      <c r="K28" s="30"/>
      <c r="L28" s="30"/>
      <c r="M28" s="30"/>
      <c r="N28" s="25"/>
    </row>
    <row r="29" spans="2:14">
      <c r="B29" s="31" t="s">
        <v>608</v>
      </c>
      <c r="C29" s="32"/>
      <c r="D29" s="33"/>
      <c r="E29" s="33"/>
      <c r="F29" s="33"/>
      <c r="G29" s="33"/>
      <c r="H29" s="33"/>
      <c r="I29" s="33"/>
      <c r="J29" s="24"/>
      <c r="K29" s="24"/>
      <c r="L29" s="24"/>
      <c r="M29" s="24"/>
      <c r="N29" s="25"/>
    </row>
    <row r="30" spans="2:14">
      <c r="B30" s="22" t="s">
        <v>609</v>
      </c>
      <c r="C30" s="23"/>
      <c r="D30" s="24"/>
      <c r="E30" s="24"/>
      <c r="F30" s="24"/>
      <c r="G30" s="24"/>
      <c r="H30" s="24"/>
      <c r="I30" s="24"/>
      <c r="J30" s="24"/>
      <c r="K30" s="24"/>
      <c r="L30" s="24"/>
      <c r="M30" s="24"/>
      <c r="N30" s="25"/>
    </row>
    <row r="31" spans="2:14">
      <c r="B31" s="22" t="s">
        <v>610</v>
      </c>
      <c r="C31" s="23"/>
      <c r="D31" s="24"/>
      <c r="E31" s="24"/>
      <c r="F31" s="24"/>
      <c r="G31" s="24"/>
      <c r="H31" s="24"/>
      <c r="I31" s="24"/>
      <c r="J31" s="24"/>
      <c r="K31" s="24"/>
      <c r="L31" s="24"/>
      <c r="M31" s="24"/>
      <c r="N31" s="25"/>
    </row>
    <row r="32" spans="2:14">
      <c r="B32" s="31" t="s">
        <v>611</v>
      </c>
      <c r="C32" s="32"/>
      <c r="D32" s="33"/>
      <c r="E32" s="33"/>
      <c r="F32" s="24"/>
      <c r="G32" s="24"/>
      <c r="H32" s="24"/>
      <c r="I32" s="24"/>
      <c r="J32" s="24"/>
      <c r="K32" s="24"/>
      <c r="L32" s="24"/>
      <c r="M32" s="24"/>
      <c r="N32" s="25"/>
    </row>
    <row r="33" spans="2:14">
      <c r="B33" s="34"/>
      <c r="C33" s="35"/>
      <c r="D33" s="24"/>
      <c r="E33" s="24"/>
      <c r="F33" s="24"/>
      <c r="G33" s="24"/>
      <c r="H33" s="24"/>
      <c r="I33" s="24"/>
      <c r="J33" s="24"/>
      <c r="K33" s="24"/>
      <c r="L33" s="24"/>
      <c r="M33" s="24"/>
      <c r="N33" s="25"/>
    </row>
    <row r="34" spans="2:14">
      <c r="D34" s="25"/>
      <c r="E34" s="25"/>
      <c r="F34" s="25"/>
      <c r="G34" s="25"/>
      <c r="H34" s="25"/>
      <c r="I34" s="25"/>
      <c r="J34" s="25"/>
      <c r="K34" s="25"/>
      <c r="L34" s="25"/>
      <c r="M34" s="25"/>
      <c r="N34" s="25"/>
    </row>
    <row r="35" spans="2:14">
      <c r="D35" s="25"/>
      <c r="E35" s="25"/>
      <c r="F35" s="25"/>
      <c r="G35" s="25"/>
      <c r="H35" s="25"/>
      <c r="I35" s="25"/>
      <c r="J35" s="25"/>
      <c r="K35" s="25"/>
      <c r="L35" s="25"/>
      <c r="M35" s="25"/>
      <c r="N35" s="25"/>
    </row>
  </sheetData>
  <sheetProtection sheet="1" objects="1" scenarios="1"/>
  <customSheetViews>
    <customSheetView guid="{C251D870-FA2F-4A2C-8E81-3A1D6DE8E2E3}" scale="85" fitToPage="1" showRuler="0">
      <pageMargins left="0.75" right="0.75" top="1" bottom="1" header="0.5" footer="0.5"/>
      <pageSetup paperSize="9" scale="40" orientation="portrait" r:id="rId1"/>
      <headerFooter alignWithMargins="0"/>
    </customSheetView>
    <customSheetView guid="{6CD401F4-461E-4DA4-B8BB-0E2A592F659C}" fitToPage="1" showRuler="0">
      <pageMargins left="0.75" right="0.75" top="1" bottom="1" header="0.5" footer="0.5"/>
      <pageSetup paperSize="9" scale="40" orientation="portrait" r:id="rId2"/>
      <headerFooter alignWithMargins="0"/>
    </customSheetView>
  </customSheetViews>
  <mergeCells count="3">
    <mergeCell ref="C11:C14"/>
    <mergeCell ref="B11:B14"/>
    <mergeCell ref="B4:C4"/>
  </mergeCells>
  <phoneticPr fontId="9" type="noConversion"/>
  <hyperlinks>
    <hyperlink ref="B29:I29" r:id="rId3" display="visit http://www.nationalarchives.gov.uk/doc/open-government-licence/"/>
    <hyperlink ref="B29" r:id="rId4"/>
    <hyperlink ref="B32:E32" r:id="rId5" display="psi@nationalarchives.gsi.gov.uk"/>
    <hyperlink ref="B32" r:id="rId6"/>
  </hyperlinks>
  <pageMargins left="0.75" right="0.75" top="1" bottom="1" header="0.5" footer="0.5"/>
  <pageSetup paperSize="9" scale="40" orientation="portrait" r:id="rId7"/>
  <headerFooter alignWithMargins="0"/>
  <drawing r:id="rId8"/>
</worksheet>
</file>

<file path=xl/worksheets/sheet3.xml><?xml version="1.0" encoding="utf-8"?>
<worksheet xmlns="http://schemas.openxmlformats.org/spreadsheetml/2006/main" xmlns:r="http://schemas.openxmlformats.org/officeDocument/2006/relationships">
  <sheetPr codeName="Sheet3" enableFormatConditionsCalculation="0">
    <tabColor indexed="29"/>
  </sheetPr>
  <dimension ref="B1:R20"/>
  <sheetViews>
    <sheetView showGridLines="0" showRowColHeaders="0" zoomScaleNormal="90" workbookViewId="0"/>
  </sheetViews>
  <sheetFormatPr defaultRowHeight="15"/>
  <cols>
    <col min="1" max="1" width="3.7109375" style="36" customWidth="1"/>
    <col min="2" max="16384" width="9.140625" style="36"/>
  </cols>
  <sheetData>
    <row r="1" spans="2:18" ht="23.25" customHeight="1"/>
    <row r="3" spans="2:18">
      <c r="B3" s="3" t="s">
        <v>612</v>
      </c>
    </row>
    <row r="4" spans="2:18">
      <c r="B4" s="3"/>
    </row>
    <row r="5" spans="2:18" s="3" customFormat="1">
      <c r="B5" s="182" t="s">
        <v>613</v>
      </c>
      <c r="C5" s="182"/>
    </row>
    <row r="7" spans="2:18">
      <c r="B7" s="3" t="s">
        <v>614</v>
      </c>
    </row>
    <row r="8" spans="2:18">
      <c r="B8" s="3"/>
    </row>
    <row r="9" spans="2:18">
      <c r="B9" s="182" t="s">
        <v>308</v>
      </c>
      <c r="C9" s="184"/>
      <c r="D9" s="184"/>
      <c r="E9" s="184"/>
      <c r="F9" s="184"/>
      <c r="G9" s="184"/>
      <c r="H9" s="184"/>
      <c r="I9" s="184"/>
      <c r="J9" s="184"/>
      <c r="K9" s="184"/>
      <c r="L9" s="184"/>
      <c r="M9" s="184"/>
      <c r="N9" s="184"/>
    </row>
    <row r="10" spans="2:18">
      <c r="B10" s="3"/>
    </row>
    <row r="11" spans="2:18">
      <c r="B11" s="182" t="s">
        <v>309</v>
      </c>
      <c r="C11" s="184"/>
      <c r="D11" s="184"/>
      <c r="E11" s="184"/>
      <c r="F11" s="184"/>
      <c r="G11" s="184"/>
      <c r="H11" s="184"/>
      <c r="I11" s="184"/>
      <c r="J11" s="184"/>
      <c r="K11" s="184"/>
      <c r="L11" s="184"/>
      <c r="M11" s="184"/>
      <c r="N11" s="184"/>
    </row>
    <row r="12" spans="2:18">
      <c r="B12" s="152"/>
      <c r="C12" s="152"/>
      <c r="D12" s="152"/>
      <c r="E12" s="152"/>
      <c r="F12" s="152"/>
      <c r="G12" s="152"/>
      <c r="H12" s="152"/>
      <c r="I12" s="152"/>
      <c r="J12" s="152"/>
      <c r="K12" s="152"/>
      <c r="L12" s="152"/>
      <c r="M12" s="152"/>
    </row>
    <row r="13" spans="2:18">
      <c r="B13" s="182" t="s">
        <v>1380</v>
      </c>
      <c r="C13" s="183"/>
      <c r="D13" s="183"/>
      <c r="E13" s="183"/>
      <c r="F13" s="183"/>
      <c r="G13" s="183"/>
      <c r="H13" s="183"/>
      <c r="I13" s="183"/>
      <c r="J13" s="183"/>
      <c r="K13" s="183"/>
      <c r="L13" s="183"/>
      <c r="M13" s="183"/>
      <c r="N13" s="183"/>
    </row>
    <row r="14" spans="2:18" ht="15" customHeight="1">
      <c r="B14" s="37"/>
      <c r="C14" s="37"/>
      <c r="D14" s="37"/>
      <c r="E14" s="37"/>
      <c r="F14" s="37"/>
      <c r="G14" s="37"/>
      <c r="H14" s="37"/>
      <c r="I14" s="37"/>
      <c r="J14" s="37"/>
      <c r="K14" s="37"/>
      <c r="L14" s="37"/>
      <c r="M14" s="37"/>
      <c r="N14" s="37"/>
      <c r="O14" s="37"/>
      <c r="P14" s="37"/>
      <c r="Q14" s="37"/>
      <c r="R14" s="37"/>
    </row>
    <row r="16" spans="2:18">
      <c r="B16" s="3" t="s">
        <v>1711</v>
      </c>
    </row>
    <row r="18" spans="2:14">
      <c r="B18" s="181" t="s">
        <v>1712</v>
      </c>
      <c r="C18" s="181"/>
      <c r="D18" s="181"/>
      <c r="E18" s="181"/>
      <c r="F18" s="181"/>
      <c r="G18" s="181"/>
      <c r="H18" s="181"/>
      <c r="I18" s="181"/>
      <c r="J18" s="181"/>
      <c r="K18" s="181"/>
      <c r="L18" s="181"/>
      <c r="M18" s="181"/>
      <c r="N18" s="181"/>
    </row>
    <row r="20" spans="2:14">
      <c r="B20" s="181" t="s">
        <v>1713</v>
      </c>
      <c r="C20" s="181"/>
      <c r="D20" s="181"/>
      <c r="E20" s="181"/>
      <c r="F20" s="181"/>
      <c r="G20" s="181"/>
      <c r="H20" s="181"/>
      <c r="I20" s="181"/>
      <c r="J20" s="181"/>
      <c r="K20" s="181"/>
      <c r="L20" s="181"/>
      <c r="M20" s="181"/>
      <c r="N20" s="181"/>
    </row>
  </sheetData>
  <sheetProtection sheet="1" objects="1" scenarios="1"/>
  <customSheetViews>
    <customSheetView guid="{C251D870-FA2F-4A2C-8E81-3A1D6DE8E2E3}" scale="90" showGridLines="0" showRuler="0">
      <pageMargins left="0.75" right="0.75" top="1" bottom="1" header="0.5" footer="0.5"/>
      <pageSetup paperSize="9" scale="52" orientation="landscape" r:id="rId1"/>
      <headerFooter alignWithMargins="0"/>
    </customSheetView>
    <customSheetView guid="{6CD401F4-461E-4DA4-B8BB-0E2A592F659C}" showGridLines="0" showRuler="0">
      <pageMargins left="0.75" right="0.75" top="1" bottom="1" header="0.5" footer="0.5"/>
      <pageSetup paperSize="9" scale="52" orientation="landscape" r:id="rId2"/>
      <headerFooter alignWithMargins="0"/>
    </customSheetView>
  </customSheetViews>
  <mergeCells count="6">
    <mergeCell ref="B18:N18"/>
    <mergeCell ref="B20:N20"/>
    <mergeCell ref="B5:C5"/>
    <mergeCell ref="B13:N13"/>
    <mergeCell ref="B9:N9"/>
    <mergeCell ref="B11:N11"/>
  </mergeCells>
  <phoneticPr fontId="14" type="noConversion"/>
  <hyperlinks>
    <hyperlink ref="B9:M9" location="'Table 1'!A1" display="Table 1: Children's social care providers and places (national or Government Office Region or local authority)"/>
    <hyperlink ref="B11:M11" location="'Table 2'!A1" display="Table 2: Children's social care providers and places (national and Government Office Region and local authority)"/>
    <hyperlink ref="B5:C5" location="'Explanatory notes'!A1" display="Explanatory notes"/>
    <hyperlink ref="B13:N13" location="'Table 3'!A1" display="Table 3: National number of children’s social care providers and places at the end of each quarter, by provision type"/>
    <hyperlink ref="B18:N18" location="'Map 1'!A1" display="Map 1: Number of children’s homes, by former Government Office Region, at the end of the current quarter"/>
    <hyperlink ref="B20:N20" location="'Map 2'!A1" display="Map 2: Number of children’s homes places, by former Government Office Region, at the end of the current quarter"/>
  </hyperlinks>
  <pageMargins left="0.75" right="0.75" top="1" bottom="1" header="0.5" footer="0.5"/>
  <pageSetup paperSize="9" scale="52" orientation="landscape" r:id="rId3"/>
  <headerFooter alignWithMargins="0"/>
</worksheet>
</file>

<file path=xl/worksheets/sheet4.xml><?xml version="1.0" encoding="utf-8"?>
<worksheet xmlns="http://schemas.openxmlformats.org/spreadsheetml/2006/main" xmlns:r="http://schemas.openxmlformats.org/officeDocument/2006/relationships">
  <sheetPr enableFormatConditionsCalculation="0">
    <tabColor indexed="22"/>
  </sheetPr>
  <dimension ref="A1:G41"/>
  <sheetViews>
    <sheetView showRowColHeaders="0" workbookViewId="0"/>
  </sheetViews>
  <sheetFormatPr defaultRowHeight="15"/>
  <cols>
    <col min="1" max="1" width="134.140625" style="40" customWidth="1"/>
    <col min="2" max="2" width="129" style="39" customWidth="1"/>
    <col min="3" max="6" width="9.140625" style="39"/>
    <col min="7" max="7" width="13.140625" style="39" customWidth="1"/>
    <col min="8" max="16384" width="9.140625" style="39"/>
  </cols>
  <sheetData>
    <row r="1" spans="1:7" ht="23.25">
      <c r="A1" s="170"/>
    </row>
    <row r="2" spans="1:7" ht="29.25" customHeight="1">
      <c r="A2" s="38" t="s">
        <v>615</v>
      </c>
    </row>
    <row r="3" spans="1:7" ht="13.5" customHeight="1"/>
    <row r="4" spans="1:7">
      <c r="A4" s="132" t="s">
        <v>448</v>
      </c>
      <c r="B4" s="41"/>
      <c r="C4" s="41"/>
      <c r="D4" s="41"/>
      <c r="E4" s="41"/>
      <c r="F4" s="41"/>
      <c r="G4" s="41"/>
    </row>
    <row r="5" spans="1:7" ht="105">
      <c r="A5" s="133" t="s">
        <v>2461</v>
      </c>
      <c r="B5" s="41"/>
      <c r="C5" s="41"/>
      <c r="D5" s="41"/>
      <c r="E5" s="41"/>
      <c r="F5" s="41"/>
      <c r="G5" s="41"/>
    </row>
    <row r="6" spans="1:7">
      <c r="A6" s="133"/>
      <c r="B6" s="41"/>
      <c r="C6" s="41"/>
      <c r="D6" s="41"/>
      <c r="E6" s="41"/>
      <c r="F6" s="41"/>
      <c r="G6" s="41"/>
    </row>
    <row r="7" spans="1:7">
      <c r="A7" s="132" t="s">
        <v>449</v>
      </c>
      <c r="B7" s="41"/>
      <c r="C7" s="41"/>
      <c r="D7" s="41"/>
      <c r="E7" s="41"/>
      <c r="F7" s="41"/>
      <c r="G7" s="41"/>
    </row>
    <row r="8" spans="1:7" ht="60">
      <c r="A8" s="133" t="s">
        <v>1785</v>
      </c>
      <c r="B8" s="41"/>
      <c r="C8" s="41"/>
      <c r="D8" s="41"/>
      <c r="E8" s="41"/>
      <c r="F8" s="41"/>
      <c r="G8" s="41"/>
    </row>
    <row r="9" spans="1:7">
      <c r="A9" s="132"/>
      <c r="B9" s="41"/>
      <c r="C9" s="41"/>
      <c r="D9" s="41"/>
      <c r="E9" s="41"/>
      <c r="F9" s="41"/>
      <c r="G9" s="41"/>
    </row>
    <row r="10" spans="1:7">
      <c r="A10" s="132" t="s">
        <v>450</v>
      </c>
      <c r="B10" s="41"/>
      <c r="C10" s="41"/>
      <c r="D10" s="41"/>
      <c r="E10" s="41"/>
      <c r="F10" s="41"/>
      <c r="G10" s="41"/>
    </row>
    <row r="11" spans="1:7" ht="93.75" customHeight="1">
      <c r="A11" s="133" t="s">
        <v>293</v>
      </c>
    </row>
    <row r="12" spans="1:7">
      <c r="A12" s="133"/>
    </row>
    <row r="13" spans="1:7">
      <c r="A13" s="132" t="s">
        <v>451</v>
      </c>
    </row>
    <row r="14" spans="1:7" ht="90">
      <c r="A14" s="133" t="s">
        <v>2448</v>
      </c>
    </row>
    <row r="15" spans="1:7">
      <c r="A15" s="133"/>
    </row>
    <row r="16" spans="1:7">
      <c r="A16" s="132" t="s">
        <v>452</v>
      </c>
    </row>
    <row r="17" spans="1:1" ht="59.25" customHeight="1">
      <c r="A17" s="134" t="s">
        <v>306</v>
      </c>
    </row>
    <row r="18" spans="1:1">
      <c r="A18" s="133"/>
    </row>
    <row r="19" spans="1:1">
      <c r="A19" s="135" t="s">
        <v>453</v>
      </c>
    </row>
    <row r="20" spans="1:1" ht="90">
      <c r="A20" s="178" t="s">
        <v>2463</v>
      </c>
    </row>
    <row r="21" spans="1:1">
      <c r="A21" s="136"/>
    </row>
    <row r="22" spans="1:1">
      <c r="A22" s="135" t="s">
        <v>1424</v>
      </c>
    </row>
    <row r="23" spans="1:1" ht="75">
      <c r="A23" s="40" t="s">
        <v>1078</v>
      </c>
    </row>
    <row r="24" spans="1:1">
      <c r="A24" s="133"/>
    </row>
    <row r="25" spans="1:1">
      <c r="A25" s="132" t="s">
        <v>1315</v>
      </c>
    </row>
    <row r="26" spans="1:1" ht="30">
      <c r="A26" s="133" t="s">
        <v>1316</v>
      </c>
    </row>
    <row r="27" spans="1:1">
      <c r="A27" s="133"/>
    </row>
    <row r="28" spans="1:1">
      <c r="A28" s="132" t="s">
        <v>1317</v>
      </c>
    </row>
    <row r="29" spans="1:1" ht="60">
      <c r="A29" s="133" t="s">
        <v>1728</v>
      </c>
    </row>
    <row r="30" spans="1:1">
      <c r="A30" s="133"/>
    </row>
    <row r="31" spans="1:1">
      <c r="A31" s="132" t="s">
        <v>1729</v>
      </c>
    </row>
    <row r="32" spans="1:1" ht="60">
      <c r="A32" s="133" t="s">
        <v>2459</v>
      </c>
    </row>
    <row r="34" spans="1:1">
      <c r="A34" s="135" t="s">
        <v>1730</v>
      </c>
    </row>
    <row r="35" spans="1:1" ht="60">
      <c r="A35" s="133" t="s">
        <v>1125</v>
      </c>
    </row>
    <row r="36" spans="1:1">
      <c r="A36" s="137"/>
    </row>
    <row r="37" spans="1:1">
      <c r="A37" s="135" t="s">
        <v>1731</v>
      </c>
    </row>
    <row r="38" spans="1:1" ht="77.25">
      <c r="A38" s="175" t="s">
        <v>2458</v>
      </c>
    </row>
    <row r="40" spans="1:1" ht="33">
      <c r="A40" s="176" t="s">
        <v>2460</v>
      </c>
    </row>
    <row r="41" spans="1:1">
      <c r="A41" s="133"/>
    </row>
  </sheetData>
  <sheetProtection sheet="1"/>
  <customSheetViews>
    <customSheetView guid="{C251D870-FA2F-4A2C-8E81-3A1D6DE8E2E3}" showRuler="0">
      <pageMargins left="0.75" right="0.75" top="1" bottom="1" header="0.5" footer="0.5"/>
      <headerFooter alignWithMargins="0"/>
    </customSheetView>
    <customSheetView guid="{6CD401F4-461E-4DA4-B8BB-0E2A592F659C}" showRuler="0">
      <pageMargins left="0.75" right="0.75" top="1" bottom="1" header="0.5" footer="0.5"/>
      <pageSetup paperSize="9" orientation="portrait" r:id="rId1"/>
      <headerFooter alignWithMargins="0"/>
    </customSheetView>
  </customSheetViews>
  <phoneticPr fontId="9" type="noConversion"/>
  <pageMargins left="0.75" right="0.75" top="1" bottom="1" header="0.5" footer="0.5"/>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indexed="21"/>
  </sheetPr>
  <dimension ref="A1:AT43"/>
  <sheetViews>
    <sheetView showGridLines="0" showRowColHeaders="0" zoomScale="85" zoomScaleNormal="65" workbookViewId="0"/>
  </sheetViews>
  <sheetFormatPr defaultRowHeight="11.25"/>
  <cols>
    <col min="1" max="1" width="4.42578125" style="97" customWidth="1"/>
    <col min="2" max="2" width="28.42578125" style="97" customWidth="1"/>
    <col min="3" max="6" width="6.42578125" style="97" customWidth="1"/>
    <col min="7" max="7" width="0.85546875" style="95" customWidth="1"/>
    <col min="8" max="9" width="6.42578125" style="97" customWidth="1"/>
    <col min="10" max="10" width="12.140625" style="95" customWidth="1"/>
    <col min="11" max="11" width="1.140625" style="97" hidden="1" customWidth="1"/>
    <col min="12" max="12" width="0.85546875" style="95" customWidth="1"/>
    <col min="13" max="13" width="6.42578125" style="95" customWidth="1"/>
    <col min="14" max="14" width="6.42578125" style="97" customWidth="1"/>
    <col min="15" max="15" width="11.140625" style="97" customWidth="1"/>
    <col min="16" max="16" width="6.42578125" style="97" hidden="1" customWidth="1"/>
    <col min="17" max="17" width="0.85546875" style="95" customWidth="1"/>
    <col min="18" max="18" width="6.42578125" style="95" customWidth="1"/>
    <col min="19" max="19" width="6.42578125" style="97" customWidth="1"/>
    <col min="20" max="20" width="12.140625" style="97" customWidth="1"/>
    <col min="21" max="21" width="0.140625" style="97" customWidth="1"/>
    <col min="22" max="22" width="0.85546875" style="97" customWidth="1"/>
    <col min="23" max="24" width="6.42578125" style="97" customWidth="1"/>
    <col min="25" max="25" width="12.140625" style="97" customWidth="1"/>
    <col min="26" max="26" width="6.42578125" style="97" hidden="1" customWidth="1"/>
    <col min="27" max="27" width="0.85546875" style="97" customWidth="1"/>
    <col min="28" max="31" width="6.42578125" style="97" customWidth="1"/>
    <col min="32" max="32" width="0.85546875" style="97" customWidth="1"/>
    <col min="33" max="36" width="6.42578125" style="97" customWidth="1"/>
    <col min="37" max="16384" width="9.140625" style="97"/>
  </cols>
  <sheetData>
    <row r="1" spans="1:35" s="62" customFormat="1" ht="21.75" customHeight="1">
      <c r="A1" s="174"/>
      <c r="B1" s="72"/>
      <c r="G1" s="63"/>
      <c r="J1" s="63"/>
      <c r="L1" s="63"/>
      <c r="M1" s="63"/>
      <c r="Q1" s="63"/>
      <c r="R1" s="63"/>
    </row>
    <row r="2" spans="1:35" s="67" customFormat="1" ht="30.75" customHeight="1">
      <c r="B2" s="131" t="str">
        <f>"Active children's social care providers and maximum registered places in the period "&amp;B15</f>
        <v>Active children's social care providers and maximum registered places in the period 31 December 2011 - 31 March 2012</v>
      </c>
      <c r="C2" s="64"/>
      <c r="D2" s="64"/>
      <c r="E2" s="64"/>
      <c r="F2" s="64"/>
      <c r="G2" s="65"/>
      <c r="J2" s="68"/>
      <c r="L2" s="68"/>
      <c r="M2" s="68"/>
      <c r="N2" s="64"/>
      <c r="O2" s="64"/>
      <c r="P2" s="64"/>
      <c r="Q2" s="65"/>
      <c r="R2" s="65"/>
      <c r="S2" s="64"/>
      <c r="T2" s="64"/>
      <c r="U2" s="64"/>
      <c r="V2" s="64"/>
      <c r="W2" s="64"/>
      <c r="X2" s="64"/>
      <c r="Y2" s="64"/>
      <c r="AA2" s="64"/>
      <c r="AB2" s="64"/>
      <c r="AC2" s="64"/>
      <c r="AD2" s="64"/>
      <c r="AF2" s="64"/>
      <c r="AG2" s="64"/>
      <c r="AH2" s="64"/>
      <c r="AI2" s="64"/>
    </row>
    <row r="3" spans="1:35" s="62" customFormat="1" ht="39" customHeight="1">
      <c r="B3" s="191" t="s">
        <v>1429</v>
      </c>
      <c r="C3" s="191"/>
      <c r="D3" s="191"/>
      <c r="E3" s="191"/>
      <c r="F3" s="69"/>
      <c r="G3" s="69"/>
      <c r="H3" s="69"/>
      <c r="I3" s="69"/>
      <c r="J3" s="70"/>
      <c r="K3" s="71"/>
      <c r="L3" s="63"/>
      <c r="M3" s="63"/>
      <c r="N3" s="72"/>
      <c r="O3" s="73"/>
      <c r="P3" s="74"/>
      <c r="Q3" s="74"/>
      <c r="R3" s="74"/>
      <c r="S3" s="74"/>
      <c r="T3" s="74"/>
    </row>
    <row r="4" spans="1:35" s="62" customFormat="1" ht="6" customHeight="1">
      <c r="B4" s="75" t="str">
        <f>B5</f>
        <v>All England</v>
      </c>
      <c r="C4" s="76"/>
      <c r="D4" s="76"/>
      <c r="E4" s="76"/>
      <c r="F4" s="76"/>
      <c r="G4" s="77"/>
      <c r="H4" s="76"/>
      <c r="I4" s="76"/>
      <c r="J4" s="77"/>
      <c r="K4" s="71"/>
      <c r="L4" s="78"/>
      <c r="M4" s="78"/>
      <c r="N4" s="78"/>
      <c r="O4" s="79"/>
      <c r="P4" s="74"/>
      <c r="Q4" s="74"/>
      <c r="R4" s="74"/>
      <c r="S4" s="74"/>
      <c r="T4" s="74"/>
    </row>
    <row r="5" spans="1:35" s="62" customFormat="1" ht="16.5" customHeight="1">
      <c r="B5" s="199" t="s">
        <v>2105</v>
      </c>
      <c r="C5" s="200"/>
      <c r="D5" s="200"/>
      <c r="E5" s="201"/>
      <c r="F5" s="76"/>
      <c r="G5" s="77"/>
      <c r="H5" s="76"/>
      <c r="I5" s="76"/>
      <c r="J5" s="77"/>
      <c r="K5" s="71"/>
      <c r="L5" s="78"/>
      <c r="M5" s="78"/>
      <c r="N5" s="78"/>
      <c r="O5" s="79"/>
      <c r="P5" s="74"/>
      <c r="Q5" s="74"/>
      <c r="R5" s="74"/>
      <c r="S5" s="74"/>
      <c r="T5" s="74"/>
    </row>
    <row r="6" spans="1:35" s="62" customFormat="1" ht="7.5" customHeight="1">
      <c r="B6" s="80"/>
      <c r="C6" s="80"/>
      <c r="D6" s="80"/>
      <c r="E6" s="80"/>
      <c r="F6" s="76"/>
      <c r="G6" s="77"/>
      <c r="H6" s="76"/>
      <c r="I6" s="76"/>
      <c r="J6" s="77"/>
      <c r="K6" s="71"/>
      <c r="L6" s="78"/>
      <c r="M6" s="78"/>
      <c r="N6" s="78"/>
      <c r="O6" s="79"/>
      <c r="P6" s="74"/>
      <c r="Q6" s="74"/>
      <c r="R6" s="74"/>
      <c r="S6" s="74"/>
      <c r="T6" s="74"/>
    </row>
    <row r="7" spans="1:35" s="62" customFormat="1" ht="0.75" customHeight="1">
      <c r="B7" s="75" t="str">
        <f>IF(B5="All England","England",B10)</f>
        <v>England</v>
      </c>
      <c r="C7" s="76"/>
      <c r="D7" s="76"/>
      <c r="E7" s="76"/>
      <c r="F7" s="76"/>
      <c r="G7" s="77"/>
      <c r="H7" s="76"/>
      <c r="I7" s="76"/>
      <c r="J7" s="77"/>
      <c r="K7" s="71"/>
      <c r="L7" s="78"/>
      <c r="M7" s="78"/>
      <c r="N7" s="78"/>
      <c r="O7" s="79"/>
      <c r="P7" s="74"/>
      <c r="Q7" s="74"/>
      <c r="R7" s="74"/>
      <c r="S7" s="74"/>
      <c r="T7" s="74"/>
    </row>
    <row r="8" spans="1:35" s="62" customFormat="1" ht="11.25" customHeight="1">
      <c r="B8" s="81" t="str">
        <f>IF(B5="All England","",IF(OR(AND(B5="Local Authority",ISERROR(MATCH(B10,LocalAuthorities,0))),AND(B5="Government Office Region",ISERROR(MATCH(B10,GOR,0)))),"Select a region that matches the region type","Select a region from drop down box, below"))</f>
        <v/>
      </c>
      <c r="C8" s="82"/>
      <c r="D8" s="76"/>
      <c r="E8" s="76"/>
      <c r="F8" s="76"/>
      <c r="G8" s="77"/>
      <c r="H8" s="76"/>
      <c r="I8" s="76"/>
      <c r="J8" s="77"/>
      <c r="K8" s="71"/>
      <c r="L8" s="78"/>
      <c r="M8" s="78"/>
      <c r="N8" s="78"/>
      <c r="O8" s="79"/>
      <c r="P8" s="74"/>
      <c r="Q8" s="74"/>
      <c r="R8" s="74"/>
      <c r="S8" s="74"/>
      <c r="T8" s="74"/>
    </row>
    <row r="9" spans="1:35" s="62" customFormat="1" ht="5.25" customHeight="1">
      <c r="B9" s="81"/>
      <c r="C9" s="82"/>
      <c r="D9" s="76"/>
      <c r="E9" s="76"/>
      <c r="F9" s="76"/>
      <c r="G9" s="77"/>
      <c r="H9" s="76"/>
      <c r="I9" s="76"/>
      <c r="J9" s="77"/>
      <c r="K9" s="71"/>
      <c r="L9" s="78"/>
      <c r="M9" s="78"/>
      <c r="N9" s="78"/>
      <c r="O9" s="79"/>
      <c r="P9" s="74"/>
      <c r="Q9" s="74"/>
      <c r="R9" s="74"/>
      <c r="S9" s="74"/>
      <c r="T9" s="74"/>
    </row>
    <row r="10" spans="1:35" s="62" customFormat="1" ht="17.25" customHeight="1">
      <c r="B10" s="192"/>
      <c r="C10" s="193"/>
      <c r="D10" s="193"/>
      <c r="E10" s="194"/>
      <c r="F10" s="76"/>
      <c r="G10" s="77"/>
      <c r="H10" s="76"/>
      <c r="I10" s="76"/>
      <c r="J10" s="77"/>
      <c r="K10" s="71"/>
      <c r="L10" s="78"/>
      <c r="M10" s="78"/>
      <c r="N10" s="78"/>
      <c r="O10" s="79"/>
      <c r="P10" s="74"/>
      <c r="Q10" s="74"/>
      <c r="R10" s="74"/>
      <c r="S10" s="74"/>
      <c r="T10" s="74"/>
    </row>
    <row r="11" spans="1:35" s="62" customFormat="1" ht="7.5" customHeight="1">
      <c r="B11" s="72"/>
      <c r="C11" s="72"/>
      <c r="D11" s="72"/>
      <c r="E11" s="72"/>
      <c r="F11" s="72"/>
      <c r="G11" s="63"/>
      <c r="H11" s="83"/>
      <c r="I11" s="83"/>
      <c r="J11" s="84"/>
      <c r="K11" s="85"/>
      <c r="L11" s="86"/>
      <c r="M11" s="86"/>
      <c r="N11" s="86"/>
      <c r="O11" s="79"/>
      <c r="P11" s="74"/>
      <c r="Q11" s="74"/>
      <c r="R11" s="74"/>
      <c r="S11" s="74"/>
      <c r="T11" s="74"/>
    </row>
    <row r="12" spans="1:35" s="62" customFormat="1" ht="8.25" hidden="1" customHeight="1">
      <c r="B12" s="72"/>
      <c r="C12" s="72"/>
      <c r="D12" s="72"/>
      <c r="E12" s="72"/>
      <c r="F12" s="72"/>
      <c r="G12" s="63"/>
      <c r="H12" s="83"/>
      <c r="I12" s="83"/>
      <c r="J12" s="84"/>
      <c r="K12" s="85"/>
      <c r="L12" s="78"/>
      <c r="M12" s="78"/>
      <c r="N12" s="78"/>
      <c r="O12" s="79"/>
      <c r="P12" s="74"/>
      <c r="Q12" s="74"/>
      <c r="R12" s="74"/>
      <c r="S12" s="74"/>
      <c r="T12" s="74"/>
    </row>
    <row r="13" spans="1:35" s="90" customFormat="1" ht="11.25" customHeight="1">
      <c r="B13" s="202" t="s">
        <v>1430</v>
      </c>
      <c r="C13" s="203"/>
      <c r="D13" s="203"/>
      <c r="E13" s="74"/>
      <c r="F13" s="74"/>
      <c r="G13" s="74"/>
      <c r="H13" s="74"/>
      <c r="I13" s="74"/>
      <c r="J13" s="74"/>
      <c r="K13" s="87"/>
      <c r="L13" s="87"/>
      <c r="M13" s="88"/>
      <c r="N13" s="89"/>
      <c r="O13" s="89"/>
      <c r="P13" s="74"/>
      <c r="Q13" s="74"/>
      <c r="R13" s="74"/>
      <c r="S13" s="74"/>
      <c r="T13" s="74"/>
    </row>
    <row r="14" spans="1:35" s="62" customFormat="1" ht="5.25" customHeight="1">
      <c r="B14" s="72"/>
      <c r="C14" s="72"/>
      <c r="D14" s="72"/>
      <c r="E14" s="72"/>
      <c r="F14" s="72"/>
      <c r="G14" s="63"/>
      <c r="H14" s="83"/>
      <c r="I14" s="83"/>
      <c r="J14" s="84"/>
      <c r="K14" s="85"/>
      <c r="L14" s="63"/>
      <c r="M14" s="63"/>
      <c r="N14" s="91"/>
      <c r="O14" s="72"/>
      <c r="Q14" s="63"/>
      <c r="R14" s="63"/>
    </row>
    <row r="15" spans="1:35" s="62" customFormat="1" ht="14.25" customHeight="1">
      <c r="B15" s="196" t="s">
        <v>663</v>
      </c>
      <c r="C15" s="197"/>
      <c r="D15" s="197"/>
      <c r="E15" s="198"/>
      <c r="F15" s="72"/>
      <c r="G15" s="63"/>
      <c r="H15" s="83"/>
      <c r="I15" s="83"/>
      <c r="J15" s="84"/>
      <c r="K15" s="85"/>
      <c r="L15" s="63"/>
      <c r="M15" s="63"/>
      <c r="N15" s="91"/>
      <c r="O15" s="72"/>
      <c r="Q15" s="63"/>
      <c r="R15" s="63"/>
    </row>
    <row r="16" spans="1:35" ht="8.25" customHeight="1">
      <c r="B16" s="92"/>
      <c r="C16" s="93"/>
      <c r="D16" s="93"/>
      <c r="E16" s="93"/>
      <c r="F16" s="93"/>
      <c r="G16" s="93"/>
      <c r="H16" s="93"/>
      <c r="I16" s="93"/>
      <c r="J16" s="84"/>
      <c r="K16" s="94"/>
      <c r="N16" s="96"/>
    </row>
    <row r="17" spans="2:46" ht="9" customHeight="1" thickBot="1">
      <c r="B17" s="98" t="s">
        <v>747</v>
      </c>
      <c r="C17" s="92"/>
      <c r="D17" s="92"/>
      <c r="E17" s="92"/>
      <c r="F17" s="92"/>
      <c r="G17" s="92"/>
      <c r="H17" s="92"/>
      <c r="I17" s="92"/>
      <c r="J17" s="99"/>
      <c r="K17" s="94"/>
      <c r="N17" s="96"/>
      <c r="O17" s="96"/>
      <c r="P17" s="96"/>
      <c r="S17" s="96"/>
      <c r="T17" s="96"/>
      <c r="U17" s="96"/>
      <c r="V17" s="96"/>
      <c r="W17" s="96"/>
      <c r="X17" s="96"/>
      <c r="Y17" s="96"/>
      <c r="Z17" s="96"/>
      <c r="AA17" s="96"/>
      <c r="AB17" s="96"/>
      <c r="AC17" s="96"/>
      <c r="AD17" s="96"/>
      <c r="AE17" s="96"/>
      <c r="AF17" s="96"/>
      <c r="AG17" s="96"/>
      <c r="AH17" s="96"/>
      <c r="AI17" s="96"/>
      <c r="AJ17" s="96"/>
      <c r="AK17" s="96"/>
    </row>
    <row r="18" spans="2:46" s="100" customFormat="1" ht="37.5" customHeight="1" thickBot="1">
      <c r="B18" s="101"/>
      <c r="C18" s="195" t="s">
        <v>756</v>
      </c>
      <c r="D18" s="195"/>
      <c r="E18" s="195"/>
      <c r="F18" s="195"/>
      <c r="G18" s="102"/>
      <c r="H18" s="195" t="s">
        <v>1431</v>
      </c>
      <c r="I18" s="195"/>
      <c r="J18" s="195"/>
      <c r="K18" s="195"/>
      <c r="L18" s="103"/>
      <c r="M18" s="195" t="s">
        <v>1604</v>
      </c>
      <c r="N18" s="195"/>
      <c r="O18" s="195"/>
      <c r="P18" s="195"/>
      <c r="Q18" s="103"/>
      <c r="R18" s="195" t="s">
        <v>760</v>
      </c>
      <c r="S18" s="195"/>
      <c r="T18" s="195"/>
      <c r="U18" s="195"/>
      <c r="W18" s="195" t="s">
        <v>1602</v>
      </c>
      <c r="X18" s="195"/>
      <c r="Y18" s="195"/>
      <c r="Z18" s="195"/>
      <c r="AB18" s="195" t="s">
        <v>1459</v>
      </c>
      <c r="AC18" s="195"/>
      <c r="AD18" s="195"/>
      <c r="AE18" s="195"/>
    </row>
    <row r="19" spans="2:46" s="104" customFormat="1" ht="12" thickBot="1">
      <c r="B19" s="105"/>
      <c r="C19" s="188" t="s">
        <v>1510</v>
      </c>
      <c r="D19" s="188"/>
      <c r="E19" s="190" t="s">
        <v>1511</v>
      </c>
      <c r="F19" s="190"/>
      <c r="G19" s="105"/>
      <c r="H19" s="188" t="s">
        <v>1510</v>
      </c>
      <c r="I19" s="188"/>
      <c r="J19" s="190" t="s">
        <v>1511</v>
      </c>
      <c r="K19" s="190"/>
      <c r="L19" s="106"/>
      <c r="M19" s="188" t="s">
        <v>1510</v>
      </c>
      <c r="N19" s="188"/>
      <c r="O19" s="190" t="s">
        <v>1511</v>
      </c>
      <c r="P19" s="190"/>
      <c r="Q19" s="107"/>
      <c r="R19" s="188" t="s">
        <v>1510</v>
      </c>
      <c r="S19" s="188"/>
      <c r="T19" s="190" t="s">
        <v>1511</v>
      </c>
      <c r="U19" s="190"/>
      <c r="W19" s="188" t="s">
        <v>1510</v>
      </c>
      <c r="X19" s="188"/>
      <c r="Y19" s="190" t="s">
        <v>1511</v>
      </c>
      <c r="Z19" s="190"/>
      <c r="AB19" s="188" t="s">
        <v>1510</v>
      </c>
      <c r="AC19" s="188"/>
      <c r="AD19" s="190" t="s">
        <v>1511</v>
      </c>
      <c r="AE19" s="190"/>
    </row>
    <row r="20" spans="2:46" s="104" customFormat="1" ht="4.5" customHeight="1">
      <c r="B20" s="105"/>
      <c r="C20" s="108"/>
      <c r="D20" s="108"/>
      <c r="E20" s="106"/>
      <c r="F20" s="106"/>
      <c r="G20" s="105"/>
      <c r="H20" s="108"/>
      <c r="I20" s="108"/>
      <c r="J20" s="109"/>
      <c r="K20" s="109"/>
      <c r="L20" s="106"/>
      <c r="M20" s="108"/>
      <c r="N20" s="108"/>
      <c r="O20" s="106"/>
      <c r="P20" s="106"/>
      <c r="Q20" s="107"/>
      <c r="R20" s="108"/>
      <c r="S20" s="108"/>
      <c r="T20" s="106"/>
      <c r="U20" s="106"/>
      <c r="W20" s="108"/>
      <c r="X20" s="108"/>
      <c r="Y20" s="110"/>
      <c r="Z20" s="110"/>
      <c r="AB20" s="108"/>
      <c r="AC20" s="108"/>
      <c r="AD20" s="110"/>
      <c r="AE20" s="110"/>
    </row>
    <row r="21" spans="2:46" s="104" customFormat="1" ht="10.5">
      <c r="B21" s="111" t="str">
        <f>"Position at "&amp;VLOOKUP(B15,Lookups!D:F,2,0)</f>
        <v>Position at 31 December 2011</v>
      </c>
      <c r="C21" s="189">
        <f>IF(B8="Select a region that matches the region type","-",VLOOKUP($B$7&amp;C$18,'Raw CDR data'!$A:$K,MATCH(MID($B21,13,100)*1,'Raw CDR data'!$2:$2,0),0))</f>
        <v>2063</v>
      </c>
      <c r="D21" s="189"/>
      <c r="E21" s="189">
        <f>IF(B8="Select a region that matches the region type","-",VLOOKUP($B$7&amp;C$18,'Raw CDR data'!$A:$K,MATCH(MID($B21,13,100)*1,'Raw CDR data'!$2:$2,0)+1,0))</f>
        <v>11780</v>
      </c>
      <c r="F21" s="189"/>
      <c r="G21" s="112"/>
      <c r="H21" s="189">
        <f>IF(B8="Select a region that matches the region type","-",VLOOKUP($B$7&amp;H$18,'Raw CDR data'!$A:$K,MATCH(MID($B21,13,100)*1,'Raw CDR data'!$2:$2,0),0))</f>
        <v>16</v>
      </c>
      <c r="I21" s="189"/>
      <c r="J21" s="189">
        <f>IF(B8="Select a region that matches the region type","-",VLOOKUP($B$7&amp;H$18,'Raw CDR data'!$A:$K,MATCH(MID($B21,13,100)*1,'Raw CDR data'!$2:$2,0)+1,0))</f>
        <v>281</v>
      </c>
      <c r="K21" s="189"/>
      <c r="L21" s="113"/>
      <c r="M21" s="189">
        <f>IF(B8="Select a region that matches the region type","-",VLOOKUP($B$7&amp;M$18,'Raw CDR data'!$A:$K,MATCH(MID($B21,13,100)*1,'Raw CDR data'!$2:$2,0),0))</f>
        <v>197</v>
      </c>
      <c r="N21" s="189"/>
      <c r="O21" s="189">
        <f>IF(B8="Select a region that matches the region type","-",VLOOKUP($B$7&amp;M$18,'Raw CDR data'!$A:$K,MATCH(MID($B21,13,100)*1,'Raw CDR data'!$2:$2,0)+1,0))</f>
        <v>6394.5165489999999</v>
      </c>
      <c r="P21" s="189"/>
      <c r="Q21" s="107"/>
      <c r="R21" s="189">
        <f>IF(B8="Select a region that matches the region type","-",VLOOKUP($B$7&amp;R$18,'Raw CDR data'!$A:$K,MATCH(MID($B21,13,100)*1,'Raw CDR data'!$2:$2,0),0))</f>
        <v>64</v>
      </c>
      <c r="S21" s="189"/>
      <c r="T21" s="189">
        <f>IF(B8="Select a region that matches the region type","-",VLOOKUP($B$7&amp;R$18,'Raw CDR data'!$A:$K,MATCH(MID($B21,13,100)*1,'Raw CDR data'!$2:$2,0)+1,0))</f>
        <v>424.51551699999999</v>
      </c>
      <c r="U21" s="189"/>
      <c r="W21" s="189">
        <f>IF(B8="Select a region that matches the region type","-",VLOOKUP($B$7&amp;W$18,'Raw CDR data'!$A:$K,MATCH(MID($B21,13,100)*1,'Raw CDR data'!$2:$2,0),0))</f>
        <v>87</v>
      </c>
      <c r="X21" s="189"/>
      <c r="Y21" s="189">
        <f>IF(B8="Select a region that matches the region type","-",VLOOKUP($B$7&amp;W$18,'Raw CDR data'!$A:$K,MATCH(MID($B21,13,100)*1,'Raw CDR data'!$2:$2,0)+1,0))</f>
        <v>9793.8448275862065</v>
      </c>
      <c r="Z21" s="189"/>
      <c r="AB21" s="189">
        <f>IF(B8="Select a region that matches the region type","-",VLOOKUP($B$7&amp;"Further Education College",'Raw CDR data'!$A:$K,MATCH(MID($B21,13,100)*1,'Raw CDR data'!$2:$2,0),0))</f>
        <v>44</v>
      </c>
      <c r="AC21" s="189"/>
      <c r="AD21" s="189">
        <f>IF(B8="Select a region that matches the region type","-",VLOOKUP($B$7&amp;"Further Education College",'Raw CDR data'!$A:$K,MATCH(MID($B21,13,100)*1,'Raw CDR data'!$2:$2,0)+1,0))</f>
        <v>4176.9302320000006</v>
      </c>
      <c r="AE21" s="189"/>
    </row>
    <row r="22" spans="2:46" s="104" customFormat="1" ht="10.5">
      <c r="B22" s="111" t="str">
        <f>"Position at "&amp;VLOOKUP(B15,Lookups!D:F,3,0)</f>
        <v>Position at 31 March 2012</v>
      </c>
      <c r="C22" s="189">
        <f>IF($B$8="Select a region that matches the region type","-",VLOOKUP($B$7&amp;C$18,'Raw CDR data'!$A:$K,MATCH(MID($B22,13,100)*1,'Raw CDR data'!$2:$2,0),0))</f>
        <v>2074</v>
      </c>
      <c r="D22" s="189"/>
      <c r="E22" s="189">
        <f>IF(B8="Select a region that matches the region type","-",VLOOKUP($B$7&amp;C$18,'Raw CDR data'!$A:$K,MATCH(MID($B22,13,100)*1,'Raw CDR data'!$2:$2,0)+1,0))</f>
        <v>11765</v>
      </c>
      <c r="F22" s="189"/>
      <c r="G22" s="114"/>
      <c r="H22" s="189">
        <f>IF($B$8="Select a region that matches the region type","-",VLOOKUP($B$7&amp;H$18,'Raw CDR data'!$A:$K,MATCH(MID($B22,13,100)*1,'Raw CDR data'!$2:$2,0),0))</f>
        <v>16</v>
      </c>
      <c r="I22" s="189"/>
      <c r="J22" s="189">
        <f>IF(B8="Select a region that matches the region type","-",VLOOKUP($B$7&amp;H$18,'Raw CDR data'!$A:$K,MATCH(MID($B22,13,100)*1,'Raw CDR data'!$2:$2,0)+1,0))</f>
        <v>281</v>
      </c>
      <c r="K22" s="189"/>
      <c r="L22" s="115"/>
      <c r="M22" s="189">
        <f>IF(B8="Select a region that matches the region type","-",VLOOKUP($B$7&amp;M$18,'Raw CDR data'!$A:$K,MATCH(MID($B22,13,100)*1,'Raw CDR data'!$2:$2,0),0))</f>
        <v>194</v>
      </c>
      <c r="N22" s="189"/>
      <c r="O22" s="189">
        <f>IF(B8="Select a region that matches the region type","-",VLOOKUP($B$7&amp;M$18,'Raw CDR data'!$A:$K,MATCH(MID($B22,13,100)*1,'Raw CDR data'!$2:$2,0)+1,0))</f>
        <v>6328.4423050000005</v>
      </c>
      <c r="P22" s="189"/>
      <c r="Q22" s="116"/>
      <c r="R22" s="189">
        <f>IF(B8="Select a region that matches the region type","-",VLOOKUP($B$7&amp;R$18,'Raw CDR data'!$A:$K,MATCH(MID($B22,13,100)*1,'Raw CDR data'!$2:$2,0),0))</f>
        <v>65</v>
      </c>
      <c r="S22" s="189"/>
      <c r="T22" s="189">
        <f>IF(B8="Select a region that matches the region type","-",VLOOKUP($B$7&amp;R$18,'Raw CDR data'!$A:$K,MATCH(MID($B22,13,100)*1,'Raw CDR data'!$2:$2,0)+1,0))</f>
        <v>429.34160200000002</v>
      </c>
      <c r="U22" s="189"/>
      <c r="V22" s="117"/>
      <c r="W22" s="189">
        <f>IF(B8="Select a region that matches the region type","-",VLOOKUP($B$7&amp;W$18,'Raw CDR data'!$A:$K,MATCH(MID($B22,13,100)*1,'Raw CDR data'!$2:$2,0),0))</f>
        <v>86</v>
      </c>
      <c r="X22" s="189"/>
      <c r="Y22" s="189">
        <f>IF(B8="Select a region that matches the region type","-",VLOOKUP($B$7&amp;W$18,'Raw CDR data'!$A:$K,MATCH(MID($B22,13,100)*1,'Raw CDR data'!$2:$2,0)+1,0))</f>
        <v>9723.9137931034493</v>
      </c>
      <c r="Z22" s="189"/>
      <c r="AA22" s="117"/>
      <c r="AB22" s="189">
        <f>IF(B8="Select a region that matches the region type","-",VLOOKUP($B$7&amp;"Further Education College",'Raw CDR data'!$A:$K,MATCH(MID($B22,13,100)*1,'Raw CDR data'!$2:$2,0),0))</f>
        <v>44</v>
      </c>
      <c r="AC22" s="189"/>
      <c r="AD22" s="189">
        <f>IF(B8="Select a region that matches the region type","-",VLOOKUP($B$7&amp;"Further Education College",'Raw CDR data'!$A:$K,MATCH(MID($B22,13,100)*1,'Raw CDR data'!$2:$2,0)+1,0))</f>
        <v>4176.9302320000006</v>
      </c>
      <c r="AE22" s="189"/>
      <c r="AF22" s="117"/>
    </row>
    <row r="23" spans="2:46" s="104" customFormat="1" ht="10.5">
      <c r="B23" s="118"/>
      <c r="C23" s="66"/>
      <c r="D23" s="66"/>
      <c r="E23" s="66"/>
      <c r="F23" s="66"/>
      <c r="G23" s="114"/>
      <c r="H23" s="66"/>
      <c r="I23" s="66"/>
      <c r="J23" s="66"/>
      <c r="K23" s="66"/>
      <c r="L23" s="115"/>
      <c r="M23" s="66"/>
      <c r="N23" s="66"/>
      <c r="O23" s="66"/>
      <c r="P23" s="66"/>
      <c r="Q23" s="116"/>
      <c r="R23" s="66"/>
      <c r="S23" s="66"/>
      <c r="T23" s="66"/>
      <c r="U23" s="66"/>
      <c r="V23" s="117"/>
      <c r="W23" s="66"/>
      <c r="X23" s="66"/>
      <c r="Y23" s="66"/>
      <c r="Z23" s="66"/>
      <c r="AA23" s="117"/>
      <c r="AB23" s="66"/>
      <c r="AC23" s="66"/>
      <c r="AD23" s="66"/>
      <c r="AE23" s="66"/>
      <c r="AF23" s="117"/>
      <c r="AG23" s="66"/>
      <c r="AH23" s="66"/>
      <c r="AI23" s="66"/>
      <c r="AJ23" s="66"/>
    </row>
    <row r="24" spans="2:46" s="104" customFormat="1" thickBot="1">
      <c r="B24" s="119"/>
      <c r="C24" s="120"/>
      <c r="D24" s="121"/>
      <c r="E24" s="119"/>
      <c r="F24" s="121"/>
      <c r="G24" s="119"/>
      <c r="H24" s="119"/>
      <c r="I24" s="121"/>
      <c r="J24" s="119"/>
      <c r="K24" s="121"/>
      <c r="L24" s="107"/>
      <c r="M24" s="107"/>
      <c r="N24" s="121"/>
      <c r="P24" s="121"/>
      <c r="Q24" s="107"/>
      <c r="R24" s="107"/>
      <c r="S24" s="121"/>
      <c r="U24" s="121"/>
      <c r="X24" s="121"/>
      <c r="Z24" s="121"/>
      <c r="AC24" s="121"/>
      <c r="AE24" s="121"/>
      <c r="AH24" s="121"/>
      <c r="AJ24" s="121"/>
    </row>
    <row r="25" spans="2:46" s="104" customFormat="1" ht="25.5" customHeight="1" thickBot="1">
      <c r="B25" s="102"/>
      <c r="C25" s="195" t="s">
        <v>1444</v>
      </c>
      <c r="D25" s="195"/>
      <c r="E25" s="195"/>
      <c r="F25" s="195"/>
      <c r="G25" s="55"/>
      <c r="H25" s="206" t="s">
        <v>759</v>
      </c>
      <c r="I25" s="206"/>
      <c r="J25" s="206"/>
      <c r="K25" s="55"/>
      <c r="L25" s="55"/>
      <c r="M25" s="206" t="s">
        <v>2462</v>
      </c>
      <c r="N25" s="206"/>
      <c r="O25" s="206"/>
      <c r="P25" s="55"/>
      <c r="Q25" s="122"/>
      <c r="R25" s="206" t="s">
        <v>1605</v>
      </c>
      <c r="S25" s="206"/>
      <c r="T25" s="206"/>
      <c r="U25" s="130"/>
      <c r="V25" s="130"/>
      <c r="W25" s="206" t="s">
        <v>1065</v>
      </c>
      <c r="X25" s="206"/>
      <c r="Y25" s="206"/>
      <c r="Z25" s="130"/>
      <c r="AA25" s="130"/>
      <c r="AB25" s="206" t="s">
        <v>1846</v>
      </c>
      <c r="AC25" s="206"/>
      <c r="AD25" s="206"/>
      <c r="AE25" s="206"/>
      <c r="AG25" s="195" t="s">
        <v>746</v>
      </c>
      <c r="AH25" s="195"/>
      <c r="AI25" s="195"/>
      <c r="AJ25" s="195"/>
      <c r="AL25" s="55"/>
      <c r="AM25" s="55"/>
      <c r="AN25" s="55"/>
      <c r="AO25" s="55"/>
      <c r="AP25" s="55"/>
      <c r="AQ25" s="55"/>
      <c r="AR25" s="55"/>
      <c r="AS25" s="55"/>
      <c r="AT25" s="55"/>
    </row>
    <row r="26" spans="2:46" s="104" customFormat="1" ht="13.5" customHeight="1" thickBot="1">
      <c r="B26" s="105"/>
      <c r="C26" s="205" t="s">
        <v>1510</v>
      </c>
      <c r="D26" s="205"/>
      <c r="E26" s="205"/>
      <c r="F26" s="205"/>
      <c r="G26" s="55"/>
      <c r="H26" s="188" t="s">
        <v>1510</v>
      </c>
      <c r="I26" s="188"/>
      <c r="J26" s="188"/>
      <c r="K26" s="55"/>
      <c r="L26" s="55"/>
      <c r="M26" s="188" t="s">
        <v>1510</v>
      </c>
      <c r="N26" s="188"/>
      <c r="O26" s="188"/>
      <c r="P26" s="55"/>
      <c r="Q26" s="107"/>
      <c r="R26" s="188" t="s">
        <v>1510</v>
      </c>
      <c r="S26" s="188"/>
      <c r="T26" s="188"/>
      <c r="U26" s="55"/>
      <c r="V26" s="55"/>
      <c r="W26" s="188" t="s">
        <v>1510</v>
      </c>
      <c r="X26" s="188"/>
      <c r="Y26" s="188"/>
      <c r="Z26" s="55"/>
      <c r="AA26" s="55"/>
      <c r="AB26" s="188" t="s">
        <v>1510</v>
      </c>
      <c r="AC26" s="188"/>
      <c r="AD26" s="188"/>
      <c r="AE26" s="188"/>
      <c r="AG26" s="205" t="s">
        <v>1510</v>
      </c>
      <c r="AH26" s="205"/>
      <c r="AI26" s="205"/>
      <c r="AJ26" s="205"/>
      <c r="AL26" s="55"/>
      <c r="AM26" s="55"/>
      <c r="AN26" s="55"/>
      <c r="AO26" s="55"/>
      <c r="AP26" s="55"/>
      <c r="AQ26" s="55"/>
      <c r="AR26" s="55"/>
      <c r="AS26" s="55"/>
      <c r="AT26" s="55"/>
    </row>
    <row r="27" spans="2:46" s="104" customFormat="1" ht="4.5" customHeight="1">
      <c r="B27" s="105"/>
      <c r="C27" s="108"/>
      <c r="D27" s="108"/>
      <c r="E27" s="110"/>
      <c r="F27" s="110"/>
      <c r="G27" s="55"/>
      <c r="H27" s="106"/>
      <c r="I27" s="106"/>
      <c r="J27" s="123"/>
      <c r="K27" s="55"/>
      <c r="L27" s="55"/>
      <c r="M27" s="123"/>
      <c r="N27" s="107"/>
      <c r="O27" s="106"/>
      <c r="P27" s="55"/>
      <c r="Q27" s="107"/>
      <c r="R27" s="100"/>
      <c r="S27" s="123"/>
      <c r="T27" s="106"/>
      <c r="U27" s="55"/>
      <c r="V27" s="55"/>
      <c r="W27" s="100"/>
      <c r="X27" s="107"/>
      <c r="Y27" s="107"/>
      <c r="Z27" s="55"/>
      <c r="AA27" s="55"/>
      <c r="AB27" s="100"/>
      <c r="AC27" s="106"/>
      <c r="AD27" s="100"/>
      <c r="AE27" s="55"/>
      <c r="AL27" s="55"/>
      <c r="AM27" s="55"/>
      <c r="AN27" s="55"/>
      <c r="AO27" s="55"/>
      <c r="AP27" s="55"/>
      <c r="AQ27" s="55"/>
      <c r="AR27" s="55"/>
      <c r="AS27" s="55"/>
      <c r="AT27" s="55"/>
    </row>
    <row r="28" spans="2:46" s="104" customFormat="1" ht="10.5">
      <c r="B28" s="111" t="str">
        <f>"Position at "&amp;VLOOKUP(B15,Lookups!D:F,2,0)</f>
        <v>Position at 31 December 2011</v>
      </c>
      <c r="C28" s="189">
        <f>IF(B8="Select a region that matches the region type","-",VLOOKUP($B$7&amp;C$25,'Raw CDR data'!$A:$K,MATCH(MID($B28,13,100)*1,'Raw CDR data'!$2:$2,0),0))</f>
        <v>4</v>
      </c>
      <c r="D28" s="189"/>
      <c r="E28" s="189"/>
      <c r="F28" s="189"/>
      <c r="G28" s="55"/>
      <c r="H28" s="204">
        <f>IF(B8="Select a region that matches the region type","-",VLOOKUP($B$7&amp;H$25,'Raw CDR data'!$A:$K,MATCH(MID($B28,13,100)*1,'Raw CDR data'!$2:$2,0),0))</f>
        <v>43</v>
      </c>
      <c r="I28" s="204"/>
      <c r="J28" s="204"/>
      <c r="K28" s="55"/>
      <c r="L28" s="55"/>
      <c r="M28" s="204">
        <f>IF(B8="Select a region that matches the region type","-",VLOOKUP($B$7&amp;"Voluntary Adoption Agency",'Raw CDR data'!$A:$K,MATCH(MID($B28,13,100)*1,'Raw CDR data'!$2:$2,0),0))</f>
        <v>48</v>
      </c>
      <c r="N28" s="204"/>
      <c r="O28" s="204"/>
      <c r="P28" s="55"/>
      <c r="Q28" s="107"/>
      <c r="R28" s="204">
        <f>IF(B8="Select a region that matches the region type","-",VLOOKUP($B$7&amp;"Local Authority Adoption Agency",'Raw CDR data'!$A:$K,MATCH(MID($B28,13,100)*1,'Raw CDR data'!$2:$2,0),0))</f>
        <v>150</v>
      </c>
      <c r="S28" s="204"/>
      <c r="T28" s="204"/>
      <c r="U28" s="55"/>
      <c r="V28" s="55"/>
      <c r="W28" s="204">
        <f>IF(B8="Select a region that matches the region type","-",VLOOKUP($B$7&amp;"Independent Fostering Agency",'Raw CDR data'!$A:$K,MATCH(MID($B28,13,100)*1,'Raw CDR data'!$2:$2,0),0))</f>
        <v>292</v>
      </c>
      <c r="X28" s="204"/>
      <c r="Y28" s="204"/>
      <c r="Z28" s="55"/>
      <c r="AA28" s="55"/>
      <c r="AB28" s="204">
        <f>IF(B8="Select a region that matches the region type","-",VLOOKUP($B$7&amp;"Local Authority Fostering Agency",'Raw CDR data'!$A:$K,MATCH(MID($B28,13,100)*1,'Raw CDR data'!$2:$2,0),0))</f>
        <v>149</v>
      </c>
      <c r="AC28" s="204"/>
      <c r="AD28" s="204"/>
      <c r="AE28" s="204"/>
      <c r="AG28" s="204">
        <f>IF(B8="Select a region that matches the region type","-",VLOOKUP($B$7&amp;AG$25,'Raw CDR data'!$A:$K,MATCH(MID($B28,13,100)*1,'Raw CDR data'!$2:$2,0),0))</f>
        <v>3157</v>
      </c>
      <c r="AH28" s="204"/>
      <c r="AI28" s="204"/>
      <c r="AJ28" s="204"/>
      <c r="AL28" s="55"/>
      <c r="AM28" s="55"/>
      <c r="AN28" s="55"/>
      <c r="AO28" s="55"/>
      <c r="AP28" s="55"/>
      <c r="AQ28" s="55"/>
      <c r="AR28" s="55"/>
      <c r="AS28" s="55"/>
      <c r="AT28" s="55"/>
    </row>
    <row r="29" spans="2:46" s="104" customFormat="1" ht="10.5">
      <c r="B29" s="111" t="str">
        <f>"Position at "&amp;VLOOKUP(B15,Lookups!D:F,3,0)</f>
        <v>Position at 31 March 2012</v>
      </c>
      <c r="C29" s="189">
        <f>IF(B8="Select a region that matches the region type","-",VLOOKUP($B$7&amp;C$25,'Raw CDR data'!$A:$K,MATCH(MID($B29,13,100)*1,'Raw CDR data'!$2:$2,0),0))</f>
        <v>4</v>
      </c>
      <c r="D29" s="189"/>
      <c r="E29" s="189"/>
      <c r="F29" s="189"/>
      <c r="G29" s="55"/>
      <c r="H29" s="204">
        <f>IF(B8="Select a region that matches the region type","-",VLOOKUP($B$7&amp;H$25,'Raw CDR data'!$A:$K,MATCH(MID($B29,13,100)*1,'Raw CDR data'!$2:$2,0),0))</f>
        <v>40</v>
      </c>
      <c r="I29" s="204"/>
      <c r="J29" s="204"/>
      <c r="K29" s="55"/>
      <c r="L29" s="55"/>
      <c r="M29" s="204">
        <f>IF(B8="Select a region that matches the region type","-",VLOOKUP($B$7&amp;"Voluntary Adoption Agency",'Raw CDR data'!$A:$K,MATCH(MID($B29,13,100)*1,'Raw CDR data'!$2:$2,0),0))</f>
        <v>48</v>
      </c>
      <c r="N29" s="204"/>
      <c r="O29" s="204"/>
      <c r="P29" s="55"/>
      <c r="Q29" s="116"/>
      <c r="R29" s="204">
        <f>IF(B8="Select a region that matches the region type","-",VLOOKUP($B$7&amp;"Local Authority Adoption Agency",'Raw CDR data'!$A:$K,MATCH(MID($B29,13,100)*1,'Raw CDR data'!$2:$2,0),0))</f>
        <v>150</v>
      </c>
      <c r="S29" s="204"/>
      <c r="T29" s="204"/>
      <c r="U29" s="55"/>
      <c r="V29" s="55"/>
      <c r="W29" s="204">
        <f>IF(B8="Select a region that matches the region type","-",VLOOKUP($B$7&amp;"Independent Fostering Agency",'Raw CDR data'!$A:$K,MATCH(MID($B29,13,100)*1,'Raw CDR data'!$2:$2,0),0))</f>
        <v>295</v>
      </c>
      <c r="X29" s="204"/>
      <c r="Y29" s="204"/>
      <c r="Z29" s="55"/>
      <c r="AA29" s="55"/>
      <c r="AB29" s="204">
        <f>IF(B8="Select a region that matches the region type","-",VLOOKUP($B$7&amp;"Local Authority Fostering Agency",'Raw CDR data'!$A:$K,MATCH(MID($B29,13,100)*1,'Raw CDR data'!$2:$2,0),0))</f>
        <v>150</v>
      </c>
      <c r="AC29" s="204"/>
      <c r="AD29" s="204"/>
      <c r="AE29" s="204"/>
      <c r="AF29" s="117"/>
      <c r="AG29" s="204">
        <f>IF(B8="Select a region that matches the region type","-",VLOOKUP($B$7&amp;AG$25,'Raw CDR data'!$A:$K,MATCH(MID($B29,13,100)*1,'Raw CDR data'!$2:$2,0),0))</f>
        <v>3166</v>
      </c>
      <c r="AH29" s="204"/>
      <c r="AI29" s="204"/>
      <c r="AJ29" s="204"/>
      <c r="AK29" s="117"/>
      <c r="AL29" s="55"/>
      <c r="AM29" s="55"/>
      <c r="AN29" s="55"/>
      <c r="AO29" s="55"/>
      <c r="AP29" s="55"/>
      <c r="AQ29" s="55"/>
      <c r="AR29" s="55"/>
      <c r="AS29" s="55"/>
      <c r="AT29" s="55"/>
    </row>
    <row r="30" spans="2:46" ht="8.25" customHeight="1">
      <c r="B30" s="93"/>
      <c r="C30" s="93"/>
      <c r="D30" s="93"/>
      <c r="E30" s="93"/>
      <c r="F30" s="93"/>
      <c r="G30" s="93"/>
      <c r="H30" s="93"/>
    </row>
    <row r="31" spans="2:46" ht="14.25" customHeight="1">
      <c r="B31" s="93"/>
      <c r="C31" s="93"/>
      <c r="D31" s="93"/>
      <c r="E31" s="93"/>
      <c r="F31" s="93"/>
      <c r="G31" s="93"/>
      <c r="H31" s="93"/>
      <c r="X31" s="55" t="s">
        <v>1756</v>
      </c>
    </row>
    <row r="32" spans="2:46" ht="8.25" customHeight="1">
      <c r="B32" s="93"/>
      <c r="C32" s="93"/>
      <c r="D32" s="93"/>
      <c r="E32" s="93"/>
      <c r="F32" s="93"/>
      <c r="G32" s="93"/>
      <c r="H32" s="93"/>
      <c r="AC32" s="55"/>
    </row>
    <row r="33" spans="2:35" s="104" customFormat="1" ht="24.75" customHeight="1">
      <c r="B33" s="185" t="s">
        <v>305</v>
      </c>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row>
    <row r="34" spans="2:35" s="104" customFormat="1" ht="14.25" customHeight="1">
      <c r="B34" s="185" t="s">
        <v>307</v>
      </c>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row>
    <row r="35" spans="2:35" ht="19.5" customHeight="1">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24"/>
    </row>
    <row r="36" spans="2:35">
      <c r="B36" s="185" t="s">
        <v>562</v>
      </c>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row>
    <row r="37" spans="2:35" ht="14.25" customHeight="1">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row>
    <row r="38" spans="2:35" ht="12.75">
      <c r="B38" s="93"/>
      <c r="C38" s="93"/>
      <c r="D38" s="93"/>
      <c r="E38" s="93"/>
      <c r="F38" s="93"/>
      <c r="G38" s="93"/>
      <c r="H38" s="93"/>
    </row>
    <row r="39" spans="2:35" ht="12.75">
      <c r="B39" s="93"/>
      <c r="C39" s="93"/>
      <c r="D39" s="93"/>
      <c r="E39" s="93"/>
      <c r="F39" s="93"/>
      <c r="G39" s="93"/>
      <c r="H39" s="93"/>
    </row>
    <row r="40" spans="2:35" ht="12.75">
      <c r="B40" s="93"/>
      <c r="C40" s="93"/>
      <c r="D40" s="93"/>
      <c r="E40" s="93"/>
      <c r="F40" s="93"/>
      <c r="G40" s="93"/>
      <c r="H40" s="93"/>
    </row>
    <row r="41" spans="2:35" ht="12.75">
      <c r="B41" s="93"/>
      <c r="C41" s="93"/>
      <c r="D41" s="93"/>
      <c r="E41" s="93"/>
      <c r="F41" s="93"/>
      <c r="G41" s="93"/>
      <c r="H41" s="93"/>
    </row>
    <row r="42" spans="2:35">
      <c r="B42" s="125"/>
      <c r="C42" s="125"/>
      <c r="D42" s="125"/>
      <c r="E42" s="125"/>
      <c r="F42" s="125"/>
      <c r="G42" s="125"/>
    </row>
    <row r="43" spans="2:35">
      <c r="B43" s="125"/>
      <c r="C43" s="125"/>
      <c r="D43" s="125"/>
      <c r="E43" s="125"/>
      <c r="F43" s="125"/>
      <c r="G43" s="125"/>
    </row>
  </sheetData>
  <sheetCalcPr fullCalcOnLoad="1"/>
  <sheetProtection sheet="1"/>
  <customSheetViews>
    <customSheetView guid="{C251D870-FA2F-4A2C-8E81-3A1D6DE8E2E3}" showGridLines="0" showRuler="0">
      <selection activeCell="G8" sqref="G8"/>
      <pageMargins left="0.75" right="0.75" top="1" bottom="1" header="0.5" footer="0.5"/>
      <pageSetup paperSize="9" scale="61" orientation="landscape" r:id="rId1"/>
      <headerFooter alignWithMargins="0"/>
    </customSheetView>
    <customSheetView guid="{6CD401F4-461E-4DA4-B8BB-0E2A592F659C}" showGridLines="0" showRuler="0">
      <pageMargins left="0.75" right="0.75" top="1" bottom="1" header="0.5" footer="0.5"/>
      <pageSetup paperSize="9" scale="61" orientation="landscape" r:id="rId2"/>
      <headerFooter alignWithMargins="0"/>
    </customSheetView>
  </customSheetViews>
  <mergeCells count="78">
    <mergeCell ref="C22:D22"/>
    <mergeCell ref="R25:T25"/>
    <mergeCell ref="AB25:AE25"/>
    <mergeCell ref="Y22:Z22"/>
    <mergeCell ref="AB26:AE26"/>
    <mergeCell ref="B36:AH37"/>
    <mergeCell ref="C29:F29"/>
    <mergeCell ref="E22:F22"/>
    <mergeCell ref="H25:J25"/>
    <mergeCell ref="M25:O25"/>
    <mergeCell ref="C26:F26"/>
    <mergeCell ref="C28:F28"/>
    <mergeCell ref="R28:T28"/>
    <mergeCell ref="W28:Y28"/>
    <mergeCell ref="J22:K22"/>
    <mergeCell ref="AG26:AJ26"/>
    <mergeCell ref="W25:Y25"/>
    <mergeCell ref="C25:F25"/>
    <mergeCell ref="AG25:AJ25"/>
    <mergeCell ref="AD22:AE22"/>
    <mergeCell ref="AG29:AJ29"/>
    <mergeCell ref="M22:N22"/>
    <mergeCell ref="W26:Y26"/>
    <mergeCell ref="H28:J28"/>
    <mergeCell ref="R22:S22"/>
    <mergeCell ref="T22:U22"/>
    <mergeCell ref="W22:X22"/>
    <mergeCell ref="H22:I22"/>
    <mergeCell ref="M29:O29"/>
    <mergeCell ref="AB29:AE29"/>
    <mergeCell ref="AB18:AE18"/>
    <mergeCell ref="AB19:AC19"/>
    <mergeCell ref="AD19:AE19"/>
    <mergeCell ref="AB21:AC21"/>
    <mergeCell ref="AD21:AE21"/>
    <mergeCell ref="AB22:AC22"/>
    <mergeCell ref="AG28:AJ28"/>
    <mergeCell ref="AB28:AE28"/>
    <mergeCell ref="H26:J26"/>
    <mergeCell ref="M26:O26"/>
    <mergeCell ref="R26:T26"/>
    <mergeCell ref="M28:O28"/>
    <mergeCell ref="R29:T29"/>
    <mergeCell ref="W29:Y29"/>
    <mergeCell ref="H29:J29"/>
    <mergeCell ref="O22:P22"/>
    <mergeCell ref="W18:Z18"/>
    <mergeCell ref="Y21:Z21"/>
    <mergeCell ref="W21:X21"/>
    <mergeCell ref="O19:P19"/>
    <mergeCell ref="R19:S19"/>
    <mergeCell ref="T19:U19"/>
    <mergeCell ref="M18:P18"/>
    <mergeCell ref="R18:U18"/>
    <mergeCell ref="J21:K21"/>
    <mergeCell ref="M21:N21"/>
    <mergeCell ref="O21:P21"/>
    <mergeCell ref="R21:S21"/>
    <mergeCell ref="H19:I19"/>
    <mergeCell ref="J19:K19"/>
    <mergeCell ref="M19:N19"/>
    <mergeCell ref="B3:E3"/>
    <mergeCell ref="B10:E10"/>
    <mergeCell ref="C18:F18"/>
    <mergeCell ref="H18:K18"/>
    <mergeCell ref="B15:E15"/>
    <mergeCell ref="B5:E5"/>
    <mergeCell ref="B13:D13"/>
    <mergeCell ref="B34:AH35"/>
    <mergeCell ref="B33:AH33"/>
    <mergeCell ref="W19:X19"/>
    <mergeCell ref="T21:U21"/>
    <mergeCell ref="Y19:Z19"/>
    <mergeCell ref="C19:D19"/>
    <mergeCell ref="E19:F19"/>
    <mergeCell ref="C21:D21"/>
    <mergeCell ref="E21:F21"/>
    <mergeCell ref="H21:I21"/>
  </mergeCells>
  <phoneticPr fontId="9" type="noConversion"/>
  <conditionalFormatting sqref="B10:E10">
    <cfRule type="expression" dxfId="2" priority="1" stopIfTrue="1">
      <formula>B8="Select a region that matches the region type"</formula>
    </cfRule>
    <cfRule type="expression" dxfId="1" priority="2" stopIfTrue="1">
      <formula>B4="All England"</formula>
    </cfRule>
  </conditionalFormatting>
  <dataValidations count="3">
    <dataValidation type="list" allowBlank="1" showInputMessage="1" showErrorMessage="1" sqref="B10:E10">
      <formula1>IF(B4="All England",,IF(B4="Government Office Region",GOR,LocalAuthorities))</formula1>
    </dataValidation>
    <dataValidation type="list" allowBlank="1" showInputMessage="1" showErrorMessage="1" sqref="B5:E6">
      <formula1>"All England, Government Office Region, Local Authority"</formula1>
    </dataValidation>
    <dataValidation type="list" allowBlank="1" showInputMessage="1" showErrorMessage="1" sqref="B15:E15">
      <formula1>Periods</formula1>
    </dataValidation>
  </dataValidations>
  <pageMargins left="0.75" right="0.75" top="1" bottom="1" header="0.5" footer="0.5"/>
  <pageSetup paperSize="9" scale="61" orientation="landscape" r:id="rId3"/>
  <headerFooter alignWithMargins="0"/>
</worksheet>
</file>

<file path=xl/worksheets/sheet6.xml><?xml version="1.0" encoding="utf-8"?>
<worksheet xmlns="http://schemas.openxmlformats.org/spreadsheetml/2006/main" xmlns:r="http://schemas.openxmlformats.org/officeDocument/2006/relationships">
  <sheetPr enableFormatConditionsCalculation="0">
    <tabColor indexed="21"/>
  </sheetPr>
  <dimension ref="A1:AN195"/>
  <sheetViews>
    <sheetView workbookViewId="0">
      <pane xSplit="2" ySplit="12" topLeftCell="C13" activePane="bottomRight" state="frozen"/>
      <selection pane="topRight" activeCell="C1" sqref="C1"/>
      <selection pane="bottomLeft" activeCell="A13" sqref="A13"/>
      <selection pane="bottomRight"/>
    </sheetView>
  </sheetViews>
  <sheetFormatPr defaultRowHeight="12.75"/>
  <cols>
    <col min="1" max="1" width="1.5703125" style="57" customWidth="1"/>
    <col min="2" max="2" width="23.85546875" style="138" bestFit="1" customWidth="1"/>
    <col min="3" max="4" width="12.28515625" style="57" customWidth="1"/>
    <col min="5" max="5" width="12.28515625" style="56" customWidth="1"/>
    <col min="6" max="8" width="12.28515625" style="57" customWidth="1"/>
    <col min="9" max="9" width="12.28515625" style="56" customWidth="1"/>
    <col min="10" max="12" width="12.28515625" style="57" customWidth="1"/>
    <col min="13" max="13" width="12.28515625" style="56" customWidth="1"/>
    <col min="14" max="16" width="12.28515625" style="57" customWidth="1"/>
    <col min="17" max="17" width="12.28515625" style="56" customWidth="1"/>
    <col min="18" max="20" width="12.28515625" style="57" customWidth="1"/>
    <col min="21" max="21" width="12.28515625" style="56" customWidth="1"/>
    <col min="22" max="24" width="12.28515625" style="57" customWidth="1"/>
    <col min="25" max="25" width="12.28515625" style="56" customWidth="1"/>
    <col min="26" max="32" width="12.28515625" style="57" customWidth="1"/>
    <col min="33" max="38" width="13.7109375" style="57" customWidth="1"/>
    <col min="39" max="40" width="12.28515625" style="57" customWidth="1"/>
    <col min="41" max="16384" width="9.140625" style="57"/>
  </cols>
  <sheetData>
    <row r="1" spans="1:40" s="43" customFormat="1" ht="23.25">
      <c r="A1" s="174"/>
      <c r="B1" s="138"/>
      <c r="E1" s="42"/>
      <c r="I1" s="42"/>
      <c r="M1" s="42"/>
      <c r="Q1" s="42"/>
      <c r="U1" s="42"/>
      <c r="Y1" s="42"/>
    </row>
    <row r="2" spans="1:40" s="44" customFormat="1">
      <c r="B2" s="217" t="str">
        <f>"Active children's social care providers and maximum registered places in the period "&amp;C5</f>
        <v>Active children's social care providers and maximum registered places in the period 31 December 2011 - 31 March 2012</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row>
    <row r="3" spans="1:40" s="44" customFormat="1" ht="25.5" customHeight="1">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row>
    <row r="4" spans="1:40" s="44" customFormat="1">
      <c r="B4" s="139"/>
      <c r="E4" s="45"/>
      <c r="I4" s="45"/>
      <c r="M4" s="45"/>
      <c r="Q4" s="45"/>
      <c r="U4" s="45"/>
      <c r="Y4" s="45"/>
    </row>
    <row r="5" spans="1:40" s="44" customFormat="1" ht="12.75" customHeight="1">
      <c r="B5" s="140" t="s">
        <v>1432</v>
      </c>
      <c r="C5" s="216" t="s">
        <v>663</v>
      </c>
      <c r="D5" s="216"/>
      <c r="E5" s="216"/>
    </row>
    <row r="6" spans="1:40" s="44" customFormat="1" ht="12.75" customHeight="1">
      <c r="B6" s="140"/>
      <c r="C6" s="46"/>
      <c r="D6" s="47"/>
      <c r="E6" s="47"/>
      <c r="G6" s="46"/>
      <c r="H6" s="47"/>
      <c r="I6" s="47"/>
      <c r="K6" s="46"/>
      <c r="L6" s="47"/>
      <c r="M6" s="47"/>
      <c r="O6" s="46"/>
      <c r="P6" s="47"/>
      <c r="Q6" s="47"/>
      <c r="S6" s="46"/>
      <c r="T6" s="47"/>
      <c r="U6" s="47"/>
      <c r="W6" s="46"/>
      <c r="X6" s="47"/>
      <c r="Y6" s="47"/>
      <c r="AA6" s="46"/>
      <c r="AB6" s="47"/>
      <c r="AC6" s="46"/>
      <c r="AD6" s="47"/>
      <c r="AE6" s="46"/>
      <c r="AF6" s="47"/>
      <c r="AG6" s="46"/>
      <c r="AH6" s="47"/>
      <c r="AI6" s="46"/>
      <c r="AJ6" s="47"/>
      <c r="AK6" s="46"/>
      <c r="AL6" s="47"/>
      <c r="AM6" s="46"/>
      <c r="AN6" s="47"/>
    </row>
    <row r="7" spans="1:40" s="44" customFormat="1" ht="12.75" customHeight="1">
      <c r="B7" s="140"/>
      <c r="C7" s="46"/>
      <c r="D7" s="47"/>
      <c r="E7" s="47"/>
      <c r="G7" s="46"/>
      <c r="H7" s="47"/>
      <c r="I7" s="47"/>
      <c r="K7" s="46"/>
      <c r="L7" s="47"/>
      <c r="M7" s="47"/>
      <c r="O7" s="46"/>
      <c r="P7" s="47"/>
      <c r="Q7" s="47"/>
      <c r="S7" s="46"/>
      <c r="T7" s="47"/>
      <c r="U7" s="47"/>
      <c r="W7" s="46"/>
      <c r="X7" s="47"/>
      <c r="Y7" s="47"/>
      <c r="AA7" s="46"/>
      <c r="AB7" s="47"/>
      <c r="AC7" s="46"/>
      <c r="AD7" s="47"/>
      <c r="AE7" s="46"/>
      <c r="AF7" s="47"/>
      <c r="AG7" s="46"/>
      <c r="AH7" s="47"/>
      <c r="AI7" s="46"/>
      <c r="AJ7" s="47"/>
      <c r="AK7" s="46"/>
      <c r="AL7" s="47"/>
      <c r="AM7" s="46"/>
      <c r="AN7" s="47"/>
    </row>
    <row r="8" spans="1:40" s="49" customFormat="1" ht="21" customHeight="1">
      <c r="B8" s="141"/>
      <c r="C8" s="210" t="s">
        <v>756</v>
      </c>
      <c r="D8" s="210"/>
      <c r="E8" s="210"/>
      <c r="F8" s="210"/>
      <c r="G8" s="210" t="s">
        <v>1431</v>
      </c>
      <c r="H8" s="210"/>
      <c r="I8" s="210"/>
      <c r="J8" s="210"/>
      <c r="K8" s="210" t="s">
        <v>1604</v>
      </c>
      <c r="L8" s="210"/>
      <c r="M8" s="210"/>
      <c r="N8" s="210"/>
      <c r="O8" s="210" t="s">
        <v>760</v>
      </c>
      <c r="P8" s="210"/>
      <c r="Q8" s="210"/>
      <c r="R8" s="210"/>
      <c r="S8" s="210" t="s">
        <v>1602</v>
      </c>
      <c r="T8" s="210"/>
      <c r="U8" s="210"/>
      <c r="V8" s="210"/>
      <c r="W8" s="210" t="s">
        <v>1459</v>
      </c>
      <c r="X8" s="210"/>
      <c r="Y8" s="210"/>
      <c r="Z8" s="210"/>
      <c r="AA8" s="210" t="s">
        <v>1444</v>
      </c>
      <c r="AB8" s="210"/>
      <c r="AC8" s="210" t="s">
        <v>759</v>
      </c>
      <c r="AD8" s="210"/>
      <c r="AE8" s="213" t="s">
        <v>2462</v>
      </c>
      <c r="AF8" s="215"/>
      <c r="AG8" s="210" t="s">
        <v>1605</v>
      </c>
      <c r="AH8" s="210"/>
      <c r="AI8" s="210" t="s">
        <v>1065</v>
      </c>
      <c r="AJ8" s="210"/>
      <c r="AK8" s="210" t="s">
        <v>1846</v>
      </c>
      <c r="AL8" s="210"/>
      <c r="AM8" s="210" t="s">
        <v>746</v>
      </c>
      <c r="AN8" s="210"/>
    </row>
    <row r="9" spans="1:40" s="49" customFormat="1" ht="16.5" customHeight="1">
      <c r="B9" s="142"/>
      <c r="C9" s="213" t="s">
        <v>1104</v>
      </c>
      <c r="D9" s="214"/>
      <c r="E9" s="211" t="s">
        <v>1105</v>
      </c>
      <c r="F9" s="212"/>
      <c r="G9" s="213" t="s">
        <v>1104</v>
      </c>
      <c r="H9" s="214"/>
      <c r="I9" s="211" t="s">
        <v>1105</v>
      </c>
      <c r="J9" s="212"/>
      <c r="K9" s="213" t="s">
        <v>1104</v>
      </c>
      <c r="L9" s="214"/>
      <c r="M9" s="211" t="s">
        <v>1105</v>
      </c>
      <c r="N9" s="212"/>
      <c r="O9" s="213" t="s">
        <v>1104</v>
      </c>
      <c r="P9" s="214"/>
      <c r="Q9" s="211" t="s">
        <v>1105</v>
      </c>
      <c r="R9" s="212"/>
      <c r="S9" s="213" t="s">
        <v>1104</v>
      </c>
      <c r="T9" s="214"/>
      <c r="U9" s="211" t="s">
        <v>1105</v>
      </c>
      <c r="V9" s="212"/>
      <c r="W9" s="213" t="s">
        <v>1104</v>
      </c>
      <c r="X9" s="214"/>
      <c r="Y9" s="211" t="s">
        <v>1105</v>
      </c>
      <c r="Z9" s="212"/>
      <c r="AA9" s="213" t="s">
        <v>1104</v>
      </c>
      <c r="AB9" s="214"/>
      <c r="AC9" s="213" t="s">
        <v>1104</v>
      </c>
      <c r="AD9" s="214"/>
      <c r="AE9" s="213" t="s">
        <v>1104</v>
      </c>
      <c r="AF9" s="214"/>
      <c r="AG9" s="213" t="s">
        <v>1104</v>
      </c>
      <c r="AH9" s="214"/>
      <c r="AI9" s="213" t="s">
        <v>1104</v>
      </c>
      <c r="AJ9" s="214"/>
      <c r="AK9" s="213" t="s">
        <v>1104</v>
      </c>
      <c r="AL9" s="214"/>
      <c r="AM9" s="211" t="s">
        <v>1104</v>
      </c>
      <c r="AN9" s="212"/>
    </row>
    <row r="10" spans="1:40" s="49" customFormat="1" ht="31.5">
      <c r="B10" s="142"/>
      <c r="C10" s="50" t="str">
        <f>"Position at "&amp;VLOOKUP($C$5,Lookups!$D:$F,2,0)</f>
        <v>Position at 31 December 2011</v>
      </c>
      <c r="D10" s="50" t="str">
        <f>"Position at "&amp;VLOOKUP($C$5,Lookups!$D:$F,3,0)</f>
        <v>Position at 31 March 2012</v>
      </c>
      <c r="E10" s="50" t="str">
        <f>"Position at "&amp;VLOOKUP($C$5,Lookups!$D:$F,2,0)</f>
        <v>Position at 31 December 2011</v>
      </c>
      <c r="F10" s="50" t="str">
        <f>"Position at "&amp;VLOOKUP($C$5,Lookups!$D:$F,3,0)</f>
        <v>Position at 31 March 2012</v>
      </c>
      <c r="G10" s="50" t="str">
        <f>"Position at "&amp;VLOOKUP($C$5,Lookups!$D:$F,2,0)</f>
        <v>Position at 31 December 2011</v>
      </c>
      <c r="H10" s="50" t="str">
        <f>"Position at "&amp;VLOOKUP($C$5,Lookups!$D:$F,3,0)</f>
        <v>Position at 31 March 2012</v>
      </c>
      <c r="I10" s="50" t="str">
        <f>"Position at "&amp;VLOOKUP($C$5,Lookups!$D:$F,2,0)</f>
        <v>Position at 31 December 2011</v>
      </c>
      <c r="J10" s="50" t="str">
        <f>"Position at "&amp;VLOOKUP($C$5,Lookups!$D:$F,3,0)</f>
        <v>Position at 31 March 2012</v>
      </c>
      <c r="K10" s="50" t="str">
        <f>"Position at "&amp;VLOOKUP($C$5,Lookups!$D:$F,2,0)</f>
        <v>Position at 31 December 2011</v>
      </c>
      <c r="L10" s="50" t="str">
        <f>"Position at "&amp;VLOOKUP($C$5,Lookups!$D:$F,3,0)</f>
        <v>Position at 31 March 2012</v>
      </c>
      <c r="M10" s="50" t="str">
        <f>"Position at "&amp;VLOOKUP($C$5,Lookups!$D:$F,2,0)</f>
        <v>Position at 31 December 2011</v>
      </c>
      <c r="N10" s="50" t="str">
        <f>"Position at "&amp;VLOOKUP($C$5,Lookups!$D:$F,3,0)</f>
        <v>Position at 31 March 2012</v>
      </c>
      <c r="O10" s="50" t="str">
        <f>"Position at "&amp;VLOOKUP($C$5,Lookups!$D:$F,2,0)</f>
        <v>Position at 31 December 2011</v>
      </c>
      <c r="P10" s="50" t="str">
        <f>"Position at "&amp;VLOOKUP($C$5,Lookups!$D:$F,3,0)</f>
        <v>Position at 31 March 2012</v>
      </c>
      <c r="Q10" s="50" t="str">
        <f>"Position at "&amp;VLOOKUP($C$5,Lookups!$D:$F,2,0)</f>
        <v>Position at 31 December 2011</v>
      </c>
      <c r="R10" s="50" t="str">
        <f>"Position at "&amp;VLOOKUP($C$5,Lookups!$D:$F,3,0)</f>
        <v>Position at 31 March 2012</v>
      </c>
      <c r="S10" s="50" t="str">
        <f>"Position at "&amp;VLOOKUP($C$5,Lookups!$D:$F,2,0)</f>
        <v>Position at 31 December 2011</v>
      </c>
      <c r="T10" s="50" t="str">
        <f>"Position at "&amp;VLOOKUP($C$5,Lookups!$D:$F,3,0)</f>
        <v>Position at 31 March 2012</v>
      </c>
      <c r="U10" s="50" t="str">
        <f>"Position at "&amp;VLOOKUP($C$5,Lookups!$D:$F,2,0)</f>
        <v>Position at 31 December 2011</v>
      </c>
      <c r="V10" s="50" t="str">
        <f>"Position at "&amp;VLOOKUP($C$5,Lookups!$D:$F,3,0)</f>
        <v>Position at 31 March 2012</v>
      </c>
      <c r="W10" s="50" t="str">
        <f>"Position at "&amp;VLOOKUP($C$5,Lookups!$D:$F,2,0)</f>
        <v>Position at 31 December 2011</v>
      </c>
      <c r="X10" s="50" t="str">
        <f>"Position at "&amp;VLOOKUP($C$5,Lookups!$D:$F,3,0)</f>
        <v>Position at 31 March 2012</v>
      </c>
      <c r="Y10" s="50" t="str">
        <f>"Position at "&amp;VLOOKUP($C$5,Lookups!$D:$F,2,0)</f>
        <v>Position at 31 December 2011</v>
      </c>
      <c r="Z10" s="50" t="str">
        <f>"Position at "&amp;VLOOKUP($C$5,Lookups!$D:$F,3,0)</f>
        <v>Position at 31 March 2012</v>
      </c>
      <c r="AA10" s="50" t="str">
        <f>"Position at "&amp;VLOOKUP($C$5,Lookups!$D:$F,2,0)</f>
        <v>Position at 31 December 2011</v>
      </c>
      <c r="AB10" s="50" t="str">
        <f>"Position at "&amp;VLOOKUP($C$5,Lookups!$D:$F,3,0)</f>
        <v>Position at 31 March 2012</v>
      </c>
      <c r="AC10" s="50" t="str">
        <f>"Position at "&amp;VLOOKUP($C$5,Lookups!$D:$F,2,0)</f>
        <v>Position at 31 December 2011</v>
      </c>
      <c r="AD10" s="50" t="str">
        <f>"Position at "&amp;VLOOKUP($C$5,Lookups!$D:$F,3,0)</f>
        <v>Position at 31 March 2012</v>
      </c>
      <c r="AE10" s="50" t="str">
        <f>"Position at "&amp;VLOOKUP($C$5,Lookups!$D:$F,2,0)</f>
        <v>Position at 31 December 2011</v>
      </c>
      <c r="AF10" s="50" t="str">
        <f>"Position at "&amp;VLOOKUP($C$5,Lookups!$D:$F,3,0)</f>
        <v>Position at 31 March 2012</v>
      </c>
      <c r="AG10" s="50" t="str">
        <f>"Position at "&amp;VLOOKUP($C$5,Lookups!$D:$F,2,0)</f>
        <v>Position at 31 December 2011</v>
      </c>
      <c r="AH10" s="50" t="str">
        <f>"Position at "&amp;VLOOKUP($C$5,Lookups!$D:$F,3,0)</f>
        <v>Position at 31 March 2012</v>
      </c>
      <c r="AI10" s="50" t="str">
        <f>"Position at "&amp;VLOOKUP($C$5,Lookups!$D:$F,2,0)</f>
        <v>Position at 31 December 2011</v>
      </c>
      <c r="AJ10" s="50" t="str">
        <f>"Position at "&amp;VLOOKUP($C$5,Lookups!$D:$F,3,0)</f>
        <v>Position at 31 March 2012</v>
      </c>
      <c r="AK10" s="50" t="str">
        <f>"Position at "&amp;VLOOKUP($C$5,Lookups!$D:$F,2,0)</f>
        <v>Position at 31 December 2011</v>
      </c>
      <c r="AL10" s="50" t="str">
        <f>"Position at "&amp;VLOOKUP($C$5,Lookups!$D:$F,3,0)</f>
        <v>Position at 31 March 2012</v>
      </c>
      <c r="AM10" s="50" t="str">
        <f>"Position at "&amp;VLOOKUP($C$5,Lookups!$D:$F,2,0)</f>
        <v>Position at 31 December 2011</v>
      </c>
      <c r="AN10" s="50" t="str">
        <f>"Position at "&amp;VLOOKUP($C$5,Lookups!$D:$F,3,0)</f>
        <v>Position at 31 March 2012</v>
      </c>
    </row>
    <row r="11" spans="1:40" s="49" customFormat="1" ht="10.5">
      <c r="B11" s="143"/>
      <c r="C11" s="51"/>
      <c r="D11" s="51"/>
      <c r="E11" s="51"/>
      <c r="G11" s="51"/>
      <c r="H11" s="51"/>
      <c r="I11" s="51"/>
      <c r="K11" s="51"/>
      <c r="L11" s="51"/>
      <c r="M11" s="51"/>
      <c r="O11" s="51"/>
      <c r="P11" s="51"/>
      <c r="Q11" s="51"/>
      <c r="S11" s="51"/>
      <c r="T11" s="51"/>
      <c r="U11" s="51"/>
      <c r="W11" s="51"/>
      <c r="X11" s="51"/>
      <c r="Y11" s="51"/>
      <c r="AA11" s="51"/>
      <c r="AB11" s="51"/>
      <c r="AC11" s="51"/>
      <c r="AD11" s="51"/>
      <c r="AE11" s="51"/>
      <c r="AF11" s="51"/>
      <c r="AG11" s="51"/>
      <c r="AH11" s="51"/>
      <c r="AI11" s="51"/>
      <c r="AJ11" s="51"/>
      <c r="AK11" s="51"/>
      <c r="AL11" s="51"/>
      <c r="AM11" s="51"/>
      <c r="AN11" s="51"/>
    </row>
    <row r="12" spans="1:40" s="49" customFormat="1" ht="10.5">
      <c r="B12" s="144" t="s">
        <v>1236</v>
      </c>
      <c r="C12" s="52">
        <f>VLOOKUP($B12&amp;C$8,'Raw CDR data'!$A:$K,MATCH(MID(C$10,13,100)*1,'Raw CDR data'!$2:$2,0),0)</f>
        <v>2063</v>
      </c>
      <c r="D12" s="52">
        <f>VLOOKUP($B12&amp;C$8,'Raw CDR data'!$A:$K,MATCH(MID(D$10,13,100)*1,'Raw CDR data'!$2:$2,0),0)</f>
        <v>2074</v>
      </c>
      <c r="E12" s="53">
        <f>VLOOKUP($B12&amp;C$8,'Raw CDR data'!$A:$K,MATCH(MID(E$10,13,100)*1,'Raw CDR data'!$2:$2,0)+1,0)</f>
        <v>11780</v>
      </c>
      <c r="F12" s="53">
        <f>VLOOKUP($B12&amp;C$8,'Raw CDR data'!$A:$K,MATCH(MID(F$10,13,100)*1,'Raw CDR data'!$2:$2,0)+1,0)</f>
        <v>11765</v>
      </c>
      <c r="G12" s="52">
        <f>VLOOKUP($B12&amp;G$8,'Raw CDR data'!$A:$K,MATCH(MID(G$10,13,100)*1,'Raw CDR data'!$2:$2,0),0)</f>
        <v>16</v>
      </c>
      <c r="H12" s="52">
        <f>VLOOKUP($B12&amp;G$8,'Raw CDR data'!$A:$K,MATCH(MID(H$10,13,100)*1,'Raw CDR data'!$2:$2,0),0)</f>
        <v>16</v>
      </c>
      <c r="I12" s="53">
        <f>VLOOKUP($B12&amp;G$8,'Raw CDR data'!$A:$K,MATCH(MID(I$10,13,100)*1,'Raw CDR data'!$2:$2,0)+1,0)</f>
        <v>281</v>
      </c>
      <c r="J12" s="53">
        <f>VLOOKUP($B12&amp;G$8,'Raw CDR data'!$A:$K,MATCH(MID(J$10,13,100)*1,'Raw CDR data'!$2:$2,0)+1,0)</f>
        <v>281</v>
      </c>
      <c r="K12" s="52">
        <f>VLOOKUP($B12&amp;K$8,'Raw CDR data'!$A:$K,MATCH(MID(K$10,13,100)*1,'Raw CDR data'!$2:$2,0),0)</f>
        <v>197</v>
      </c>
      <c r="L12" s="52">
        <f>VLOOKUP($B12&amp;K$8,'Raw CDR data'!$A:$K,MATCH(MID(L$10,13,100)*1,'Raw CDR data'!$2:$2,0),0)</f>
        <v>194</v>
      </c>
      <c r="M12" s="53">
        <f>VLOOKUP($B12&amp;K$8,'Raw CDR data'!$A:$K,MATCH(MID(M$10,13,100)*1,'Raw CDR data'!$2:$2,0)+1,0)</f>
        <v>6394.5165489999999</v>
      </c>
      <c r="N12" s="53">
        <f>VLOOKUP($B12&amp;K$8,'Raw CDR data'!$A:$K,MATCH(MID(N$10,13,100)*1,'Raw CDR data'!$2:$2,0)+1,0)</f>
        <v>6328.4423050000005</v>
      </c>
      <c r="O12" s="52">
        <f>VLOOKUP($B12&amp;O$8,'Raw CDR data'!$A:$K,MATCH(MID(O$10,13,100)*1,'Raw CDR data'!$2:$2,0),0)</f>
        <v>64</v>
      </c>
      <c r="P12" s="52">
        <f>VLOOKUP($B12&amp;O$8,'Raw CDR data'!$A:$K,MATCH(MID(P$10,13,100)*1,'Raw CDR data'!$2:$2,0),0)</f>
        <v>65</v>
      </c>
      <c r="Q12" s="53">
        <f>VLOOKUP($B12&amp;O$8,'Raw CDR data'!$A:$K,MATCH(MID(Q$10,13,100)*1,'Raw CDR data'!$2:$2,0)+1,0)</f>
        <v>424.51551699999999</v>
      </c>
      <c r="R12" s="53">
        <f>VLOOKUP($B12&amp;O$8,'Raw CDR data'!$A:$K,MATCH(MID(R$10,13,100)*1,'Raw CDR data'!$2:$2,0)+1,0)</f>
        <v>429.34160200000002</v>
      </c>
      <c r="S12" s="52">
        <f>VLOOKUP($B12&amp;S$8,'Raw CDR data'!$A:$K,MATCH(MID(S$10,13,100)*1,'Raw CDR data'!$2:$2,0),0)</f>
        <v>87</v>
      </c>
      <c r="T12" s="52">
        <f>VLOOKUP($B12&amp;S$8,'Raw CDR data'!$A:$K,MATCH(MID(T$10,13,100)*1,'Raw CDR data'!$2:$2,0),0)</f>
        <v>86</v>
      </c>
      <c r="U12" s="53">
        <f>VLOOKUP($B12&amp;S$8,'Raw CDR data'!$A:$K,MATCH(MID(U$10,13,100)*1,'Raw CDR data'!$2:$2,0)+1,0)</f>
        <v>9793.8448275862065</v>
      </c>
      <c r="V12" s="53">
        <f>VLOOKUP($B12&amp;S$8,'Raw CDR data'!$A:$K,MATCH(MID(V$10,13,100)*1,'Raw CDR data'!$2:$2,0)+1,0)</f>
        <v>9723.9137931034493</v>
      </c>
      <c r="W12" s="52">
        <f>VLOOKUP($B12&amp;"Further Education College",'Raw CDR data'!$A:$K,MATCH(MID(W$10,13,100)*1,'Raw CDR data'!$2:$2,0),0)</f>
        <v>44</v>
      </c>
      <c r="X12" s="52">
        <f>VLOOKUP($B12&amp;"Further Education College",'Raw CDR data'!$A:$K,MATCH(MID(X$10,13,100)*1,'Raw CDR data'!$2:$2,0),0)</f>
        <v>44</v>
      </c>
      <c r="Y12" s="53">
        <f>VLOOKUP($B12&amp;"Further Education College",'Raw CDR data'!$A:$K,MATCH(MID(Y$10,13,100)*1,'Raw CDR data'!$2:$2,0)+1,0)</f>
        <v>4176.9302320000006</v>
      </c>
      <c r="Z12" s="53">
        <f>VLOOKUP($B12&amp;"Further Education College",'Raw CDR data'!$A:$K,MATCH(MID(Z$10,13,100)*1,'Raw CDR data'!$2:$2,0)+1,0)</f>
        <v>4176.9302320000006</v>
      </c>
      <c r="AA12" s="52">
        <f>VLOOKUP($B12&amp;AA$8,'Raw CDR data'!$A:$K,MATCH(MID(AA$10,13,100)*1,'Raw CDR data'!$2:$2,0),0)</f>
        <v>4</v>
      </c>
      <c r="AB12" s="52">
        <f>VLOOKUP($B12&amp;AA$8,'Raw CDR data'!$A:$K,MATCH(MID(AB$10,13,100)*1,'Raw CDR data'!$2:$2,0),0)</f>
        <v>4</v>
      </c>
      <c r="AC12" s="52">
        <f>VLOOKUP($B12&amp;AC$8,'Raw CDR data'!$A:$K,MATCH(MID(AC$10,13,100)*1,'Raw CDR data'!$2:$2,0),0)</f>
        <v>43</v>
      </c>
      <c r="AD12" s="52">
        <f>VLOOKUP($B12&amp;AC$8,'Raw CDR data'!$A:$K,MATCH(MID(AD$10,13,100)*1,'Raw CDR data'!$2:$2,0),0)</f>
        <v>40</v>
      </c>
      <c r="AE12" s="52">
        <f>VLOOKUP($B12&amp;"Voluntary Adoption Agency",'Raw CDR data'!$A:$K,MATCH(MID(AE$10,13,100)*1,'Raw CDR data'!$2:$2,0),0)</f>
        <v>48</v>
      </c>
      <c r="AF12" s="52">
        <f>VLOOKUP($B12&amp;"Voluntary Adoption Agency",'Raw CDR data'!$A:$K,MATCH(MID(AF$10,13,100)*1,'Raw CDR data'!$2:$2,0),0)</f>
        <v>48</v>
      </c>
      <c r="AG12" s="52">
        <f>VLOOKUP($B12&amp;"Local Authority Adoption Agency",'Raw CDR data'!$A:$K,MATCH(MID(AG$10,13,100)*1,'Raw CDR data'!$2:$2,0),0)</f>
        <v>150</v>
      </c>
      <c r="AH12" s="52">
        <f>VLOOKUP($B12&amp;"Local Authority Adoption Agency",'Raw CDR data'!$A:$K,MATCH(MID(AH$10,13,100)*1,'Raw CDR data'!$2:$2,0),0)</f>
        <v>150</v>
      </c>
      <c r="AI12" s="52">
        <f>VLOOKUP($B12&amp;"Independent Fostering Agency",'Raw CDR data'!$A:$K,MATCH(MID(AI$10,13,100)*1,'Raw CDR data'!$2:$2,0),0)</f>
        <v>292</v>
      </c>
      <c r="AJ12" s="52">
        <f>VLOOKUP($B12&amp;"Independent Fostering Agency",'Raw CDR data'!$A:$K,MATCH(MID(AJ$10,13,100)*1,'Raw CDR data'!$2:$2,0),0)</f>
        <v>295</v>
      </c>
      <c r="AK12" s="52">
        <f>VLOOKUP($B12&amp;"Local Authority Fostering Agency",'Raw CDR data'!$A:$K,MATCH(MID(AK$10,13,100)*1,'Raw CDR data'!$2:$2,0),0)</f>
        <v>149</v>
      </c>
      <c r="AL12" s="52">
        <f>VLOOKUP($B12&amp;"Local Authority Fostering Agency",'Raw CDR data'!$A:$K,MATCH(MID(AL$10,13,100)*1,'Raw CDR data'!$2:$2,0),0)</f>
        <v>150</v>
      </c>
      <c r="AM12" s="52">
        <f>VLOOKUP($B12&amp;AM$8,'Raw CDR data'!$A:$K,MATCH(MID(AM$10,13,100)*1,'Raw CDR data'!$2:$2,0),0)</f>
        <v>3157</v>
      </c>
      <c r="AN12" s="52">
        <f>VLOOKUP($B12&amp;AM$8,'Raw CDR data'!$A:$K,MATCH(MID(AN$10,13,100)*1,'Raw CDR data'!$2:$2,0),0)</f>
        <v>3166</v>
      </c>
    </row>
    <row r="13" spans="1:40" s="49" customFormat="1" ht="10.5">
      <c r="B13" s="143"/>
      <c r="C13" s="52"/>
      <c r="D13" s="52"/>
      <c r="E13" s="53"/>
      <c r="F13" s="53"/>
      <c r="G13" s="52"/>
      <c r="H13" s="52"/>
      <c r="I13" s="53"/>
      <c r="J13" s="53"/>
      <c r="K13" s="52"/>
      <c r="L13" s="52"/>
      <c r="M13" s="53"/>
      <c r="N13" s="53"/>
      <c r="O13" s="52"/>
      <c r="P13" s="52"/>
      <c r="Q13" s="53"/>
      <c r="R13" s="53"/>
      <c r="S13" s="52"/>
      <c r="T13" s="52"/>
      <c r="U13" s="53"/>
      <c r="V13" s="53"/>
      <c r="W13" s="52"/>
      <c r="X13" s="52"/>
      <c r="Y13" s="53"/>
      <c r="Z13" s="53"/>
      <c r="AA13" s="52"/>
      <c r="AB13" s="52"/>
      <c r="AC13" s="52"/>
      <c r="AD13" s="52"/>
      <c r="AE13" s="52"/>
      <c r="AF13" s="52"/>
      <c r="AG13" s="52"/>
      <c r="AH13" s="52"/>
      <c r="AI13" s="52"/>
      <c r="AJ13" s="52"/>
      <c r="AK13" s="52"/>
      <c r="AL13" s="52"/>
      <c r="AM13" s="52"/>
      <c r="AN13" s="52"/>
    </row>
    <row r="14" spans="1:40" s="49" customFormat="1" ht="10.5">
      <c r="B14" s="145" t="s">
        <v>1237</v>
      </c>
      <c r="C14" s="52">
        <f>VLOOKUP($B14&amp;C$8,'Raw CDR data'!$A:$K,MATCH(MID(C$10,13,100)*1,'Raw CDR data'!$2:$2,0),0)</f>
        <v>106</v>
      </c>
      <c r="D14" s="52">
        <f>VLOOKUP($B14&amp;C$8,'Raw CDR data'!$A:$K,MATCH(MID(D$10,13,100)*1,'Raw CDR data'!$2:$2,0),0)</f>
        <v>107</v>
      </c>
      <c r="E14" s="53">
        <f>VLOOKUP($B14&amp;C$8,'Raw CDR data'!$A:$K,MATCH(MID(E$10,13,100)*1,'Raw CDR data'!$2:$2,0)+1,0)</f>
        <v>562</v>
      </c>
      <c r="F14" s="53">
        <f>VLOOKUP($B14&amp;C$8,'Raw CDR data'!$A:$K,MATCH(MID(F$10,13,100)*1,'Raw CDR data'!$2:$2,0)+1,0)</f>
        <v>572</v>
      </c>
      <c r="G14" s="52">
        <f>VLOOKUP($B14&amp;G$8,'Raw CDR data'!$A:$K,MATCH(MID(G$10,13,100)*1,'Raw CDR data'!$2:$2,0),0)</f>
        <v>2</v>
      </c>
      <c r="H14" s="52">
        <f>VLOOKUP($B14&amp;G$8,'Raw CDR data'!$A:$K,MATCH(MID(H$10,13,100)*1,'Raw CDR data'!$2:$2,0),0)</f>
        <v>2</v>
      </c>
      <c r="I14" s="53">
        <f>VLOOKUP($B14&amp;G$8,'Raw CDR data'!$A:$K,MATCH(MID(I$10,13,100)*1,'Raw CDR data'!$2:$2,0)+1,0)</f>
        <v>55</v>
      </c>
      <c r="J14" s="53">
        <f>VLOOKUP($B14&amp;G$8,'Raw CDR data'!$A:$K,MATCH(MID(J$10,13,100)*1,'Raw CDR data'!$2:$2,0)+1,0)</f>
        <v>55</v>
      </c>
      <c r="K14" s="52">
        <f>VLOOKUP($B14&amp;K$8,'Raw CDR data'!$A:$K,MATCH(MID(K$10,13,100)*1,'Raw CDR data'!$2:$2,0),0)</f>
        <v>11</v>
      </c>
      <c r="L14" s="52">
        <f>VLOOKUP($B14&amp;K$8,'Raw CDR data'!$A:$K,MATCH(MID(L$10,13,100)*1,'Raw CDR data'!$2:$2,0),0)</f>
        <v>10</v>
      </c>
      <c r="M14" s="53">
        <f>VLOOKUP($B14&amp;K$8,'Raw CDR data'!$A:$K,MATCH(MID(M$10,13,100)*1,'Raw CDR data'!$2:$2,0)+1,0)</f>
        <v>194.98076900000001</v>
      </c>
      <c r="N14" s="53">
        <f>VLOOKUP($B14&amp;K$8,'Raw CDR data'!$A:$K,MATCH(MID(N$10,13,100)*1,'Raw CDR data'!$2:$2,0)+1,0)</f>
        <v>180.98076900000001</v>
      </c>
      <c r="O14" s="52">
        <f>VLOOKUP($B14&amp;O$8,'Raw CDR data'!$A:$K,MATCH(MID(O$10,13,100)*1,'Raw CDR data'!$2:$2,0),0)</f>
        <v>0</v>
      </c>
      <c r="P14" s="52">
        <f>VLOOKUP($B14&amp;O$8,'Raw CDR data'!$A:$K,MATCH(MID(P$10,13,100)*1,'Raw CDR data'!$2:$2,0),0)</f>
        <v>0</v>
      </c>
      <c r="Q14" s="53">
        <f>VLOOKUP($B14&amp;O$8,'Raw CDR data'!$A:$K,MATCH(MID(Q$10,13,100)*1,'Raw CDR data'!$2:$2,0)+1,0)</f>
        <v>0</v>
      </c>
      <c r="R14" s="53">
        <f>VLOOKUP($B14&amp;O$8,'Raw CDR data'!$A:$K,MATCH(MID(R$10,13,100)*1,'Raw CDR data'!$2:$2,0)+1,0)</f>
        <v>0</v>
      </c>
      <c r="S14" s="52">
        <f>VLOOKUP($B14&amp;S$8,'Raw CDR data'!$A:$K,MATCH(MID(S$10,13,100)*1,'Raw CDR data'!$2:$2,0),0)</f>
        <v>1</v>
      </c>
      <c r="T14" s="52">
        <f>VLOOKUP($B14&amp;S$8,'Raw CDR data'!$A:$K,MATCH(MID(T$10,13,100)*1,'Raw CDR data'!$2:$2,0),0)</f>
        <v>1</v>
      </c>
      <c r="U14" s="53">
        <f>VLOOKUP($B14&amp;S$8,'Raw CDR data'!$A:$K,MATCH(MID(U$10,13,100)*1,'Raw CDR data'!$2:$2,0)+1,0)</f>
        <v>45</v>
      </c>
      <c r="V14" s="53">
        <f>VLOOKUP($B14&amp;S$8,'Raw CDR data'!$A:$K,MATCH(MID(V$10,13,100)*1,'Raw CDR data'!$2:$2,0)+1,0)</f>
        <v>45</v>
      </c>
      <c r="W14" s="52">
        <f>VLOOKUP($B14&amp;"Further Education College",'Raw CDR data'!$A:$K,MATCH(MID(W$10,13,100)*1,'Raw CDR data'!$2:$2,0),0)</f>
        <v>2</v>
      </c>
      <c r="X14" s="52">
        <f>VLOOKUP($B14&amp;"Further Education College",'Raw CDR data'!$A:$K,MATCH(MID(X$10,13,100)*1,'Raw CDR data'!$2:$2,0),0)</f>
        <v>2</v>
      </c>
      <c r="Y14" s="53">
        <f>VLOOKUP($B14&amp;"Further Education College",'Raw CDR data'!$A:$K,MATCH(MID(Y$10,13,100)*1,'Raw CDR data'!$2:$2,0)+1,0)</f>
        <v>88</v>
      </c>
      <c r="Z14" s="53">
        <f>VLOOKUP($B14&amp;"Further Education College",'Raw CDR data'!$A:$K,MATCH(MID(Z$10,13,100)*1,'Raw CDR data'!$2:$2,0)+1,0)</f>
        <v>88</v>
      </c>
      <c r="AA14" s="52">
        <f>VLOOKUP($B14&amp;AA$8,'Raw CDR data'!$A:$K,MATCH(MID(AA$10,13,100)*1,'Raw CDR data'!$2:$2,0),0)</f>
        <v>1</v>
      </c>
      <c r="AB14" s="52">
        <f>VLOOKUP($B14&amp;AA$8,'Raw CDR data'!$A:$K,MATCH(MID(AB$10,13,100)*1,'Raw CDR data'!$2:$2,0),0)</f>
        <v>1</v>
      </c>
      <c r="AC14" s="52">
        <f>VLOOKUP($B14&amp;AC$8,'Raw CDR data'!$A:$K,MATCH(MID(AC$10,13,100)*1,'Raw CDR data'!$2:$2,0),0)</f>
        <v>2</v>
      </c>
      <c r="AD14" s="52">
        <f>VLOOKUP($B14&amp;AC$8,'Raw CDR data'!$A:$K,MATCH(MID(AD$10,13,100)*1,'Raw CDR data'!$2:$2,0),0)</f>
        <v>2</v>
      </c>
      <c r="AE14" s="52">
        <f>VLOOKUP($B14&amp;"Voluntary Adoption Agency",'Raw CDR data'!$A:$K,MATCH(MID(AE$10,13,100)*1,'Raw CDR data'!$2:$2,0),0)</f>
        <v>4</v>
      </c>
      <c r="AF14" s="52">
        <f>VLOOKUP($B14&amp;"Voluntary Adoption Agency",'Raw CDR data'!$A:$K,MATCH(MID(AF$10,13,100)*1,'Raw CDR data'!$2:$2,0),0)</f>
        <v>4</v>
      </c>
      <c r="AG14" s="52">
        <f>VLOOKUP($B14&amp;"Local Authority Adoption Agency",'Raw CDR data'!$A:$K,MATCH(MID(AG$10,13,100)*1,'Raw CDR data'!$2:$2,0),0)</f>
        <v>12</v>
      </c>
      <c r="AH14" s="52">
        <f>VLOOKUP($B14&amp;"Local Authority Adoption Agency",'Raw CDR data'!$A:$K,MATCH(MID(AH$10,13,100)*1,'Raw CDR data'!$2:$2,0),0)</f>
        <v>12</v>
      </c>
      <c r="AI14" s="52">
        <f>VLOOKUP($B14&amp;"Independent Fostering Agency",'Raw CDR data'!$A:$K,MATCH(MID(AI$10,13,100)*1,'Raw CDR data'!$2:$2,0),0)</f>
        <v>17</v>
      </c>
      <c r="AJ14" s="52">
        <f>VLOOKUP($B14&amp;"Independent Fostering Agency",'Raw CDR data'!$A:$K,MATCH(MID(AJ$10,13,100)*1,'Raw CDR data'!$2:$2,0),0)</f>
        <v>16</v>
      </c>
      <c r="AK14" s="52">
        <f>VLOOKUP($B14&amp;"Local Authority Fostering Agency",'Raw CDR data'!$A:$K,MATCH(MID(AK$10,13,100)*1,'Raw CDR data'!$2:$2,0),0)</f>
        <v>12</v>
      </c>
      <c r="AL14" s="52">
        <f>VLOOKUP($B14&amp;"Local Authority Fostering Agency",'Raw CDR data'!$A:$K,MATCH(MID(AL$10,13,100)*1,'Raw CDR data'!$2:$2,0),0)</f>
        <v>12</v>
      </c>
      <c r="AM14" s="52">
        <f>VLOOKUP($B14&amp;AM$8,'Raw CDR data'!$A:$K,MATCH(MID(AM$10,13,100)*1,'Raw CDR data'!$2:$2,0),0)</f>
        <v>170</v>
      </c>
      <c r="AN14" s="52">
        <f>VLOOKUP($B14&amp;AM$8,'Raw CDR data'!$A:$K,MATCH(MID(AN$10,13,100)*1,'Raw CDR data'!$2:$2,0),0)</f>
        <v>169</v>
      </c>
    </row>
    <row r="15" spans="1:40" s="49" customFormat="1" ht="10.5">
      <c r="B15" s="146" t="s">
        <v>1627</v>
      </c>
      <c r="C15" s="52">
        <f>VLOOKUP($B15&amp;C$8,'Raw CDR data'!$A:$K,MATCH(MID(C$10,13,100)*1,'Raw CDR data'!$2:$2,0),0)</f>
        <v>13</v>
      </c>
      <c r="D15" s="52">
        <f>VLOOKUP($B15&amp;C$8,'Raw CDR data'!$A:$K,MATCH(MID(D$10,13,100)*1,'Raw CDR data'!$2:$2,0),0)</f>
        <v>13</v>
      </c>
      <c r="E15" s="53">
        <f>VLOOKUP($B15&amp;C$8,'Raw CDR data'!$A:$K,MATCH(MID(E$10,13,100)*1,'Raw CDR data'!$2:$2,0)+1,0)</f>
        <v>62</v>
      </c>
      <c r="F15" s="53">
        <f>VLOOKUP($B15&amp;C$8,'Raw CDR data'!$A:$K,MATCH(MID(F$10,13,100)*1,'Raw CDR data'!$2:$2,0)+1,0)</f>
        <v>62</v>
      </c>
      <c r="G15" s="52">
        <f>VLOOKUP($B15&amp;G$8,'Raw CDR data'!$A:$K,MATCH(MID(G$10,13,100)*1,'Raw CDR data'!$2:$2,0),0)</f>
        <v>0</v>
      </c>
      <c r="H15" s="52">
        <f>VLOOKUP($B15&amp;G$8,'Raw CDR data'!$A:$K,MATCH(MID(H$10,13,100)*1,'Raw CDR data'!$2:$2,0),0)</f>
        <v>0</v>
      </c>
      <c r="I15" s="53">
        <f>VLOOKUP($B15&amp;G$8,'Raw CDR data'!$A:$K,MATCH(MID(I$10,13,100)*1,'Raw CDR data'!$2:$2,0)+1,0)</f>
        <v>0</v>
      </c>
      <c r="J15" s="53">
        <f>VLOOKUP($B15&amp;G$8,'Raw CDR data'!$A:$K,MATCH(MID(J$10,13,100)*1,'Raw CDR data'!$2:$2,0)+1,0)</f>
        <v>0</v>
      </c>
      <c r="K15" s="52">
        <f>VLOOKUP($B15&amp;K$8,'Raw CDR data'!$A:$K,MATCH(MID(K$10,13,100)*1,'Raw CDR data'!$2:$2,0),0)</f>
        <v>0</v>
      </c>
      <c r="L15" s="52">
        <f>VLOOKUP($B15&amp;K$8,'Raw CDR data'!$A:$K,MATCH(MID(L$10,13,100)*1,'Raw CDR data'!$2:$2,0),0)</f>
        <v>0</v>
      </c>
      <c r="M15" s="53">
        <f>VLOOKUP($B15&amp;K$8,'Raw CDR data'!$A:$K,MATCH(MID(M$10,13,100)*1,'Raw CDR data'!$2:$2,0)+1,0)</f>
        <v>0</v>
      </c>
      <c r="N15" s="53">
        <f>VLOOKUP($B15&amp;K$8,'Raw CDR data'!$A:$K,MATCH(MID(N$10,13,100)*1,'Raw CDR data'!$2:$2,0)+1,0)</f>
        <v>0</v>
      </c>
      <c r="O15" s="52">
        <f>VLOOKUP($B15&amp;O$8,'Raw CDR data'!$A:$K,MATCH(MID(O$10,13,100)*1,'Raw CDR data'!$2:$2,0),0)</f>
        <v>0</v>
      </c>
      <c r="P15" s="52">
        <f>VLOOKUP($B15&amp;O$8,'Raw CDR data'!$A:$K,MATCH(MID(P$10,13,100)*1,'Raw CDR data'!$2:$2,0),0)</f>
        <v>0</v>
      </c>
      <c r="Q15" s="53">
        <f>VLOOKUP($B15&amp;O$8,'Raw CDR data'!$A:$K,MATCH(MID(Q$10,13,100)*1,'Raw CDR data'!$2:$2,0)+1,0)</f>
        <v>0</v>
      </c>
      <c r="R15" s="53">
        <f>VLOOKUP($B15&amp;O$8,'Raw CDR data'!$A:$K,MATCH(MID(R$10,13,100)*1,'Raw CDR data'!$2:$2,0)+1,0)</f>
        <v>0</v>
      </c>
      <c r="S15" s="52">
        <f>VLOOKUP($B15&amp;S$8,'Raw CDR data'!$A:$K,MATCH(MID(S$10,13,100)*1,'Raw CDR data'!$2:$2,0),0)</f>
        <v>0</v>
      </c>
      <c r="T15" s="52">
        <f>VLOOKUP($B15&amp;S$8,'Raw CDR data'!$A:$K,MATCH(MID(T$10,13,100)*1,'Raw CDR data'!$2:$2,0),0)</f>
        <v>0</v>
      </c>
      <c r="U15" s="53">
        <f>VLOOKUP($B15&amp;S$8,'Raw CDR data'!$A:$K,MATCH(MID(U$10,13,100)*1,'Raw CDR data'!$2:$2,0)+1,0)</f>
        <v>0</v>
      </c>
      <c r="V15" s="53">
        <f>VLOOKUP($B15&amp;S$8,'Raw CDR data'!$A:$K,MATCH(MID(V$10,13,100)*1,'Raw CDR data'!$2:$2,0)+1,0)</f>
        <v>0</v>
      </c>
      <c r="W15" s="52">
        <f>VLOOKUP($B15&amp;"Further Education College",'Raw CDR data'!$A:$K,MATCH(MID(W$10,13,100)*1,'Raw CDR data'!$2:$2,0),0)</f>
        <v>0</v>
      </c>
      <c r="X15" s="52">
        <f>VLOOKUP($B15&amp;"Further Education College",'Raw CDR data'!$A:$K,MATCH(MID(X$10,13,100)*1,'Raw CDR data'!$2:$2,0),0)</f>
        <v>0</v>
      </c>
      <c r="Y15" s="53">
        <f>VLOOKUP($B15&amp;"Further Education College",'Raw CDR data'!$A:$K,MATCH(MID(Y$10,13,100)*1,'Raw CDR data'!$2:$2,0)+1,0)</f>
        <v>0</v>
      </c>
      <c r="Z15" s="53">
        <f>VLOOKUP($B15&amp;"Further Education College",'Raw CDR data'!$A:$K,MATCH(MID(Z$10,13,100)*1,'Raw CDR data'!$2:$2,0)+1,0)</f>
        <v>0</v>
      </c>
      <c r="AA15" s="52">
        <f>VLOOKUP($B15&amp;AA$8,'Raw CDR data'!$A:$K,MATCH(MID(AA$10,13,100)*1,'Raw CDR data'!$2:$2,0),0)</f>
        <v>0</v>
      </c>
      <c r="AB15" s="52">
        <f>VLOOKUP($B15&amp;AA$8,'Raw CDR data'!$A:$K,MATCH(MID(AB$10,13,100)*1,'Raw CDR data'!$2:$2,0),0)</f>
        <v>0</v>
      </c>
      <c r="AC15" s="52">
        <f>VLOOKUP($B15&amp;AC$8,'Raw CDR data'!$A:$K,MATCH(MID(AC$10,13,100)*1,'Raw CDR data'!$2:$2,0),0)</f>
        <v>0</v>
      </c>
      <c r="AD15" s="52">
        <f>VLOOKUP($B15&amp;AC$8,'Raw CDR data'!$A:$K,MATCH(MID(AD$10,13,100)*1,'Raw CDR data'!$2:$2,0),0)</f>
        <v>0</v>
      </c>
      <c r="AE15" s="52">
        <f>VLOOKUP($B15&amp;"Voluntary Adoption Agency",'Raw CDR data'!$A:$K,MATCH(MID(AE$10,13,100)*1,'Raw CDR data'!$2:$2,0),0)</f>
        <v>0</v>
      </c>
      <c r="AF15" s="52">
        <f>VLOOKUP($B15&amp;"Voluntary Adoption Agency",'Raw CDR data'!$A:$K,MATCH(MID(AF$10,13,100)*1,'Raw CDR data'!$2:$2,0),0)</f>
        <v>0</v>
      </c>
      <c r="AG15" s="52">
        <f>VLOOKUP($B15&amp;"Local Authority Adoption Agency",'Raw CDR data'!$A:$K,MATCH(MID(AG$10,13,100)*1,'Raw CDR data'!$2:$2,0),0)</f>
        <v>1</v>
      </c>
      <c r="AH15" s="52">
        <f>VLOOKUP($B15&amp;"Local Authority Adoption Agency",'Raw CDR data'!$A:$K,MATCH(MID(AH$10,13,100)*1,'Raw CDR data'!$2:$2,0),0)</f>
        <v>1</v>
      </c>
      <c r="AI15" s="52">
        <f>VLOOKUP($B15&amp;"Independent Fostering Agency",'Raw CDR data'!$A:$K,MATCH(MID(AI$10,13,100)*1,'Raw CDR data'!$2:$2,0),0)</f>
        <v>2</v>
      </c>
      <c r="AJ15" s="52">
        <f>VLOOKUP($B15&amp;"Independent Fostering Agency",'Raw CDR data'!$A:$K,MATCH(MID(AJ$10,13,100)*1,'Raw CDR data'!$2:$2,0),0)</f>
        <v>2</v>
      </c>
      <c r="AK15" s="52">
        <f>VLOOKUP($B15&amp;"Local Authority Fostering Agency",'Raw CDR data'!$A:$K,MATCH(MID(AK$10,13,100)*1,'Raw CDR data'!$2:$2,0),0)</f>
        <v>1</v>
      </c>
      <c r="AL15" s="52">
        <f>VLOOKUP($B15&amp;"Local Authority Fostering Agency",'Raw CDR data'!$A:$K,MATCH(MID(AL$10,13,100)*1,'Raw CDR data'!$2:$2,0),0)</f>
        <v>1</v>
      </c>
      <c r="AM15" s="52">
        <f>VLOOKUP($B15&amp;AM$8,'Raw CDR data'!$A:$K,MATCH(MID(AM$10,13,100)*1,'Raw CDR data'!$2:$2,0),0)</f>
        <v>17</v>
      </c>
      <c r="AN15" s="52">
        <f>VLOOKUP($B15&amp;AM$8,'Raw CDR data'!$A:$K,MATCH(MID(AN$10,13,100)*1,'Raw CDR data'!$2:$2,0),0)</f>
        <v>17</v>
      </c>
    </row>
    <row r="16" spans="1:40" s="49" customFormat="1" ht="10.5">
      <c r="B16" s="146" t="s">
        <v>1633</v>
      </c>
      <c r="C16" s="52">
        <f>VLOOKUP($B16&amp;C$8,'Raw CDR data'!$A:$K,MATCH(MID(C$10,13,100)*1,'Raw CDR data'!$2:$2,0),0)</f>
        <v>26</v>
      </c>
      <c r="D16" s="52">
        <f>VLOOKUP($B16&amp;C$8,'Raw CDR data'!$A:$K,MATCH(MID(D$10,13,100)*1,'Raw CDR data'!$2:$2,0),0)</f>
        <v>26</v>
      </c>
      <c r="E16" s="53">
        <f>VLOOKUP($B16&amp;C$8,'Raw CDR data'!$A:$K,MATCH(MID(E$10,13,100)*1,'Raw CDR data'!$2:$2,0)+1,0)</f>
        <v>109</v>
      </c>
      <c r="F16" s="53">
        <f>VLOOKUP($B16&amp;C$8,'Raw CDR data'!$A:$K,MATCH(MID(F$10,13,100)*1,'Raw CDR data'!$2:$2,0)+1,0)</f>
        <v>112</v>
      </c>
      <c r="G16" s="52">
        <f>VLOOKUP($B16&amp;G$8,'Raw CDR data'!$A:$K,MATCH(MID(G$10,13,100)*1,'Raw CDR data'!$2:$2,0),0)</f>
        <v>1</v>
      </c>
      <c r="H16" s="52">
        <f>VLOOKUP($B16&amp;G$8,'Raw CDR data'!$A:$K,MATCH(MID(H$10,13,100)*1,'Raw CDR data'!$2:$2,0),0)</f>
        <v>1</v>
      </c>
      <c r="I16" s="53">
        <f>VLOOKUP($B16&amp;G$8,'Raw CDR data'!$A:$K,MATCH(MID(I$10,13,100)*1,'Raw CDR data'!$2:$2,0)+1,0)</f>
        <v>43</v>
      </c>
      <c r="J16" s="53">
        <f>VLOOKUP($B16&amp;G$8,'Raw CDR data'!$A:$K,MATCH(MID(J$10,13,100)*1,'Raw CDR data'!$2:$2,0)+1,0)</f>
        <v>43</v>
      </c>
      <c r="K16" s="52">
        <f>VLOOKUP($B16&amp;K$8,'Raw CDR data'!$A:$K,MATCH(MID(K$10,13,100)*1,'Raw CDR data'!$2:$2,0),0)</f>
        <v>3</v>
      </c>
      <c r="L16" s="52">
        <f>VLOOKUP($B16&amp;K$8,'Raw CDR data'!$A:$K,MATCH(MID(L$10,13,100)*1,'Raw CDR data'!$2:$2,0),0)</f>
        <v>3</v>
      </c>
      <c r="M16" s="53">
        <f>VLOOKUP($B16&amp;K$8,'Raw CDR data'!$A:$K,MATCH(MID(M$10,13,100)*1,'Raw CDR data'!$2:$2,0)+1,0)</f>
        <v>67.980769000000009</v>
      </c>
      <c r="N16" s="53">
        <f>VLOOKUP($B16&amp;K$8,'Raw CDR data'!$A:$K,MATCH(MID(N$10,13,100)*1,'Raw CDR data'!$2:$2,0)+1,0)</f>
        <v>67.980769000000009</v>
      </c>
      <c r="O16" s="52">
        <f>VLOOKUP($B16&amp;O$8,'Raw CDR data'!$A:$K,MATCH(MID(O$10,13,100)*1,'Raw CDR data'!$2:$2,0),0)</f>
        <v>0</v>
      </c>
      <c r="P16" s="52">
        <f>VLOOKUP($B16&amp;O$8,'Raw CDR data'!$A:$K,MATCH(MID(P$10,13,100)*1,'Raw CDR data'!$2:$2,0),0)</f>
        <v>0</v>
      </c>
      <c r="Q16" s="53">
        <f>VLOOKUP($B16&amp;O$8,'Raw CDR data'!$A:$K,MATCH(MID(Q$10,13,100)*1,'Raw CDR data'!$2:$2,0)+1,0)</f>
        <v>0</v>
      </c>
      <c r="R16" s="53">
        <f>VLOOKUP($B16&amp;O$8,'Raw CDR data'!$A:$K,MATCH(MID(R$10,13,100)*1,'Raw CDR data'!$2:$2,0)+1,0)</f>
        <v>0</v>
      </c>
      <c r="S16" s="52">
        <f>VLOOKUP($B16&amp;S$8,'Raw CDR data'!$A:$K,MATCH(MID(S$10,13,100)*1,'Raw CDR data'!$2:$2,0),0)</f>
        <v>0</v>
      </c>
      <c r="T16" s="52">
        <f>VLOOKUP($B16&amp;S$8,'Raw CDR data'!$A:$K,MATCH(MID(T$10,13,100)*1,'Raw CDR data'!$2:$2,0),0)</f>
        <v>0</v>
      </c>
      <c r="U16" s="53">
        <f>VLOOKUP($B16&amp;S$8,'Raw CDR data'!$A:$K,MATCH(MID(U$10,13,100)*1,'Raw CDR data'!$2:$2,0)+1,0)</f>
        <v>0</v>
      </c>
      <c r="V16" s="53">
        <f>VLOOKUP($B16&amp;S$8,'Raw CDR data'!$A:$K,MATCH(MID(V$10,13,100)*1,'Raw CDR data'!$2:$2,0)+1,0)</f>
        <v>0</v>
      </c>
      <c r="W16" s="52">
        <f>VLOOKUP($B16&amp;"Further Education College",'Raw CDR data'!$A:$K,MATCH(MID(W$10,13,100)*1,'Raw CDR data'!$2:$2,0),0)</f>
        <v>0</v>
      </c>
      <c r="X16" s="52">
        <f>VLOOKUP($B16&amp;"Further Education College",'Raw CDR data'!$A:$K,MATCH(MID(X$10,13,100)*1,'Raw CDR data'!$2:$2,0),0)</f>
        <v>0</v>
      </c>
      <c r="Y16" s="53">
        <f>VLOOKUP($B16&amp;"Further Education College",'Raw CDR data'!$A:$K,MATCH(MID(Y$10,13,100)*1,'Raw CDR data'!$2:$2,0)+1,0)</f>
        <v>0</v>
      </c>
      <c r="Z16" s="53">
        <f>VLOOKUP($B16&amp;"Further Education College",'Raw CDR data'!$A:$K,MATCH(MID(Z$10,13,100)*1,'Raw CDR data'!$2:$2,0)+1,0)</f>
        <v>0</v>
      </c>
      <c r="AA16" s="52">
        <f>VLOOKUP($B16&amp;AA$8,'Raw CDR data'!$A:$K,MATCH(MID(AA$10,13,100)*1,'Raw CDR data'!$2:$2,0),0)</f>
        <v>1</v>
      </c>
      <c r="AB16" s="52">
        <f>VLOOKUP($B16&amp;AA$8,'Raw CDR data'!$A:$K,MATCH(MID(AB$10,13,100)*1,'Raw CDR data'!$2:$2,0),0)</f>
        <v>1</v>
      </c>
      <c r="AC16" s="52">
        <f>VLOOKUP($B16&amp;AC$8,'Raw CDR data'!$A:$K,MATCH(MID(AC$10,13,100)*1,'Raw CDR data'!$2:$2,0),0)</f>
        <v>0</v>
      </c>
      <c r="AD16" s="52">
        <f>VLOOKUP($B16&amp;AC$8,'Raw CDR data'!$A:$K,MATCH(MID(AD$10,13,100)*1,'Raw CDR data'!$2:$2,0),0)</f>
        <v>0</v>
      </c>
      <c r="AE16" s="52">
        <f>VLOOKUP($B16&amp;"Voluntary Adoption Agency",'Raw CDR data'!$A:$K,MATCH(MID(AE$10,13,100)*1,'Raw CDR data'!$2:$2,0),0)</f>
        <v>2</v>
      </c>
      <c r="AF16" s="52">
        <f>VLOOKUP($B16&amp;"Voluntary Adoption Agency",'Raw CDR data'!$A:$K,MATCH(MID(AF$10,13,100)*1,'Raw CDR data'!$2:$2,0),0)</f>
        <v>2</v>
      </c>
      <c r="AG16" s="52">
        <f>VLOOKUP($B16&amp;"Local Authority Adoption Agency",'Raw CDR data'!$A:$K,MATCH(MID(AG$10,13,100)*1,'Raw CDR data'!$2:$2,0),0)</f>
        <v>1</v>
      </c>
      <c r="AH16" s="52">
        <f>VLOOKUP($B16&amp;"Local Authority Adoption Agency",'Raw CDR data'!$A:$K,MATCH(MID(AH$10,13,100)*1,'Raw CDR data'!$2:$2,0),0)</f>
        <v>1</v>
      </c>
      <c r="AI16" s="52">
        <f>VLOOKUP($B16&amp;"Independent Fostering Agency",'Raw CDR data'!$A:$K,MATCH(MID(AI$10,13,100)*1,'Raw CDR data'!$2:$2,0),0)</f>
        <v>7</v>
      </c>
      <c r="AJ16" s="52">
        <f>VLOOKUP($B16&amp;"Independent Fostering Agency",'Raw CDR data'!$A:$K,MATCH(MID(AJ$10,13,100)*1,'Raw CDR data'!$2:$2,0),0)</f>
        <v>7</v>
      </c>
      <c r="AK16" s="52">
        <f>VLOOKUP($B16&amp;"Local Authority Fostering Agency",'Raw CDR data'!$A:$K,MATCH(MID(AK$10,13,100)*1,'Raw CDR data'!$2:$2,0),0)</f>
        <v>1</v>
      </c>
      <c r="AL16" s="52">
        <f>VLOOKUP($B16&amp;"Local Authority Fostering Agency",'Raw CDR data'!$A:$K,MATCH(MID(AL$10,13,100)*1,'Raw CDR data'!$2:$2,0),0)</f>
        <v>1</v>
      </c>
      <c r="AM16" s="52">
        <f>VLOOKUP($B16&amp;AM$8,'Raw CDR data'!$A:$K,MATCH(MID(AM$10,13,100)*1,'Raw CDR data'!$2:$2,0),0)</f>
        <v>42</v>
      </c>
      <c r="AN16" s="52">
        <f>VLOOKUP($B16&amp;AM$8,'Raw CDR data'!$A:$K,MATCH(MID(AN$10,13,100)*1,'Raw CDR data'!$2:$2,0),0)</f>
        <v>42</v>
      </c>
    </row>
    <row r="17" spans="2:40" s="49" customFormat="1" ht="10.5">
      <c r="B17" s="146" t="s">
        <v>2215</v>
      </c>
      <c r="C17" s="52">
        <f>VLOOKUP($B17&amp;C$8,'Raw CDR data'!$A:$K,MATCH(MID(C$10,13,100)*1,'Raw CDR data'!$2:$2,0),0)</f>
        <v>4</v>
      </c>
      <c r="D17" s="52">
        <f>VLOOKUP($B17&amp;C$8,'Raw CDR data'!$A:$K,MATCH(MID(D$10,13,100)*1,'Raw CDR data'!$2:$2,0),0)</f>
        <v>4</v>
      </c>
      <c r="E17" s="53">
        <f>VLOOKUP($B17&amp;C$8,'Raw CDR data'!$A:$K,MATCH(MID(E$10,13,100)*1,'Raw CDR data'!$2:$2,0)+1,0)</f>
        <v>18</v>
      </c>
      <c r="F17" s="53">
        <f>VLOOKUP($B17&amp;C$8,'Raw CDR data'!$A:$K,MATCH(MID(F$10,13,100)*1,'Raw CDR data'!$2:$2,0)+1,0)</f>
        <v>18</v>
      </c>
      <c r="G17" s="52">
        <f>VLOOKUP($B17&amp;G$8,'Raw CDR data'!$A:$K,MATCH(MID(G$10,13,100)*1,'Raw CDR data'!$2:$2,0),0)</f>
        <v>0</v>
      </c>
      <c r="H17" s="52">
        <f>VLOOKUP($B17&amp;G$8,'Raw CDR data'!$A:$K,MATCH(MID(H$10,13,100)*1,'Raw CDR data'!$2:$2,0),0)</f>
        <v>0</v>
      </c>
      <c r="I17" s="53">
        <f>VLOOKUP($B17&amp;G$8,'Raw CDR data'!$A:$K,MATCH(MID(I$10,13,100)*1,'Raw CDR data'!$2:$2,0)+1,0)</f>
        <v>0</v>
      </c>
      <c r="J17" s="53">
        <f>VLOOKUP($B17&amp;G$8,'Raw CDR data'!$A:$K,MATCH(MID(J$10,13,100)*1,'Raw CDR data'!$2:$2,0)+1,0)</f>
        <v>0</v>
      </c>
      <c r="K17" s="52">
        <f>VLOOKUP($B17&amp;K$8,'Raw CDR data'!$A:$K,MATCH(MID(K$10,13,100)*1,'Raw CDR data'!$2:$2,0),0)</f>
        <v>1</v>
      </c>
      <c r="L17" s="52">
        <f>VLOOKUP($B17&amp;K$8,'Raw CDR data'!$A:$K,MATCH(MID(L$10,13,100)*1,'Raw CDR data'!$2:$2,0),0)</f>
        <v>1</v>
      </c>
      <c r="M17" s="53">
        <f>VLOOKUP($B17&amp;K$8,'Raw CDR data'!$A:$K,MATCH(MID(M$10,13,100)*1,'Raw CDR data'!$2:$2,0)+1,0)</f>
        <v>14</v>
      </c>
      <c r="N17" s="53">
        <f>VLOOKUP($B17&amp;K$8,'Raw CDR data'!$A:$K,MATCH(MID(N$10,13,100)*1,'Raw CDR data'!$2:$2,0)+1,0)</f>
        <v>14</v>
      </c>
      <c r="O17" s="52">
        <f>VLOOKUP($B17&amp;O$8,'Raw CDR data'!$A:$K,MATCH(MID(O$10,13,100)*1,'Raw CDR data'!$2:$2,0),0)</f>
        <v>0</v>
      </c>
      <c r="P17" s="52">
        <f>VLOOKUP($B17&amp;O$8,'Raw CDR data'!$A:$K,MATCH(MID(P$10,13,100)*1,'Raw CDR data'!$2:$2,0),0)</f>
        <v>0</v>
      </c>
      <c r="Q17" s="53">
        <f>VLOOKUP($B17&amp;O$8,'Raw CDR data'!$A:$K,MATCH(MID(Q$10,13,100)*1,'Raw CDR data'!$2:$2,0)+1,0)</f>
        <v>0</v>
      </c>
      <c r="R17" s="53">
        <f>VLOOKUP($B17&amp;O$8,'Raw CDR data'!$A:$K,MATCH(MID(R$10,13,100)*1,'Raw CDR data'!$2:$2,0)+1,0)</f>
        <v>0</v>
      </c>
      <c r="S17" s="52">
        <f>VLOOKUP($B17&amp;S$8,'Raw CDR data'!$A:$K,MATCH(MID(S$10,13,100)*1,'Raw CDR data'!$2:$2,0),0)</f>
        <v>0</v>
      </c>
      <c r="T17" s="52">
        <f>VLOOKUP($B17&amp;S$8,'Raw CDR data'!$A:$K,MATCH(MID(T$10,13,100)*1,'Raw CDR data'!$2:$2,0),0)</f>
        <v>0</v>
      </c>
      <c r="U17" s="53">
        <f>VLOOKUP($B17&amp;S$8,'Raw CDR data'!$A:$K,MATCH(MID(U$10,13,100)*1,'Raw CDR data'!$2:$2,0)+1,0)</f>
        <v>0</v>
      </c>
      <c r="V17" s="53">
        <f>VLOOKUP($B17&amp;S$8,'Raw CDR data'!$A:$K,MATCH(MID(V$10,13,100)*1,'Raw CDR data'!$2:$2,0)+1,0)</f>
        <v>0</v>
      </c>
      <c r="W17" s="52">
        <f>VLOOKUP($B17&amp;"Further Education College",'Raw CDR data'!$A:$K,MATCH(MID(W$10,13,100)*1,'Raw CDR data'!$2:$2,0),0)</f>
        <v>0</v>
      </c>
      <c r="X17" s="52">
        <f>VLOOKUP($B17&amp;"Further Education College",'Raw CDR data'!$A:$K,MATCH(MID(X$10,13,100)*1,'Raw CDR data'!$2:$2,0),0)</f>
        <v>0</v>
      </c>
      <c r="Y17" s="53">
        <f>VLOOKUP($B17&amp;"Further Education College",'Raw CDR data'!$A:$K,MATCH(MID(Y$10,13,100)*1,'Raw CDR data'!$2:$2,0)+1,0)</f>
        <v>0</v>
      </c>
      <c r="Z17" s="53">
        <f>VLOOKUP($B17&amp;"Further Education College",'Raw CDR data'!$A:$K,MATCH(MID(Z$10,13,100)*1,'Raw CDR data'!$2:$2,0)+1,0)</f>
        <v>0</v>
      </c>
      <c r="AA17" s="52">
        <f>VLOOKUP($B17&amp;AA$8,'Raw CDR data'!$A:$K,MATCH(MID(AA$10,13,100)*1,'Raw CDR data'!$2:$2,0),0)</f>
        <v>0</v>
      </c>
      <c r="AB17" s="52">
        <f>VLOOKUP($B17&amp;AA$8,'Raw CDR data'!$A:$K,MATCH(MID(AB$10,13,100)*1,'Raw CDR data'!$2:$2,0),0)</f>
        <v>0</v>
      </c>
      <c r="AC17" s="52">
        <f>VLOOKUP($B17&amp;AC$8,'Raw CDR data'!$A:$K,MATCH(MID(AC$10,13,100)*1,'Raw CDR data'!$2:$2,0),0)</f>
        <v>0</v>
      </c>
      <c r="AD17" s="52">
        <f>VLOOKUP($B17&amp;AC$8,'Raw CDR data'!$A:$K,MATCH(MID(AD$10,13,100)*1,'Raw CDR data'!$2:$2,0),0)</f>
        <v>0</v>
      </c>
      <c r="AE17" s="52">
        <f>VLOOKUP($B17&amp;"Voluntary Adoption Agency",'Raw CDR data'!$A:$K,MATCH(MID(AE$10,13,100)*1,'Raw CDR data'!$2:$2,0),0)</f>
        <v>1</v>
      </c>
      <c r="AF17" s="52">
        <f>VLOOKUP($B17&amp;"Voluntary Adoption Agency",'Raw CDR data'!$A:$K,MATCH(MID(AF$10,13,100)*1,'Raw CDR data'!$2:$2,0),0)</f>
        <v>1</v>
      </c>
      <c r="AG17" s="52">
        <f>VLOOKUP($B17&amp;"Local Authority Adoption Agency",'Raw CDR data'!$A:$K,MATCH(MID(AG$10,13,100)*1,'Raw CDR data'!$2:$2,0),0)</f>
        <v>1</v>
      </c>
      <c r="AH17" s="52">
        <f>VLOOKUP($B17&amp;"Local Authority Adoption Agency",'Raw CDR data'!$A:$K,MATCH(MID(AH$10,13,100)*1,'Raw CDR data'!$2:$2,0),0)</f>
        <v>1</v>
      </c>
      <c r="AI17" s="52">
        <f>VLOOKUP($B17&amp;"Independent Fostering Agency",'Raw CDR data'!$A:$K,MATCH(MID(AI$10,13,100)*1,'Raw CDR data'!$2:$2,0),0)</f>
        <v>0</v>
      </c>
      <c r="AJ17" s="52">
        <f>VLOOKUP($B17&amp;"Independent Fostering Agency",'Raw CDR data'!$A:$K,MATCH(MID(AJ$10,13,100)*1,'Raw CDR data'!$2:$2,0),0)</f>
        <v>0</v>
      </c>
      <c r="AK17" s="52">
        <f>VLOOKUP($B17&amp;"Local Authority Fostering Agency",'Raw CDR data'!$A:$K,MATCH(MID(AK$10,13,100)*1,'Raw CDR data'!$2:$2,0),0)</f>
        <v>1</v>
      </c>
      <c r="AL17" s="52">
        <f>VLOOKUP($B17&amp;"Local Authority Fostering Agency",'Raw CDR data'!$A:$K,MATCH(MID(AL$10,13,100)*1,'Raw CDR data'!$2:$2,0),0)</f>
        <v>1</v>
      </c>
      <c r="AM17" s="52">
        <f>VLOOKUP($B17&amp;AM$8,'Raw CDR data'!$A:$K,MATCH(MID(AM$10,13,100)*1,'Raw CDR data'!$2:$2,0),0)</f>
        <v>8</v>
      </c>
      <c r="AN17" s="52">
        <f>VLOOKUP($B17&amp;AM$8,'Raw CDR data'!$A:$K,MATCH(MID(AN$10,13,100)*1,'Raw CDR data'!$2:$2,0),0)</f>
        <v>8</v>
      </c>
    </row>
    <row r="18" spans="2:40" s="49" customFormat="1" ht="10.5">
      <c r="B18" s="146" t="s">
        <v>2222</v>
      </c>
      <c r="C18" s="52">
        <f>VLOOKUP($B18&amp;C$8,'Raw CDR data'!$A:$K,MATCH(MID(C$10,13,100)*1,'Raw CDR data'!$2:$2,0),0)</f>
        <v>3</v>
      </c>
      <c r="D18" s="52">
        <f>VLOOKUP($B18&amp;C$8,'Raw CDR data'!$A:$K,MATCH(MID(D$10,13,100)*1,'Raw CDR data'!$2:$2,0),0)</f>
        <v>3</v>
      </c>
      <c r="E18" s="53">
        <f>VLOOKUP($B18&amp;C$8,'Raw CDR data'!$A:$K,MATCH(MID(E$10,13,100)*1,'Raw CDR data'!$2:$2,0)+1,0)</f>
        <v>23</v>
      </c>
      <c r="F18" s="53">
        <f>VLOOKUP($B18&amp;C$8,'Raw CDR data'!$A:$K,MATCH(MID(F$10,13,100)*1,'Raw CDR data'!$2:$2,0)+1,0)</f>
        <v>23</v>
      </c>
      <c r="G18" s="52">
        <f>VLOOKUP($B18&amp;G$8,'Raw CDR data'!$A:$K,MATCH(MID(G$10,13,100)*1,'Raw CDR data'!$2:$2,0),0)</f>
        <v>0</v>
      </c>
      <c r="H18" s="52">
        <f>VLOOKUP($B18&amp;G$8,'Raw CDR data'!$A:$K,MATCH(MID(H$10,13,100)*1,'Raw CDR data'!$2:$2,0),0)</f>
        <v>0</v>
      </c>
      <c r="I18" s="53">
        <f>VLOOKUP($B18&amp;G$8,'Raw CDR data'!$A:$K,MATCH(MID(I$10,13,100)*1,'Raw CDR data'!$2:$2,0)+1,0)</f>
        <v>0</v>
      </c>
      <c r="J18" s="53">
        <f>VLOOKUP($B18&amp;G$8,'Raw CDR data'!$A:$K,MATCH(MID(J$10,13,100)*1,'Raw CDR data'!$2:$2,0)+1,0)</f>
        <v>0</v>
      </c>
      <c r="K18" s="52">
        <f>VLOOKUP($B18&amp;K$8,'Raw CDR data'!$A:$K,MATCH(MID(K$10,13,100)*1,'Raw CDR data'!$2:$2,0),0)</f>
        <v>0</v>
      </c>
      <c r="L18" s="52">
        <f>VLOOKUP($B18&amp;K$8,'Raw CDR data'!$A:$K,MATCH(MID(L$10,13,100)*1,'Raw CDR data'!$2:$2,0),0)</f>
        <v>0</v>
      </c>
      <c r="M18" s="53">
        <f>VLOOKUP($B18&amp;K$8,'Raw CDR data'!$A:$K,MATCH(MID(M$10,13,100)*1,'Raw CDR data'!$2:$2,0)+1,0)</f>
        <v>0</v>
      </c>
      <c r="N18" s="53">
        <f>VLOOKUP($B18&amp;K$8,'Raw CDR data'!$A:$K,MATCH(MID(N$10,13,100)*1,'Raw CDR data'!$2:$2,0)+1,0)</f>
        <v>0</v>
      </c>
      <c r="O18" s="52">
        <f>VLOOKUP($B18&amp;O$8,'Raw CDR data'!$A:$K,MATCH(MID(O$10,13,100)*1,'Raw CDR data'!$2:$2,0),0)</f>
        <v>0</v>
      </c>
      <c r="P18" s="52">
        <f>VLOOKUP($B18&amp;O$8,'Raw CDR data'!$A:$K,MATCH(MID(P$10,13,100)*1,'Raw CDR data'!$2:$2,0),0)</f>
        <v>0</v>
      </c>
      <c r="Q18" s="53">
        <f>VLOOKUP($B18&amp;O$8,'Raw CDR data'!$A:$K,MATCH(MID(Q$10,13,100)*1,'Raw CDR data'!$2:$2,0)+1,0)</f>
        <v>0</v>
      </c>
      <c r="R18" s="53">
        <f>VLOOKUP($B18&amp;O$8,'Raw CDR data'!$A:$K,MATCH(MID(R$10,13,100)*1,'Raw CDR data'!$2:$2,0)+1,0)</f>
        <v>0</v>
      </c>
      <c r="S18" s="52">
        <f>VLOOKUP($B18&amp;S$8,'Raw CDR data'!$A:$K,MATCH(MID(S$10,13,100)*1,'Raw CDR data'!$2:$2,0),0)</f>
        <v>0</v>
      </c>
      <c r="T18" s="52">
        <f>VLOOKUP($B18&amp;S$8,'Raw CDR data'!$A:$K,MATCH(MID(T$10,13,100)*1,'Raw CDR data'!$2:$2,0),0)</f>
        <v>0</v>
      </c>
      <c r="U18" s="53">
        <f>VLOOKUP($B18&amp;S$8,'Raw CDR data'!$A:$K,MATCH(MID(U$10,13,100)*1,'Raw CDR data'!$2:$2,0)+1,0)</f>
        <v>0</v>
      </c>
      <c r="V18" s="53">
        <f>VLOOKUP($B18&amp;S$8,'Raw CDR data'!$A:$K,MATCH(MID(V$10,13,100)*1,'Raw CDR data'!$2:$2,0)+1,0)</f>
        <v>0</v>
      </c>
      <c r="W18" s="52">
        <f>VLOOKUP($B18&amp;"Further Education College",'Raw CDR data'!$A:$K,MATCH(MID(W$10,13,100)*1,'Raw CDR data'!$2:$2,0),0)</f>
        <v>0</v>
      </c>
      <c r="X18" s="52">
        <f>VLOOKUP($B18&amp;"Further Education College",'Raw CDR data'!$A:$K,MATCH(MID(X$10,13,100)*1,'Raw CDR data'!$2:$2,0),0)</f>
        <v>0</v>
      </c>
      <c r="Y18" s="53">
        <f>VLOOKUP($B18&amp;"Further Education College",'Raw CDR data'!$A:$K,MATCH(MID(Y$10,13,100)*1,'Raw CDR data'!$2:$2,0)+1,0)</f>
        <v>0</v>
      </c>
      <c r="Z18" s="53">
        <f>VLOOKUP($B18&amp;"Further Education College",'Raw CDR data'!$A:$K,MATCH(MID(Z$10,13,100)*1,'Raw CDR data'!$2:$2,0)+1,0)</f>
        <v>0</v>
      </c>
      <c r="AA18" s="52">
        <f>VLOOKUP($B18&amp;AA$8,'Raw CDR data'!$A:$K,MATCH(MID(AA$10,13,100)*1,'Raw CDR data'!$2:$2,0),0)</f>
        <v>0</v>
      </c>
      <c r="AB18" s="52">
        <f>VLOOKUP($B18&amp;AA$8,'Raw CDR data'!$A:$K,MATCH(MID(AB$10,13,100)*1,'Raw CDR data'!$2:$2,0),0)</f>
        <v>0</v>
      </c>
      <c r="AC18" s="52">
        <f>VLOOKUP($B18&amp;AC$8,'Raw CDR data'!$A:$K,MATCH(MID(AC$10,13,100)*1,'Raw CDR data'!$2:$2,0),0)</f>
        <v>0</v>
      </c>
      <c r="AD18" s="52">
        <f>VLOOKUP($B18&amp;AC$8,'Raw CDR data'!$A:$K,MATCH(MID(AD$10,13,100)*1,'Raw CDR data'!$2:$2,0),0)</f>
        <v>0</v>
      </c>
      <c r="AE18" s="52">
        <f>VLOOKUP($B18&amp;"Voluntary Adoption Agency",'Raw CDR data'!$A:$K,MATCH(MID(AE$10,13,100)*1,'Raw CDR data'!$2:$2,0),0)</f>
        <v>0</v>
      </c>
      <c r="AF18" s="52">
        <f>VLOOKUP($B18&amp;"Voluntary Adoption Agency",'Raw CDR data'!$A:$K,MATCH(MID(AF$10,13,100)*1,'Raw CDR data'!$2:$2,0),0)</f>
        <v>0</v>
      </c>
      <c r="AG18" s="52">
        <f>VLOOKUP($B18&amp;"Local Authority Adoption Agency",'Raw CDR data'!$A:$K,MATCH(MID(AG$10,13,100)*1,'Raw CDR data'!$2:$2,0),0)</f>
        <v>1</v>
      </c>
      <c r="AH18" s="52">
        <f>VLOOKUP($B18&amp;"Local Authority Adoption Agency",'Raw CDR data'!$A:$K,MATCH(MID(AH$10,13,100)*1,'Raw CDR data'!$2:$2,0),0)</f>
        <v>1</v>
      </c>
      <c r="AI18" s="52">
        <f>VLOOKUP($B18&amp;"Independent Fostering Agency",'Raw CDR data'!$A:$K,MATCH(MID(AI$10,13,100)*1,'Raw CDR data'!$2:$2,0),0)</f>
        <v>0</v>
      </c>
      <c r="AJ18" s="52">
        <f>VLOOKUP($B18&amp;"Independent Fostering Agency",'Raw CDR data'!$A:$K,MATCH(MID(AJ$10,13,100)*1,'Raw CDR data'!$2:$2,0),0)</f>
        <v>0</v>
      </c>
      <c r="AK18" s="52">
        <f>VLOOKUP($B18&amp;"Local Authority Fostering Agency",'Raw CDR data'!$A:$K,MATCH(MID(AK$10,13,100)*1,'Raw CDR data'!$2:$2,0),0)</f>
        <v>1</v>
      </c>
      <c r="AL18" s="52">
        <f>VLOOKUP($B18&amp;"Local Authority Fostering Agency",'Raw CDR data'!$A:$K,MATCH(MID(AL$10,13,100)*1,'Raw CDR data'!$2:$2,0),0)</f>
        <v>1</v>
      </c>
      <c r="AM18" s="52">
        <f>VLOOKUP($B18&amp;AM$8,'Raw CDR data'!$A:$K,MATCH(MID(AM$10,13,100)*1,'Raw CDR data'!$2:$2,0),0)</f>
        <v>5</v>
      </c>
      <c r="AN18" s="52">
        <f>VLOOKUP($B18&amp;AM$8,'Raw CDR data'!$A:$K,MATCH(MID(AN$10,13,100)*1,'Raw CDR data'!$2:$2,0),0)</f>
        <v>5</v>
      </c>
    </row>
    <row r="19" spans="2:40" s="49" customFormat="1" ht="10.5">
      <c r="B19" s="146" t="s">
        <v>2375</v>
      </c>
      <c r="C19" s="52">
        <f>VLOOKUP($B19&amp;C$8,'Raw CDR data'!$A:$K,MATCH(MID(C$10,13,100)*1,'Raw CDR data'!$2:$2,0),0)</f>
        <v>5</v>
      </c>
      <c r="D19" s="52">
        <f>VLOOKUP($B19&amp;C$8,'Raw CDR data'!$A:$K,MATCH(MID(D$10,13,100)*1,'Raw CDR data'!$2:$2,0),0)</f>
        <v>5</v>
      </c>
      <c r="E19" s="53">
        <f>VLOOKUP($B19&amp;C$8,'Raw CDR data'!$A:$K,MATCH(MID(E$10,13,100)*1,'Raw CDR data'!$2:$2,0)+1,0)</f>
        <v>24</v>
      </c>
      <c r="F19" s="53">
        <f>VLOOKUP($B19&amp;C$8,'Raw CDR data'!$A:$K,MATCH(MID(F$10,13,100)*1,'Raw CDR data'!$2:$2,0)+1,0)</f>
        <v>24</v>
      </c>
      <c r="G19" s="52">
        <f>VLOOKUP($B19&amp;G$8,'Raw CDR data'!$A:$K,MATCH(MID(G$10,13,100)*1,'Raw CDR data'!$2:$2,0),0)</f>
        <v>0</v>
      </c>
      <c r="H19" s="52">
        <f>VLOOKUP($B19&amp;G$8,'Raw CDR data'!$A:$K,MATCH(MID(H$10,13,100)*1,'Raw CDR data'!$2:$2,0),0)</f>
        <v>0</v>
      </c>
      <c r="I19" s="53">
        <f>VLOOKUP($B19&amp;G$8,'Raw CDR data'!$A:$K,MATCH(MID(I$10,13,100)*1,'Raw CDR data'!$2:$2,0)+1,0)</f>
        <v>0</v>
      </c>
      <c r="J19" s="53">
        <f>VLOOKUP($B19&amp;G$8,'Raw CDR data'!$A:$K,MATCH(MID(J$10,13,100)*1,'Raw CDR data'!$2:$2,0)+1,0)</f>
        <v>0</v>
      </c>
      <c r="K19" s="52">
        <f>VLOOKUP($B19&amp;K$8,'Raw CDR data'!$A:$K,MATCH(MID(K$10,13,100)*1,'Raw CDR data'!$2:$2,0),0)</f>
        <v>0</v>
      </c>
      <c r="L19" s="52">
        <f>VLOOKUP($B19&amp;K$8,'Raw CDR data'!$A:$K,MATCH(MID(L$10,13,100)*1,'Raw CDR data'!$2:$2,0),0)</f>
        <v>0</v>
      </c>
      <c r="M19" s="53">
        <f>VLOOKUP($B19&amp;K$8,'Raw CDR data'!$A:$K,MATCH(MID(M$10,13,100)*1,'Raw CDR data'!$2:$2,0)+1,0)</f>
        <v>0</v>
      </c>
      <c r="N19" s="53">
        <f>VLOOKUP($B19&amp;K$8,'Raw CDR data'!$A:$K,MATCH(MID(N$10,13,100)*1,'Raw CDR data'!$2:$2,0)+1,0)</f>
        <v>0</v>
      </c>
      <c r="O19" s="52">
        <f>VLOOKUP($B19&amp;O$8,'Raw CDR data'!$A:$K,MATCH(MID(O$10,13,100)*1,'Raw CDR data'!$2:$2,0),0)</f>
        <v>0</v>
      </c>
      <c r="P19" s="52">
        <f>VLOOKUP($B19&amp;O$8,'Raw CDR data'!$A:$K,MATCH(MID(P$10,13,100)*1,'Raw CDR data'!$2:$2,0),0)</f>
        <v>0</v>
      </c>
      <c r="Q19" s="53">
        <f>VLOOKUP($B19&amp;O$8,'Raw CDR data'!$A:$K,MATCH(MID(Q$10,13,100)*1,'Raw CDR data'!$2:$2,0)+1,0)</f>
        <v>0</v>
      </c>
      <c r="R19" s="53">
        <f>VLOOKUP($B19&amp;O$8,'Raw CDR data'!$A:$K,MATCH(MID(R$10,13,100)*1,'Raw CDR data'!$2:$2,0)+1,0)</f>
        <v>0</v>
      </c>
      <c r="S19" s="52">
        <f>VLOOKUP($B19&amp;S$8,'Raw CDR data'!$A:$K,MATCH(MID(S$10,13,100)*1,'Raw CDR data'!$2:$2,0),0)</f>
        <v>0</v>
      </c>
      <c r="T19" s="52">
        <f>VLOOKUP($B19&amp;S$8,'Raw CDR data'!$A:$K,MATCH(MID(T$10,13,100)*1,'Raw CDR data'!$2:$2,0),0)</f>
        <v>0</v>
      </c>
      <c r="U19" s="53">
        <f>VLOOKUP($B19&amp;S$8,'Raw CDR data'!$A:$K,MATCH(MID(U$10,13,100)*1,'Raw CDR data'!$2:$2,0)+1,0)</f>
        <v>0</v>
      </c>
      <c r="V19" s="53">
        <f>VLOOKUP($B19&amp;S$8,'Raw CDR data'!$A:$K,MATCH(MID(V$10,13,100)*1,'Raw CDR data'!$2:$2,0)+1,0)</f>
        <v>0</v>
      </c>
      <c r="W19" s="52">
        <f>VLOOKUP($B19&amp;"Further Education College",'Raw CDR data'!$A:$K,MATCH(MID(W$10,13,100)*1,'Raw CDR data'!$2:$2,0),0)</f>
        <v>0</v>
      </c>
      <c r="X19" s="52">
        <f>VLOOKUP($B19&amp;"Further Education College",'Raw CDR data'!$A:$K,MATCH(MID(X$10,13,100)*1,'Raw CDR data'!$2:$2,0),0)</f>
        <v>0</v>
      </c>
      <c r="Y19" s="53">
        <f>VLOOKUP($B19&amp;"Further Education College",'Raw CDR data'!$A:$K,MATCH(MID(Y$10,13,100)*1,'Raw CDR data'!$2:$2,0)+1,0)</f>
        <v>0</v>
      </c>
      <c r="Z19" s="53">
        <f>VLOOKUP($B19&amp;"Further Education College",'Raw CDR data'!$A:$K,MATCH(MID(Z$10,13,100)*1,'Raw CDR data'!$2:$2,0)+1,0)</f>
        <v>0</v>
      </c>
      <c r="AA19" s="52">
        <f>VLOOKUP($B19&amp;AA$8,'Raw CDR data'!$A:$K,MATCH(MID(AA$10,13,100)*1,'Raw CDR data'!$2:$2,0),0)</f>
        <v>0</v>
      </c>
      <c r="AB19" s="52">
        <f>VLOOKUP($B19&amp;AA$8,'Raw CDR data'!$A:$K,MATCH(MID(AB$10,13,100)*1,'Raw CDR data'!$2:$2,0),0)</f>
        <v>0</v>
      </c>
      <c r="AC19" s="52">
        <f>VLOOKUP($B19&amp;AC$8,'Raw CDR data'!$A:$K,MATCH(MID(AC$10,13,100)*1,'Raw CDR data'!$2:$2,0),0)</f>
        <v>0</v>
      </c>
      <c r="AD19" s="52">
        <f>VLOOKUP($B19&amp;AC$8,'Raw CDR data'!$A:$K,MATCH(MID(AD$10,13,100)*1,'Raw CDR data'!$2:$2,0),0)</f>
        <v>0</v>
      </c>
      <c r="AE19" s="52">
        <f>VLOOKUP($B19&amp;"Voluntary Adoption Agency",'Raw CDR data'!$A:$K,MATCH(MID(AE$10,13,100)*1,'Raw CDR data'!$2:$2,0),0)</f>
        <v>0</v>
      </c>
      <c r="AF19" s="52">
        <f>VLOOKUP($B19&amp;"Voluntary Adoption Agency",'Raw CDR data'!$A:$K,MATCH(MID(AF$10,13,100)*1,'Raw CDR data'!$2:$2,0),0)</f>
        <v>0</v>
      </c>
      <c r="AG19" s="52">
        <f>VLOOKUP($B19&amp;"Local Authority Adoption Agency",'Raw CDR data'!$A:$K,MATCH(MID(AG$10,13,100)*1,'Raw CDR data'!$2:$2,0),0)</f>
        <v>1</v>
      </c>
      <c r="AH19" s="52">
        <f>VLOOKUP($B19&amp;"Local Authority Adoption Agency",'Raw CDR data'!$A:$K,MATCH(MID(AH$10,13,100)*1,'Raw CDR data'!$2:$2,0),0)</f>
        <v>1</v>
      </c>
      <c r="AI19" s="52">
        <f>VLOOKUP($B19&amp;"Independent Fostering Agency",'Raw CDR data'!$A:$K,MATCH(MID(AI$10,13,100)*1,'Raw CDR data'!$2:$2,0),0)</f>
        <v>2</v>
      </c>
      <c r="AJ19" s="52">
        <f>VLOOKUP($B19&amp;"Independent Fostering Agency",'Raw CDR data'!$A:$K,MATCH(MID(AJ$10,13,100)*1,'Raw CDR data'!$2:$2,0),0)</f>
        <v>2</v>
      </c>
      <c r="AK19" s="52">
        <f>VLOOKUP($B19&amp;"Local Authority Fostering Agency",'Raw CDR data'!$A:$K,MATCH(MID(AK$10,13,100)*1,'Raw CDR data'!$2:$2,0),0)</f>
        <v>1</v>
      </c>
      <c r="AL19" s="52">
        <f>VLOOKUP($B19&amp;"Local Authority Fostering Agency",'Raw CDR data'!$A:$K,MATCH(MID(AL$10,13,100)*1,'Raw CDR data'!$2:$2,0),0)</f>
        <v>1</v>
      </c>
      <c r="AM19" s="52">
        <f>VLOOKUP($B19&amp;AM$8,'Raw CDR data'!$A:$K,MATCH(MID(AM$10,13,100)*1,'Raw CDR data'!$2:$2,0),0)</f>
        <v>9</v>
      </c>
      <c r="AN19" s="52">
        <f>VLOOKUP($B19&amp;AM$8,'Raw CDR data'!$A:$K,MATCH(MID(AN$10,13,100)*1,'Raw CDR data'!$2:$2,0),0)</f>
        <v>9</v>
      </c>
    </row>
    <row r="20" spans="2:40" s="49" customFormat="1" ht="10.5">
      <c r="B20" s="146" t="s">
        <v>1433</v>
      </c>
      <c r="C20" s="52">
        <f>VLOOKUP($B20&amp;C$8,'Raw CDR data'!$A:$K,MATCH(MID(C$10,13,100)*1,'Raw CDR data'!$2:$2,0),0)</f>
        <v>12</v>
      </c>
      <c r="D20" s="52">
        <f>VLOOKUP($B20&amp;C$8,'Raw CDR data'!$A:$K,MATCH(MID(D$10,13,100)*1,'Raw CDR data'!$2:$2,0),0)</f>
        <v>13</v>
      </c>
      <c r="E20" s="53">
        <f>VLOOKUP($B20&amp;C$8,'Raw CDR data'!$A:$K,MATCH(MID(E$10,13,100)*1,'Raw CDR data'!$2:$2,0)+1,0)</f>
        <v>80</v>
      </c>
      <c r="F20" s="53">
        <f>VLOOKUP($B20&amp;C$8,'Raw CDR data'!$A:$K,MATCH(MID(F$10,13,100)*1,'Raw CDR data'!$2:$2,0)+1,0)</f>
        <v>87</v>
      </c>
      <c r="G20" s="52">
        <f>VLOOKUP($B20&amp;G$8,'Raw CDR data'!$A:$K,MATCH(MID(G$10,13,100)*1,'Raw CDR data'!$2:$2,0),0)</f>
        <v>0</v>
      </c>
      <c r="H20" s="52">
        <f>VLOOKUP($B20&amp;G$8,'Raw CDR data'!$A:$K,MATCH(MID(H$10,13,100)*1,'Raw CDR data'!$2:$2,0),0)</f>
        <v>0</v>
      </c>
      <c r="I20" s="53">
        <f>VLOOKUP($B20&amp;G$8,'Raw CDR data'!$A:$K,MATCH(MID(I$10,13,100)*1,'Raw CDR data'!$2:$2,0)+1,0)</f>
        <v>0</v>
      </c>
      <c r="J20" s="53">
        <f>VLOOKUP($B20&amp;G$8,'Raw CDR data'!$A:$K,MATCH(MID(J$10,13,100)*1,'Raw CDR data'!$2:$2,0)+1,0)</f>
        <v>0</v>
      </c>
      <c r="K20" s="52">
        <f>VLOOKUP($B20&amp;K$8,'Raw CDR data'!$A:$K,MATCH(MID(K$10,13,100)*1,'Raw CDR data'!$2:$2,0),0)</f>
        <v>3</v>
      </c>
      <c r="L20" s="52">
        <f>VLOOKUP($B20&amp;K$8,'Raw CDR data'!$A:$K,MATCH(MID(L$10,13,100)*1,'Raw CDR data'!$2:$2,0),0)</f>
        <v>2</v>
      </c>
      <c r="M20" s="53">
        <f>VLOOKUP($B20&amp;K$8,'Raw CDR data'!$A:$K,MATCH(MID(M$10,13,100)*1,'Raw CDR data'!$2:$2,0)+1,0)</f>
        <v>36</v>
      </c>
      <c r="N20" s="53">
        <f>VLOOKUP($B20&amp;K$8,'Raw CDR data'!$A:$K,MATCH(MID(N$10,13,100)*1,'Raw CDR data'!$2:$2,0)+1,0)</f>
        <v>22</v>
      </c>
      <c r="O20" s="52">
        <f>VLOOKUP($B20&amp;O$8,'Raw CDR data'!$A:$K,MATCH(MID(O$10,13,100)*1,'Raw CDR data'!$2:$2,0),0)</f>
        <v>0</v>
      </c>
      <c r="P20" s="52">
        <f>VLOOKUP($B20&amp;O$8,'Raw CDR data'!$A:$K,MATCH(MID(P$10,13,100)*1,'Raw CDR data'!$2:$2,0),0)</f>
        <v>0</v>
      </c>
      <c r="Q20" s="53">
        <f>VLOOKUP($B20&amp;O$8,'Raw CDR data'!$A:$K,MATCH(MID(Q$10,13,100)*1,'Raw CDR data'!$2:$2,0)+1,0)</f>
        <v>0</v>
      </c>
      <c r="R20" s="53">
        <f>VLOOKUP($B20&amp;O$8,'Raw CDR data'!$A:$K,MATCH(MID(R$10,13,100)*1,'Raw CDR data'!$2:$2,0)+1,0)</f>
        <v>0</v>
      </c>
      <c r="S20" s="52">
        <f>VLOOKUP($B20&amp;S$8,'Raw CDR data'!$A:$K,MATCH(MID(S$10,13,100)*1,'Raw CDR data'!$2:$2,0),0)</f>
        <v>0</v>
      </c>
      <c r="T20" s="52">
        <f>VLOOKUP($B20&amp;S$8,'Raw CDR data'!$A:$K,MATCH(MID(T$10,13,100)*1,'Raw CDR data'!$2:$2,0),0)</f>
        <v>0</v>
      </c>
      <c r="U20" s="53">
        <f>VLOOKUP($B20&amp;S$8,'Raw CDR data'!$A:$K,MATCH(MID(U$10,13,100)*1,'Raw CDR data'!$2:$2,0)+1,0)</f>
        <v>0</v>
      </c>
      <c r="V20" s="53">
        <f>VLOOKUP($B20&amp;S$8,'Raw CDR data'!$A:$K,MATCH(MID(V$10,13,100)*1,'Raw CDR data'!$2:$2,0)+1,0)</f>
        <v>0</v>
      </c>
      <c r="W20" s="52">
        <f>VLOOKUP($B20&amp;"Further Education College",'Raw CDR data'!$A:$K,MATCH(MID(W$10,13,100)*1,'Raw CDR data'!$2:$2,0),0)</f>
        <v>0</v>
      </c>
      <c r="X20" s="52">
        <f>VLOOKUP($B20&amp;"Further Education College",'Raw CDR data'!$A:$K,MATCH(MID(X$10,13,100)*1,'Raw CDR data'!$2:$2,0),0)</f>
        <v>0</v>
      </c>
      <c r="Y20" s="53">
        <f>VLOOKUP($B20&amp;"Further Education College",'Raw CDR data'!$A:$K,MATCH(MID(Y$10,13,100)*1,'Raw CDR data'!$2:$2,0)+1,0)</f>
        <v>0</v>
      </c>
      <c r="Z20" s="53">
        <f>VLOOKUP($B20&amp;"Further Education College",'Raw CDR data'!$A:$K,MATCH(MID(Z$10,13,100)*1,'Raw CDR data'!$2:$2,0)+1,0)</f>
        <v>0</v>
      </c>
      <c r="AA20" s="52">
        <f>VLOOKUP($B20&amp;AA$8,'Raw CDR data'!$A:$K,MATCH(MID(AA$10,13,100)*1,'Raw CDR data'!$2:$2,0),0)</f>
        <v>0</v>
      </c>
      <c r="AB20" s="52">
        <f>VLOOKUP($B20&amp;AA$8,'Raw CDR data'!$A:$K,MATCH(MID(AB$10,13,100)*1,'Raw CDR data'!$2:$2,0),0)</f>
        <v>0</v>
      </c>
      <c r="AC20" s="52">
        <f>VLOOKUP($B20&amp;AC$8,'Raw CDR data'!$A:$K,MATCH(MID(AC$10,13,100)*1,'Raw CDR data'!$2:$2,0),0)</f>
        <v>1</v>
      </c>
      <c r="AD20" s="52">
        <f>VLOOKUP($B20&amp;AC$8,'Raw CDR data'!$A:$K,MATCH(MID(AD$10,13,100)*1,'Raw CDR data'!$2:$2,0),0)</f>
        <v>1</v>
      </c>
      <c r="AE20" s="52">
        <f>VLOOKUP($B20&amp;"Voluntary Adoption Agency",'Raw CDR data'!$A:$K,MATCH(MID(AE$10,13,100)*1,'Raw CDR data'!$2:$2,0),0)</f>
        <v>1</v>
      </c>
      <c r="AF20" s="52">
        <f>VLOOKUP($B20&amp;"Voluntary Adoption Agency",'Raw CDR data'!$A:$K,MATCH(MID(AF$10,13,100)*1,'Raw CDR data'!$2:$2,0),0)</f>
        <v>1</v>
      </c>
      <c r="AG20" s="52">
        <f>VLOOKUP($B20&amp;"Local Authority Adoption Agency",'Raw CDR data'!$A:$K,MATCH(MID(AG$10,13,100)*1,'Raw CDR data'!$2:$2,0),0)</f>
        <v>1</v>
      </c>
      <c r="AH20" s="52">
        <f>VLOOKUP($B20&amp;"Local Authority Adoption Agency",'Raw CDR data'!$A:$K,MATCH(MID(AH$10,13,100)*1,'Raw CDR data'!$2:$2,0),0)</f>
        <v>1</v>
      </c>
      <c r="AI20" s="52">
        <f>VLOOKUP($B20&amp;"Independent Fostering Agency",'Raw CDR data'!$A:$K,MATCH(MID(AI$10,13,100)*1,'Raw CDR data'!$2:$2,0),0)</f>
        <v>3</v>
      </c>
      <c r="AJ20" s="52">
        <f>VLOOKUP($B20&amp;"Independent Fostering Agency",'Raw CDR data'!$A:$K,MATCH(MID(AJ$10,13,100)*1,'Raw CDR data'!$2:$2,0),0)</f>
        <v>2</v>
      </c>
      <c r="AK20" s="52">
        <f>VLOOKUP($B20&amp;"Local Authority Fostering Agency",'Raw CDR data'!$A:$K,MATCH(MID(AK$10,13,100)*1,'Raw CDR data'!$2:$2,0),0)</f>
        <v>1</v>
      </c>
      <c r="AL20" s="52">
        <f>VLOOKUP($B20&amp;"Local Authority Fostering Agency",'Raw CDR data'!$A:$K,MATCH(MID(AL$10,13,100)*1,'Raw CDR data'!$2:$2,0),0)</f>
        <v>1</v>
      </c>
      <c r="AM20" s="52">
        <f>VLOOKUP($B20&amp;AM$8,'Raw CDR data'!$A:$K,MATCH(MID(AM$10,13,100)*1,'Raw CDR data'!$2:$2,0),0)</f>
        <v>22</v>
      </c>
      <c r="AN20" s="52">
        <f>VLOOKUP($B20&amp;AM$8,'Raw CDR data'!$A:$K,MATCH(MID(AN$10,13,100)*1,'Raw CDR data'!$2:$2,0),0)</f>
        <v>21</v>
      </c>
    </row>
    <row r="21" spans="2:40" s="49" customFormat="1" ht="10.5">
      <c r="B21" s="146" t="s">
        <v>682</v>
      </c>
      <c r="C21" s="52">
        <f>VLOOKUP($B21&amp;C$8,'Raw CDR data'!$A:$K,MATCH(MID(C$10,13,100)*1,'Raw CDR data'!$2:$2,0),0)</f>
        <v>7</v>
      </c>
      <c r="D21" s="52">
        <f>VLOOKUP($B21&amp;C$8,'Raw CDR data'!$A:$K,MATCH(MID(D$10,13,100)*1,'Raw CDR data'!$2:$2,0),0)</f>
        <v>6</v>
      </c>
      <c r="E21" s="53">
        <f>VLOOKUP($B21&amp;C$8,'Raw CDR data'!$A:$K,MATCH(MID(E$10,13,100)*1,'Raw CDR data'!$2:$2,0)+1,0)</f>
        <v>31</v>
      </c>
      <c r="F21" s="53">
        <f>VLOOKUP($B21&amp;C$8,'Raw CDR data'!$A:$K,MATCH(MID(F$10,13,100)*1,'Raw CDR data'!$2:$2,0)+1,0)</f>
        <v>27</v>
      </c>
      <c r="G21" s="52">
        <f>VLOOKUP($B21&amp;G$8,'Raw CDR data'!$A:$K,MATCH(MID(G$10,13,100)*1,'Raw CDR data'!$2:$2,0),0)</f>
        <v>0</v>
      </c>
      <c r="H21" s="52">
        <f>VLOOKUP($B21&amp;G$8,'Raw CDR data'!$A:$K,MATCH(MID(H$10,13,100)*1,'Raw CDR data'!$2:$2,0),0)</f>
        <v>0</v>
      </c>
      <c r="I21" s="53">
        <f>VLOOKUP($B21&amp;G$8,'Raw CDR data'!$A:$K,MATCH(MID(I$10,13,100)*1,'Raw CDR data'!$2:$2,0)+1,0)</f>
        <v>0</v>
      </c>
      <c r="J21" s="53">
        <f>VLOOKUP($B21&amp;G$8,'Raw CDR data'!$A:$K,MATCH(MID(J$10,13,100)*1,'Raw CDR data'!$2:$2,0)+1,0)</f>
        <v>0</v>
      </c>
      <c r="K21" s="52">
        <f>VLOOKUP($B21&amp;K$8,'Raw CDR data'!$A:$K,MATCH(MID(K$10,13,100)*1,'Raw CDR data'!$2:$2,0),0)</f>
        <v>1</v>
      </c>
      <c r="L21" s="52">
        <f>VLOOKUP($B21&amp;K$8,'Raw CDR data'!$A:$K,MATCH(MID(L$10,13,100)*1,'Raw CDR data'!$2:$2,0),0)</f>
        <v>1</v>
      </c>
      <c r="M21" s="53">
        <f>VLOOKUP($B21&amp;K$8,'Raw CDR data'!$A:$K,MATCH(MID(M$10,13,100)*1,'Raw CDR data'!$2:$2,0)+1,0)</f>
        <v>17</v>
      </c>
      <c r="N21" s="53">
        <f>VLOOKUP($B21&amp;K$8,'Raw CDR data'!$A:$K,MATCH(MID(N$10,13,100)*1,'Raw CDR data'!$2:$2,0)+1,0)</f>
        <v>17</v>
      </c>
      <c r="O21" s="52">
        <f>VLOOKUP($B21&amp;O$8,'Raw CDR data'!$A:$K,MATCH(MID(O$10,13,100)*1,'Raw CDR data'!$2:$2,0),0)</f>
        <v>0</v>
      </c>
      <c r="P21" s="52">
        <f>VLOOKUP($B21&amp;O$8,'Raw CDR data'!$A:$K,MATCH(MID(P$10,13,100)*1,'Raw CDR data'!$2:$2,0),0)</f>
        <v>0</v>
      </c>
      <c r="Q21" s="53">
        <f>VLOOKUP($B21&amp;O$8,'Raw CDR data'!$A:$K,MATCH(MID(Q$10,13,100)*1,'Raw CDR data'!$2:$2,0)+1,0)</f>
        <v>0</v>
      </c>
      <c r="R21" s="53">
        <f>VLOOKUP($B21&amp;O$8,'Raw CDR data'!$A:$K,MATCH(MID(R$10,13,100)*1,'Raw CDR data'!$2:$2,0)+1,0)</f>
        <v>0</v>
      </c>
      <c r="S21" s="52">
        <f>VLOOKUP($B21&amp;S$8,'Raw CDR data'!$A:$K,MATCH(MID(S$10,13,100)*1,'Raw CDR data'!$2:$2,0),0)</f>
        <v>0</v>
      </c>
      <c r="T21" s="52">
        <f>VLOOKUP($B21&amp;S$8,'Raw CDR data'!$A:$K,MATCH(MID(T$10,13,100)*1,'Raw CDR data'!$2:$2,0),0)</f>
        <v>0</v>
      </c>
      <c r="U21" s="53">
        <f>VLOOKUP($B21&amp;S$8,'Raw CDR data'!$A:$K,MATCH(MID(U$10,13,100)*1,'Raw CDR data'!$2:$2,0)+1,0)</f>
        <v>0</v>
      </c>
      <c r="V21" s="53">
        <f>VLOOKUP($B21&amp;S$8,'Raw CDR data'!$A:$K,MATCH(MID(V$10,13,100)*1,'Raw CDR data'!$2:$2,0)+1,0)</f>
        <v>0</v>
      </c>
      <c r="W21" s="52">
        <f>VLOOKUP($B21&amp;"Further Education College",'Raw CDR data'!$A:$K,MATCH(MID(W$10,13,100)*1,'Raw CDR data'!$2:$2,0),0)</f>
        <v>0</v>
      </c>
      <c r="X21" s="52">
        <f>VLOOKUP($B21&amp;"Further Education College",'Raw CDR data'!$A:$K,MATCH(MID(X$10,13,100)*1,'Raw CDR data'!$2:$2,0),0)</f>
        <v>0</v>
      </c>
      <c r="Y21" s="53">
        <f>VLOOKUP($B21&amp;"Further Education College",'Raw CDR data'!$A:$K,MATCH(MID(Y$10,13,100)*1,'Raw CDR data'!$2:$2,0)+1,0)</f>
        <v>0</v>
      </c>
      <c r="Z21" s="53">
        <f>VLOOKUP($B21&amp;"Further Education College",'Raw CDR data'!$A:$K,MATCH(MID(Z$10,13,100)*1,'Raw CDR data'!$2:$2,0)+1,0)</f>
        <v>0</v>
      </c>
      <c r="AA21" s="52">
        <f>VLOOKUP($B21&amp;AA$8,'Raw CDR data'!$A:$K,MATCH(MID(AA$10,13,100)*1,'Raw CDR data'!$2:$2,0),0)</f>
        <v>0</v>
      </c>
      <c r="AB21" s="52">
        <f>VLOOKUP($B21&amp;AA$8,'Raw CDR data'!$A:$K,MATCH(MID(AB$10,13,100)*1,'Raw CDR data'!$2:$2,0),0)</f>
        <v>0</v>
      </c>
      <c r="AC21" s="52">
        <f>VLOOKUP($B21&amp;AC$8,'Raw CDR data'!$A:$K,MATCH(MID(AC$10,13,100)*1,'Raw CDR data'!$2:$2,0),0)</f>
        <v>0</v>
      </c>
      <c r="AD21" s="52">
        <f>VLOOKUP($B21&amp;AC$8,'Raw CDR data'!$A:$K,MATCH(MID(AD$10,13,100)*1,'Raw CDR data'!$2:$2,0),0)</f>
        <v>0</v>
      </c>
      <c r="AE21" s="52">
        <f>VLOOKUP($B21&amp;"Voluntary Adoption Agency",'Raw CDR data'!$A:$K,MATCH(MID(AE$10,13,100)*1,'Raw CDR data'!$2:$2,0),0)</f>
        <v>0</v>
      </c>
      <c r="AF21" s="52">
        <f>VLOOKUP($B21&amp;"Voluntary Adoption Agency",'Raw CDR data'!$A:$K,MATCH(MID(AF$10,13,100)*1,'Raw CDR data'!$2:$2,0),0)</f>
        <v>0</v>
      </c>
      <c r="AG21" s="52">
        <f>VLOOKUP($B21&amp;"Local Authority Adoption Agency",'Raw CDR data'!$A:$K,MATCH(MID(AG$10,13,100)*1,'Raw CDR data'!$2:$2,0),0)</f>
        <v>1</v>
      </c>
      <c r="AH21" s="52">
        <f>VLOOKUP($B21&amp;"Local Authority Adoption Agency",'Raw CDR data'!$A:$K,MATCH(MID(AH$10,13,100)*1,'Raw CDR data'!$2:$2,0),0)</f>
        <v>1</v>
      </c>
      <c r="AI21" s="52">
        <f>VLOOKUP($B21&amp;"Independent Fostering Agency",'Raw CDR data'!$A:$K,MATCH(MID(AI$10,13,100)*1,'Raw CDR data'!$2:$2,0),0)</f>
        <v>1</v>
      </c>
      <c r="AJ21" s="52">
        <f>VLOOKUP($B21&amp;"Independent Fostering Agency",'Raw CDR data'!$A:$K,MATCH(MID(AJ$10,13,100)*1,'Raw CDR data'!$2:$2,0),0)</f>
        <v>1</v>
      </c>
      <c r="AK21" s="52">
        <f>VLOOKUP($B21&amp;"Local Authority Fostering Agency",'Raw CDR data'!$A:$K,MATCH(MID(AK$10,13,100)*1,'Raw CDR data'!$2:$2,0),0)</f>
        <v>1</v>
      </c>
      <c r="AL21" s="52">
        <f>VLOOKUP($B21&amp;"Local Authority Fostering Agency",'Raw CDR data'!$A:$K,MATCH(MID(AL$10,13,100)*1,'Raw CDR data'!$2:$2,0),0)</f>
        <v>1</v>
      </c>
      <c r="AM21" s="52">
        <f>VLOOKUP($B21&amp;AM$8,'Raw CDR data'!$A:$K,MATCH(MID(AM$10,13,100)*1,'Raw CDR data'!$2:$2,0),0)</f>
        <v>11</v>
      </c>
      <c r="AN21" s="52">
        <f>VLOOKUP($B21&amp;AM$8,'Raw CDR data'!$A:$K,MATCH(MID(AN$10,13,100)*1,'Raw CDR data'!$2:$2,0),0)</f>
        <v>10</v>
      </c>
    </row>
    <row r="22" spans="2:40" s="49" customFormat="1" ht="10.5">
      <c r="B22" s="146" t="s">
        <v>2376</v>
      </c>
      <c r="C22" s="52">
        <f>VLOOKUP($B22&amp;C$8,'Raw CDR data'!$A:$K,MATCH(MID(C$10,13,100)*1,'Raw CDR data'!$2:$2,0),0)</f>
        <v>12</v>
      </c>
      <c r="D22" s="52">
        <f>VLOOKUP($B22&amp;C$8,'Raw CDR data'!$A:$K,MATCH(MID(D$10,13,100)*1,'Raw CDR data'!$2:$2,0),0)</f>
        <v>12</v>
      </c>
      <c r="E22" s="53">
        <f>VLOOKUP($B22&amp;C$8,'Raw CDR data'!$A:$K,MATCH(MID(E$10,13,100)*1,'Raw CDR data'!$2:$2,0)+1,0)</f>
        <v>68</v>
      </c>
      <c r="F22" s="53">
        <f>VLOOKUP($B22&amp;C$8,'Raw CDR data'!$A:$K,MATCH(MID(F$10,13,100)*1,'Raw CDR data'!$2:$2,0)+1,0)</f>
        <v>68</v>
      </c>
      <c r="G22" s="52">
        <f>VLOOKUP($B22&amp;G$8,'Raw CDR data'!$A:$K,MATCH(MID(G$10,13,100)*1,'Raw CDR data'!$2:$2,0),0)</f>
        <v>1</v>
      </c>
      <c r="H22" s="52">
        <f>VLOOKUP($B22&amp;G$8,'Raw CDR data'!$A:$K,MATCH(MID(H$10,13,100)*1,'Raw CDR data'!$2:$2,0),0)</f>
        <v>1</v>
      </c>
      <c r="I22" s="53">
        <f>VLOOKUP($B22&amp;G$8,'Raw CDR data'!$A:$K,MATCH(MID(I$10,13,100)*1,'Raw CDR data'!$2:$2,0)+1,0)</f>
        <v>12</v>
      </c>
      <c r="J22" s="53">
        <f>VLOOKUP($B22&amp;G$8,'Raw CDR data'!$A:$K,MATCH(MID(J$10,13,100)*1,'Raw CDR data'!$2:$2,0)+1,0)</f>
        <v>12</v>
      </c>
      <c r="K22" s="52">
        <f>VLOOKUP($B22&amp;K$8,'Raw CDR data'!$A:$K,MATCH(MID(K$10,13,100)*1,'Raw CDR data'!$2:$2,0),0)</f>
        <v>2</v>
      </c>
      <c r="L22" s="52">
        <f>VLOOKUP($B22&amp;K$8,'Raw CDR data'!$A:$K,MATCH(MID(L$10,13,100)*1,'Raw CDR data'!$2:$2,0),0)</f>
        <v>2</v>
      </c>
      <c r="M22" s="53">
        <f>VLOOKUP($B22&amp;K$8,'Raw CDR data'!$A:$K,MATCH(MID(M$10,13,100)*1,'Raw CDR data'!$2:$2,0)+1,0)</f>
        <v>45</v>
      </c>
      <c r="N22" s="53">
        <f>VLOOKUP($B22&amp;K$8,'Raw CDR data'!$A:$K,MATCH(MID(N$10,13,100)*1,'Raw CDR data'!$2:$2,0)+1,0)</f>
        <v>45</v>
      </c>
      <c r="O22" s="52">
        <f>VLOOKUP($B22&amp;O$8,'Raw CDR data'!$A:$K,MATCH(MID(O$10,13,100)*1,'Raw CDR data'!$2:$2,0),0)</f>
        <v>0</v>
      </c>
      <c r="P22" s="52">
        <f>VLOOKUP($B22&amp;O$8,'Raw CDR data'!$A:$K,MATCH(MID(P$10,13,100)*1,'Raw CDR data'!$2:$2,0),0)</f>
        <v>0</v>
      </c>
      <c r="Q22" s="53">
        <f>VLOOKUP($B22&amp;O$8,'Raw CDR data'!$A:$K,MATCH(MID(Q$10,13,100)*1,'Raw CDR data'!$2:$2,0)+1,0)</f>
        <v>0</v>
      </c>
      <c r="R22" s="53">
        <f>VLOOKUP($B22&amp;O$8,'Raw CDR data'!$A:$K,MATCH(MID(R$10,13,100)*1,'Raw CDR data'!$2:$2,0)+1,0)</f>
        <v>0</v>
      </c>
      <c r="S22" s="52">
        <f>VLOOKUP($B22&amp;S$8,'Raw CDR data'!$A:$K,MATCH(MID(S$10,13,100)*1,'Raw CDR data'!$2:$2,0),0)</f>
        <v>1</v>
      </c>
      <c r="T22" s="52">
        <f>VLOOKUP($B22&amp;S$8,'Raw CDR data'!$A:$K,MATCH(MID(T$10,13,100)*1,'Raw CDR data'!$2:$2,0),0)</f>
        <v>1</v>
      </c>
      <c r="U22" s="53">
        <f>VLOOKUP($B22&amp;S$8,'Raw CDR data'!$A:$K,MATCH(MID(U$10,13,100)*1,'Raw CDR data'!$2:$2,0)+1,0)</f>
        <v>45</v>
      </c>
      <c r="V22" s="53">
        <f>VLOOKUP($B22&amp;S$8,'Raw CDR data'!$A:$K,MATCH(MID(V$10,13,100)*1,'Raw CDR data'!$2:$2,0)+1,0)</f>
        <v>45</v>
      </c>
      <c r="W22" s="52">
        <f>VLOOKUP($B22&amp;"Further Education College",'Raw CDR data'!$A:$K,MATCH(MID(W$10,13,100)*1,'Raw CDR data'!$2:$2,0),0)</f>
        <v>1</v>
      </c>
      <c r="X22" s="52">
        <f>VLOOKUP($B22&amp;"Further Education College",'Raw CDR data'!$A:$K,MATCH(MID(X$10,13,100)*1,'Raw CDR data'!$2:$2,0),0)</f>
        <v>1</v>
      </c>
      <c r="Y22" s="53">
        <f>VLOOKUP($B22&amp;"Further Education College",'Raw CDR data'!$A:$K,MATCH(MID(Y$10,13,100)*1,'Raw CDR data'!$2:$2,0)+1,0)</f>
        <v>48</v>
      </c>
      <c r="Z22" s="53">
        <f>VLOOKUP($B22&amp;"Further Education College",'Raw CDR data'!$A:$K,MATCH(MID(Z$10,13,100)*1,'Raw CDR data'!$2:$2,0)+1,0)</f>
        <v>48</v>
      </c>
      <c r="AA22" s="52">
        <f>VLOOKUP($B22&amp;AA$8,'Raw CDR data'!$A:$K,MATCH(MID(AA$10,13,100)*1,'Raw CDR data'!$2:$2,0),0)</f>
        <v>0</v>
      </c>
      <c r="AB22" s="52">
        <f>VLOOKUP($B22&amp;AA$8,'Raw CDR data'!$A:$K,MATCH(MID(AB$10,13,100)*1,'Raw CDR data'!$2:$2,0),0)</f>
        <v>0</v>
      </c>
      <c r="AC22" s="52">
        <f>VLOOKUP($B22&amp;AC$8,'Raw CDR data'!$A:$K,MATCH(MID(AC$10,13,100)*1,'Raw CDR data'!$2:$2,0),0)</f>
        <v>0</v>
      </c>
      <c r="AD22" s="52">
        <f>VLOOKUP($B22&amp;AC$8,'Raw CDR data'!$A:$K,MATCH(MID(AD$10,13,100)*1,'Raw CDR data'!$2:$2,0),0)</f>
        <v>0</v>
      </c>
      <c r="AE22" s="52">
        <f>VLOOKUP($B22&amp;"Voluntary Adoption Agency",'Raw CDR data'!$A:$K,MATCH(MID(AE$10,13,100)*1,'Raw CDR data'!$2:$2,0),0)</f>
        <v>0</v>
      </c>
      <c r="AF22" s="52">
        <f>VLOOKUP($B22&amp;"Voluntary Adoption Agency",'Raw CDR data'!$A:$K,MATCH(MID(AF$10,13,100)*1,'Raw CDR data'!$2:$2,0),0)</f>
        <v>0</v>
      </c>
      <c r="AG22" s="52">
        <f>VLOOKUP($B22&amp;"Local Authority Adoption Agency",'Raw CDR data'!$A:$K,MATCH(MID(AG$10,13,100)*1,'Raw CDR data'!$2:$2,0),0)</f>
        <v>1</v>
      </c>
      <c r="AH22" s="52">
        <f>VLOOKUP($B22&amp;"Local Authority Adoption Agency",'Raw CDR data'!$A:$K,MATCH(MID(AH$10,13,100)*1,'Raw CDR data'!$2:$2,0),0)</f>
        <v>1</v>
      </c>
      <c r="AI22" s="52">
        <f>VLOOKUP($B22&amp;"Independent Fostering Agency",'Raw CDR data'!$A:$K,MATCH(MID(AI$10,13,100)*1,'Raw CDR data'!$2:$2,0),0)</f>
        <v>0</v>
      </c>
      <c r="AJ22" s="52">
        <f>VLOOKUP($B22&amp;"Independent Fostering Agency",'Raw CDR data'!$A:$K,MATCH(MID(AJ$10,13,100)*1,'Raw CDR data'!$2:$2,0),0)</f>
        <v>0</v>
      </c>
      <c r="AK22" s="52">
        <f>VLOOKUP($B22&amp;"Local Authority Fostering Agency",'Raw CDR data'!$A:$K,MATCH(MID(AK$10,13,100)*1,'Raw CDR data'!$2:$2,0),0)</f>
        <v>1</v>
      </c>
      <c r="AL22" s="52">
        <f>VLOOKUP($B22&amp;"Local Authority Fostering Agency",'Raw CDR data'!$A:$K,MATCH(MID(AL$10,13,100)*1,'Raw CDR data'!$2:$2,0),0)</f>
        <v>1</v>
      </c>
      <c r="AM22" s="52">
        <f>VLOOKUP($B22&amp;AM$8,'Raw CDR data'!$A:$K,MATCH(MID(AM$10,13,100)*1,'Raw CDR data'!$2:$2,0),0)</f>
        <v>19</v>
      </c>
      <c r="AN22" s="52">
        <f>VLOOKUP($B22&amp;AM$8,'Raw CDR data'!$A:$K,MATCH(MID(AN$10,13,100)*1,'Raw CDR data'!$2:$2,0),0)</f>
        <v>19</v>
      </c>
    </row>
    <row r="23" spans="2:40" s="49" customFormat="1" ht="10.5">
      <c r="B23" s="146" t="s">
        <v>117</v>
      </c>
      <c r="C23" s="52">
        <f>VLOOKUP($B23&amp;C$8,'Raw CDR data'!$A:$K,MATCH(MID(C$10,13,100)*1,'Raw CDR data'!$2:$2,0),0)</f>
        <v>2</v>
      </c>
      <c r="D23" s="52">
        <f>VLOOKUP($B23&amp;C$8,'Raw CDR data'!$A:$K,MATCH(MID(D$10,13,100)*1,'Raw CDR data'!$2:$2,0),0)</f>
        <v>2</v>
      </c>
      <c r="E23" s="53">
        <f>VLOOKUP($B23&amp;C$8,'Raw CDR data'!$A:$K,MATCH(MID(E$10,13,100)*1,'Raw CDR data'!$2:$2,0)+1,0)</f>
        <v>10</v>
      </c>
      <c r="F23" s="53">
        <f>VLOOKUP($B23&amp;C$8,'Raw CDR data'!$A:$K,MATCH(MID(F$10,13,100)*1,'Raw CDR data'!$2:$2,0)+1,0)</f>
        <v>10</v>
      </c>
      <c r="G23" s="52">
        <f>VLOOKUP($B23&amp;G$8,'Raw CDR data'!$A:$K,MATCH(MID(G$10,13,100)*1,'Raw CDR data'!$2:$2,0),0)</f>
        <v>0</v>
      </c>
      <c r="H23" s="52">
        <f>VLOOKUP($B23&amp;G$8,'Raw CDR data'!$A:$K,MATCH(MID(H$10,13,100)*1,'Raw CDR data'!$2:$2,0),0)</f>
        <v>0</v>
      </c>
      <c r="I23" s="53">
        <f>VLOOKUP($B23&amp;G$8,'Raw CDR data'!$A:$K,MATCH(MID(I$10,13,100)*1,'Raw CDR data'!$2:$2,0)+1,0)</f>
        <v>0</v>
      </c>
      <c r="J23" s="53">
        <f>VLOOKUP($B23&amp;G$8,'Raw CDR data'!$A:$K,MATCH(MID(J$10,13,100)*1,'Raw CDR data'!$2:$2,0)+1,0)</f>
        <v>0</v>
      </c>
      <c r="K23" s="52">
        <f>VLOOKUP($B23&amp;K$8,'Raw CDR data'!$A:$K,MATCH(MID(K$10,13,100)*1,'Raw CDR data'!$2:$2,0),0)</f>
        <v>0</v>
      </c>
      <c r="L23" s="52">
        <f>VLOOKUP($B23&amp;K$8,'Raw CDR data'!$A:$K,MATCH(MID(L$10,13,100)*1,'Raw CDR data'!$2:$2,0),0)</f>
        <v>0</v>
      </c>
      <c r="M23" s="53">
        <f>VLOOKUP($B23&amp;K$8,'Raw CDR data'!$A:$K,MATCH(MID(M$10,13,100)*1,'Raw CDR data'!$2:$2,0)+1,0)</f>
        <v>0</v>
      </c>
      <c r="N23" s="53">
        <f>VLOOKUP($B23&amp;K$8,'Raw CDR data'!$A:$K,MATCH(MID(N$10,13,100)*1,'Raw CDR data'!$2:$2,0)+1,0)</f>
        <v>0</v>
      </c>
      <c r="O23" s="52">
        <f>VLOOKUP($B23&amp;O$8,'Raw CDR data'!$A:$K,MATCH(MID(O$10,13,100)*1,'Raw CDR data'!$2:$2,0),0)</f>
        <v>0</v>
      </c>
      <c r="P23" s="52">
        <f>VLOOKUP($B23&amp;O$8,'Raw CDR data'!$A:$K,MATCH(MID(P$10,13,100)*1,'Raw CDR data'!$2:$2,0),0)</f>
        <v>0</v>
      </c>
      <c r="Q23" s="53">
        <f>VLOOKUP($B23&amp;O$8,'Raw CDR data'!$A:$K,MATCH(MID(Q$10,13,100)*1,'Raw CDR data'!$2:$2,0)+1,0)</f>
        <v>0</v>
      </c>
      <c r="R23" s="53">
        <f>VLOOKUP($B23&amp;O$8,'Raw CDR data'!$A:$K,MATCH(MID(R$10,13,100)*1,'Raw CDR data'!$2:$2,0)+1,0)</f>
        <v>0</v>
      </c>
      <c r="S23" s="52">
        <f>VLOOKUP($B23&amp;S$8,'Raw CDR data'!$A:$K,MATCH(MID(S$10,13,100)*1,'Raw CDR data'!$2:$2,0),0)</f>
        <v>0</v>
      </c>
      <c r="T23" s="52">
        <f>VLOOKUP($B23&amp;S$8,'Raw CDR data'!$A:$K,MATCH(MID(T$10,13,100)*1,'Raw CDR data'!$2:$2,0),0)</f>
        <v>0</v>
      </c>
      <c r="U23" s="53">
        <f>VLOOKUP($B23&amp;S$8,'Raw CDR data'!$A:$K,MATCH(MID(U$10,13,100)*1,'Raw CDR data'!$2:$2,0)+1,0)</f>
        <v>0</v>
      </c>
      <c r="V23" s="53">
        <f>VLOOKUP($B23&amp;S$8,'Raw CDR data'!$A:$K,MATCH(MID(V$10,13,100)*1,'Raw CDR data'!$2:$2,0)+1,0)</f>
        <v>0</v>
      </c>
      <c r="W23" s="52">
        <f>VLOOKUP($B23&amp;"Further Education College",'Raw CDR data'!$A:$K,MATCH(MID(W$10,13,100)*1,'Raw CDR data'!$2:$2,0),0)</f>
        <v>0</v>
      </c>
      <c r="X23" s="52">
        <f>VLOOKUP($B23&amp;"Further Education College",'Raw CDR data'!$A:$K,MATCH(MID(X$10,13,100)*1,'Raw CDR data'!$2:$2,0),0)</f>
        <v>0</v>
      </c>
      <c r="Y23" s="53">
        <f>VLOOKUP($B23&amp;"Further Education College",'Raw CDR data'!$A:$K,MATCH(MID(Y$10,13,100)*1,'Raw CDR data'!$2:$2,0)+1,0)</f>
        <v>0</v>
      </c>
      <c r="Z23" s="53">
        <f>VLOOKUP($B23&amp;"Further Education College",'Raw CDR data'!$A:$K,MATCH(MID(Z$10,13,100)*1,'Raw CDR data'!$2:$2,0)+1,0)</f>
        <v>0</v>
      </c>
      <c r="AA23" s="52">
        <f>VLOOKUP($B23&amp;AA$8,'Raw CDR data'!$A:$K,MATCH(MID(AA$10,13,100)*1,'Raw CDR data'!$2:$2,0),0)</f>
        <v>0</v>
      </c>
      <c r="AB23" s="52">
        <f>VLOOKUP($B23&amp;AA$8,'Raw CDR data'!$A:$K,MATCH(MID(AB$10,13,100)*1,'Raw CDR data'!$2:$2,0),0)</f>
        <v>0</v>
      </c>
      <c r="AC23" s="52">
        <f>VLOOKUP($B23&amp;AC$8,'Raw CDR data'!$A:$K,MATCH(MID(AC$10,13,100)*1,'Raw CDR data'!$2:$2,0),0)</f>
        <v>0</v>
      </c>
      <c r="AD23" s="52">
        <f>VLOOKUP($B23&amp;AC$8,'Raw CDR data'!$A:$K,MATCH(MID(AD$10,13,100)*1,'Raw CDR data'!$2:$2,0),0)</f>
        <v>0</v>
      </c>
      <c r="AE23" s="52">
        <f>VLOOKUP($B23&amp;"Voluntary Adoption Agency",'Raw CDR data'!$A:$K,MATCH(MID(AE$10,13,100)*1,'Raw CDR data'!$2:$2,0),0)</f>
        <v>0</v>
      </c>
      <c r="AF23" s="52">
        <f>VLOOKUP($B23&amp;"Voluntary Adoption Agency",'Raw CDR data'!$A:$K,MATCH(MID(AF$10,13,100)*1,'Raw CDR data'!$2:$2,0),0)</f>
        <v>0</v>
      </c>
      <c r="AG23" s="52">
        <f>VLOOKUP($B23&amp;"Local Authority Adoption Agency",'Raw CDR data'!$A:$K,MATCH(MID(AG$10,13,100)*1,'Raw CDR data'!$2:$2,0),0)</f>
        <v>1</v>
      </c>
      <c r="AH23" s="52">
        <f>VLOOKUP($B23&amp;"Local Authority Adoption Agency",'Raw CDR data'!$A:$K,MATCH(MID(AH$10,13,100)*1,'Raw CDR data'!$2:$2,0),0)</f>
        <v>1</v>
      </c>
      <c r="AI23" s="52">
        <f>VLOOKUP($B23&amp;"Independent Fostering Agency",'Raw CDR data'!$A:$K,MATCH(MID(AI$10,13,100)*1,'Raw CDR data'!$2:$2,0),0)</f>
        <v>0</v>
      </c>
      <c r="AJ23" s="52">
        <f>VLOOKUP($B23&amp;"Independent Fostering Agency",'Raw CDR data'!$A:$K,MATCH(MID(AJ$10,13,100)*1,'Raw CDR data'!$2:$2,0),0)</f>
        <v>0</v>
      </c>
      <c r="AK23" s="52">
        <f>VLOOKUP($B23&amp;"Local Authority Fostering Agency",'Raw CDR data'!$A:$K,MATCH(MID(AK$10,13,100)*1,'Raw CDR data'!$2:$2,0),0)</f>
        <v>1</v>
      </c>
      <c r="AL23" s="52">
        <f>VLOOKUP($B23&amp;"Local Authority Fostering Agency",'Raw CDR data'!$A:$K,MATCH(MID(AL$10,13,100)*1,'Raw CDR data'!$2:$2,0),0)</f>
        <v>1</v>
      </c>
      <c r="AM23" s="52">
        <f>VLOOKUP($B23&amp;AM$8,'Raw CDR data'!$A:$K,MATCH(MID(AM$10,13,100)*1,'Raw CDR data'!$2:$2,0),0)</f>
        <v>4</v>
      </c>
      <c r="AN23" s="52">
        <f>VLOOKUP($B23&amp;AM$8,'Raw CDR data'!$A:$K,MATCH(MID(AN$10,13,100)*1,'Raw CDR data'!$2:$2,0),0)</f>
        <v>4</v>
      </c>
    </row>
    <row r="24" spans="2:40" s="49" customFormat="1" ht="10.5">
      <c r="B24" s="146" t="s">
        <v>703</v>
      </c>
      <c r="C24" s="52">
        <f>VLOOKUP($B24&amp;C$8,'Raw CDR data'!$A:$K,MATCH(MID(C$10,13,100)*1,'Raw CDR data'!$2:$2,0),0)</f>
        <v>3</v>
      </c>
      <c r="D24" s="52">
        <f>VLOOKUP($B24&amp;C$8,'Raw CDR data'!$A:$K,MATCH(MID(D$10,13,100)*1,'Raw CDR data'!$2:$2,0),0)</f>
        <v>3</v>
      </c>
      <c r="E24" s="53">
        <f>VLOOKUP($B24&amp;C$8,'Raw CDR data'!$A:$K,MATCH(MID(E$10,13,100)*1,'Raw CDR data'!$2:$2,0)+1,0)</f>
        <v>19</v>
      </c>
      <c r="F24" s="53">
        <f>VLOOKUP($B24&amp;C$8,'Raw CDR data'!$A:$K,MATCH(MID(F$10,13,100)*1,'Raw CDR data'!$2:$2,0)+1,0)</f>
        <v>19</v>
      </c>
      <c r="G24" s="52">
        <f>VLOOKUP($B24&amp;G$8,'Raw CDR data'!$A:$K,MATCH(MID(G$10,13,100)*1,'Raw CDR data'!$2:$2,0),0)</f>
        <v>0</v>
      </c>
      <c r="H24" s="52">
        <f>VLOOKUP($B24&amp;G$8,'Raw CDR data'!$A:$K,MATCH(MID(H$10,13,100)*1,'Raw CDR data'!$2:$2,0),0)</f>
        <v>0</v>
      </c>
      <c r="I24" s="53">
        <f>VLOOKUP($B24&amp;G$8,'Raw CDR data'!$A:$K,MATCH(MID(I$10,13,100)*1,'Raw CDR data'!$2:$2,0)+1,0)</f>
        <v>0</v>
      </c>
      <c r="J24" s="53">
        <f>VLOOKUP($B24&amp;G$8,'Raw CDR data'!$A:$K,MATCH(MID(J$10,13,100)*1,'Raw CDR data'!$2:$2,0)+1,0)</f>
        <v>0</v>
      </c>
      <c r="K24" s="52">
        <f>VLOOKUP($B24&amp;K$8,'Raw CDR data'!$A:$K,MATCH(MID(K$10,13,100)*1,'Raw CDR data'!$2:$2,0),0)</f>
        <v>0</v>
      </c>
      <c r="L24" s="52">
        <f>VLOOKUP($B24&amp;K$8,'Raw CDR data'!$A:$K,MATCH(MID(L$10,13,100)*1,'Raw CDR data'!$2:$2,0),0)</f>
        <v>0</v>
      </c>
      <c r="M24" s="53">
        <f>VLOOKUP($B24&amp;K$8,'Raw CDR data'!$A:$K,MATCH(MID(M$10,13,100)*1,'Raw CDR data'!$2:$2,0)+1,0)</f>
        <v>0</v>
      </c>
      <c r="N24" s="53">
        <f>VLOOKUP($B24&amp;K$8,'Raw CDR data'!$A:$K,MATCH(MID(N$10,13,100)*1,'Raw CDR data'!$2:$2,0)+1,0)</f>
        <v>0</v>
      </c>
      <c r="O24" s="52">
        <f>VLOOKUP($B24&amp;O$8,'Raw CDR data'!$A:$K,MATCH(MID(O$10,13,100)*1,'Raw CDR data'!$2:$2,0),0)</f>
        <v>0</v>
      </c>
      <c r="P24" s="52">
        <f>VLOOKUP($B24&amp;O$8,'Raw CDR data'!$A:$K,MATCH(MID(P$10,13,100)*1,'Raw CDR data'!$2:$2,0),0)</f>
        <v>0</v>
      </c>
      <c r="Q24" s="53">
        <f>VLOOKUP($B24&amp;O$8,'Raw CDR data'!$A:$K,MATCH(MID(Q$10,13,100)*1,'Raw CDR data'!$2:$2,0)+1,0)</f>
        <v>0</v>
      </c>
      <c r="R24" s="53">
        <f>VLOOKUP($B24&amp;O$8,'Raw CDR data'!$A:$K,MATCH(MID(R$10,13,100)*1,'Raw CDR data'!$2:$2,0)+1,0)</f>
        <v>0</v>
      </c>
      <c r="S24" s="52">
        <f>VLOOKUP($B24&amp;S$8,'Raw CDR data'!$A:$K,MATCH(MID(S$10,13,100)*1,'Raw CDR data'!$2:$2,0),0)</f>
        <v>0</v>
      </c>
      <c r="T24" s="52">
        <f>VLOOKUP($B24&amp;S$8,'Raw CDR data'!$A:$K,MATCH(MID(T$10,13,100)*1,'Raw CDR data'!$2:$2,0),0)</f>
        <v>0</v>
      </c>
      <c r="U24" s="53">
        <f>VLOOKUP($B24&amp;S$8,'Raw CDR data'!$A:$K,MATCH(MID(U$10,13,100)*1,'Raw CDR data'!$2:$2,0)+1,0)</f>
        <v>0</v>
      </c>
      <c r="V24" s="53">
        <f>VLOOKUP($B24&amp;S$8,'Raw CDR data'!$A:$K,MATCH(MID(V$10,13,100)*1,'Raw CDR data'!$2:$2,0)+1,0)</f>
        <v>0</v>
      </c>
      <c r="W24" s="52">
        <f>VLOOKUP($B24&amp;"Further Education College",'Raw CDR data'!$A:$K,MATCH(MID(W$10,13,100)*1,'Raw CDR data'!$2:$2,0),0)</f>
        <v>1</v>
      </c>
      <c r="X24" s="52">
        <f>VLOOKUP($B24&amp;"Further Education College",'Raw CDR data'!$A:$K,MATCH(MID(X$10,13,100)*1,'Raw CDR data'!$2:$2,0),0)</f>
        <v>1</v>
      </c>
      <c r="Y24" s="53">
        <f>VLOOKUP($B24&amp;"Further Education College",'Raw CDR data'!$A:$K,MATCH(MID(Y$10,13,100)*1,'Raw CDR data'!$2:$2,0)+1,0)</f>
        <v>40</v>
      </c>
      <c r="Z24" s="53">
        <f>VLOOKUP($B24&amp;"Further Education College",'Raw CDR data'!$A:$K,MATCH(MID(Z$10,13,100)*1,'Raw CDR data'!$2:$2,0)+1,0)</f>
        <v>40</v>
      </c>
      <c r="AA24" s="52">
        <f>VLOOKUP($B24&amp;AA$8,'Raw CDR data'!$A:$K,MATCH(MID(AA$10,13,100)*1,'Raw CDR data'!$2:$2,0),0)</f>
        <v>0</v>
      </c>
      <c r="AB24" s="52">
        <f>VLOOKUP($B24&amp;AA$8,'Raw CDR data'!$A:$K,MATCH(MID(AB$10,13,100)*1,'Raw CDR data'!$2:$2,0),0)</f>
        <v>0</v>
      </c>
      <c r="AC24" s="52">
        <f>VLOOKUP($B24&amp;AC$8,'Raw CDR data'!$A:$K,MATCH(MID(AC$10,13,100)*1,'Raw CDR data'!$2:$2,0),0)</f>
        <v>0</v>
      </c>
      <c r="AD24" s="52">
        <f>VLOOKUP($B24&amp;AC$8,'Raw CDR data'!$A:$K,MATCH(MID(AD$10,13,100)*1,'Raw CDR data'!$2:$2,0),0)</f>
        <v>0</v>
      </c>
      <c r="AE24" s="52">
        <f>VLOOKUP($B24&amp;"Voluntary Adoption Agency",'Raw CDR data'!$A:$K,MATCH(MID(AE$10,13,100)*1,'Raw CDR data'!$2:$2,0),0)</f>
        <v>0</v>
      </c>
      <c r="AF24" s="52">
        <f>VLOOKUP($B24&amp;"Voluntary Adoption Agency",'Raw CDR data'!$A:$K,MATCH(MID(AF$10,13,100)*1,'Raw CDR data'!$2:$2,0),0)</f>
        <v>0</v>
      </c>
      <c r="AG24" s="52">
        <f>VLOOKUP($B24&amp;"Local Authority Adoption Agency",'Raw CDR data'!$A:$K,MATCH(MID(AG$10,13,100)*1,'Raw CDR data'!$2:$2,0),0)</f>
        <v>1</v>
      </c>
      <c r="AH24" s="52">
        <f>VLOOKUP($B24&amp;"Local Authority Adoption Agency",'Raw CDR data'!$A:$K,MATCH(MID(AH$10,13,100)*1,'Raw CDR data'!$2:$2,0),0)</f>
        <v>1</v>
      </c>
      <c r="AI24" s="52">
        <f>VLOOKUP($B24&amp;"Independent Fostering Agency",'Raw CDR data'!$A:$K,MATCH(MID(AI$10,13,100)*1,'Raw CDR data'!$2:$2,0),0)</f>
        <v>1</v>
      </c>
      <c r="AJ24" s="52">
        <f>VLOOKUP($B24&amp;"Independent Fostering Agency",'Raw CDR data'!$A:$K,MATCH(MID(AJ$10,13,100)*1,'Raw CDR data'!$2:$2,0),0)</f>
        <v>1</v>
      </c>
      <c r="AK24" s="52">
        <f>VLOOKUP($B24&amp;"Local Authority Fostering Agency",'Raw CDR data'!$A:$K,MATCH(MID(AK$10,13,100)*1,'Raw CDR data'!$2:$2,0),0)</f>
        <v>1</v>
      </c>
      <c r="AL24" s="52">
        <f>VLOOKUP($B24&amp;"Local Authority Fostering Agency",'Raw CDR data'!$A:$K,MATCH(MID(AL$10,13,100)*1,'Raw CDR data'!$2:$2,0),0)</f>
        <v>1</v>
      </c>
      <c r="AM24" s="52">
        <f>VLOOKUP($B24&amp;AM$8,'Raw CDR data'!$A:$K,MATCH(MID(AM$10,13,100)*1,'Raw CDR data'!$2:$2,0),0)</f>
        <v>7</v>
      </c>
      <c r="AN24" s="52">
        <f>VLOOKUP($B24&amp;AM$8,'Raw CDR data'!$A:$K,MATCH(MID(AN$10,13,100)*1,'Raw CDR data'!$2:$2,0),0)</f>
        <v>7</v>
      </c>
    </row>
    <row r="25" spans="2:40" s="49" customFormat="1" ht="10.5">
      <c r="B25" s="146" t="s">
        <v>1435</v>
      </c>
      <c r="C25" s="52">
        <f>VLOOKUP($B25&amp;C$8,'Raw CDR data'!$A:$K,MATCH(MID(C$10,13,100)*1,'Raw CDR data'!$2:$2,0),0)</f>
        <v>5</v>
      </c>
      <c r="D25" s="52">
        <f>VLOOKUP($B25&amp;C$8,'Raw CDR data'!$A:$K,MATCH(MID(D$10,13,100)*1,'Raw CDR data'!$2:$2,0),0)</f>
        <v>6</v>
      </c>
      <c r="E25" s="53">
        <f>VLOOKUP($B25&amp;C$8,'Raw CDR data'!$A:$K,MATCH(MID(E$10,13,100)*1,'Raw CDR data'!$2:$2,0)+1,0)</f>
        <v>33</v>
      </c>
      <c r="F25" s="53">
        <f>VLOOKUP($B25&amp;C$8,'Raw CDR data'!$A:$K,MATCH(MID(F$10,13,100)*1,'Raw CDR data'!$2:$2,0)+1,0)</f>
        <v>37</v>
      </c>
      <c r="G25" s="52">
        <f>VLOOKUP($B25&amp;G$8,'Raw CDR data'!$A:$K,MATCH(MID(G$10,13,100)*1,'Raw CDR data'!$2:$2,0),0)</f>
        <v>0</v>
      </c>
      <c r="H25" s="52">
        <f>VLOOKUP($B25&amp;G$8,'Raw CDR data'!$A:$K,MATCH(MID(H$10,13,100)*1,'Raw CDR data'!$2:$2,0),0)</f>
        <v>0</v>
      </c>
      <c r="I25" s="53">
        <f>VLOOKUP($B25&amp;G$8,'Raw CDR data'!$A:$K,MATCH(MID(I$10,13,100)*1,'Raw CDR data'!$2:$2,0)+1,0)</f>
        <v>0</v>
      </c>
      <c r="J25" s="53">
        <f>VLOOKUP($B25&amp;G$8,'Raw CDR data'!$A:$K,MATCH(MID(J$10,13,100)*1,'Raw CDR data'!$2:$2,0)+1,0)</f>
        <v>0</v>
      </c>
      <c r="K25" s="52">
        <f>VLOOKUP($B25&amp;K$8,'Raw CDR data'!$A:$K,MATCH(MID(K$10,13,100)*1,'Raw CDR data'!$2:$2,0),0)</f>
        <v>1</v>
      </c>
      <c r="L25" s="52">
        <f>VLOOKUP($B25&amp;K$8,'Raw CDR data'!$A:$K,MATCH(MID(L$10,13,100)*1,'Raw CDR data'!$2:$2,0),0)</f>
        <v>1</v>
      </c>
      <c r="M25" s="53">
        <f>VLOOKUP($B25&amp;K$8,'Raw CDR data'!$A:$K,MATCH(MID(M$10,13,100)*1,'Raw CDR data'!$2:$2,0)+1,0)</f>
        <v>15</v>
      </c>
      <c r="N25" s="53">
        <f>VLOOKUP($B25&amp;K$8,'Raw CDR data'!$A:$K,MATCH(MID(N$10,13,100)*1,'Raw CDR data'!$2:$2,0)+1,0)</f>
        <v>15</v>
      </c>
      <c r="O25" s="52">
        <f>VLOOKUP($B25&amp;O$8,'Raw CDR data'!$A:$K,MATCH(MID(O$10,13,100)*1,'Raw CDR data'!$2:$2,0),0)</f>
        <v>0</v>
      </c>
      <c r="P25" s="52">
        <f>VLOOKUP($B25&amp;O$8,'Raw CDR data'!$A:$K,MATCH(MID(P$10,13,100)*1,'Raw CDR data'!$2:$2,0),0)</f>
        <v>0</v>
      </c>
      <c r="Q25" s="53">
        <f>VLOOKUP($B25&amp;O$8,'Raw CDR data'!$A:$K,MATCH(MID(Q$10,13,100)*1,'Raw CDR data'!$2:$2,0)+1,0)</f>
        <v>0</v>
      </c>
      <c r="R25" s="53">
        <f>VLOOKUP($B25&amp;O$8,'Raw CDR data'!$A:$K,MATCH(MID(R$10,13,100)*1,'Raw CDR data'!$2:$2,0)+1,0)</f>
        <v>0</v>
      </c>
      <c r="S25" s="52">
        <f>VLOOKUP($B25&amp;S$8,'Raw CDR data'!$A:$K,MATCH(MID(S$10,13,100)*1,'Raw CDR data'!$2:$2,0),0)</f>
        <v>0</v>
      </c>
      <c r="T25" s="52">
        <f>VLOOKUP($B25&amp;S$8,'Raw CDR data'!$A:$K,MATCH(MID(T$10,13,100)*1,'Raw CDR data'!$2:$2,0),0)</f>
        <v>0</v>
      </c>
      <c r="U25" s="53">
        <f>VLOOKUP($B25&amp;S$8,'Raw CDR data'!$A:$K,MATCH(MID(U$10,13,100)*1,'Raw CDR data'!$2:$2,0)+1,0)</f>
        <v>0</v>
      </c>
      <c r="V25" s="53">
        <f>VLOOKUP($B25&amp;S$8,'Raw CDR data'!$A:$K,MATCH(MID(V$10,13,100)*1,'Raw CDR data'!$2:$2,0)+1,0)</f>
        <v>0</v>
      </c>
      <c r="W25" s="52">
        <f>VLOOKUP($B25&amp;"Further Education College",'Raw CDR data'!$A:$K,MATCH(MID(W$10,13,100)*1,'Raw CDR data'!$2:$2,0),0)</f>
        <v>0</v>
      </c>
      <c r="X25" s="52">
        <f>VLOOKUP($B25&amp;"Further Education College",'Raw CDR data'!$A:$K,MATCH(MID(X$10,13,100)*1,'Raw CDR data'!$2:$2,0),0)</f>
        <v>0</v>
      </c>
      <c r="Y25" s="53">
        <f>VLOOKUP($B25&amp;"Further Education College",'Raw CDR data'!$A:$K,MATCH(MID(Y$10,13,100)*1,'Raw CDR data'!$2:$2,0)+1,0)</f>
        <v>0</v>
      </c>
      <c r="Z25" s="53">
        <f>VLOOKUP($B25&amp;"Further Education College",'Raw CDR data'!$A:$K,MATCH(MID(Z$10,13,100)*1,'Raw CDR data'!$2:$2,0)+1,0)</f>
        <v>0</v>
      </c>
      <c r="AA25" s="52">
        <f>VLOOKUP($B25&amp;AA$8,'Raw CDR data'!$A:$K,MATCH(MID(AA$10,13,100)*1,'Raw CDR data'!$2:$2,0),0)</f>
        <v>0</v>
      </c>
      <c r="AB25" s="52">
        <f>VLOOKUP($B25&amp;AA$8,'Raw CDR data'!$A:$K,MATCH(MID(AB$10,13,100)*1,'Raw CDR data'!$2:$2,0),0)</f>
        <v>0</v>
      </c>
      <c r="AC25" s="52">
        <f>VLOOKUP($B25&amp;AC$8,'Raw CDR data'!$A:$K,MATCH(MID(AC$10,13,100)*1,'Raw CDR data'!$2:$2,0),0)</f>
        <v>1</v>
      </c>
      <c r="AD25" s="52">
        <f>VLOOKUP($B25&amp;AC$8,'Raw CDR data'!$A:$K,MATCH(MID(AD$10,13,100)*1,'Raw CDR data'!$2:$2,0),0)</f>
        <v>1</v>
      </c>
      <c r="AE25" s="52">
        <f>VLOOKUP($B25&amp;"Voluntary Adoption Agency",'Raw CDR data'!$A:$K,MATCH(MID(AE$10,13,100)*1,'Raw CDR data'!$2:$2,0),0)</f>
        <v>0</v>
      </c>
      <c r="AF25" s="52">
        <f>VLOOKUP($B25&amp;"Voluntary Adoption Agency",'Raw CDR data'!$A:$K,MATCH(MID(AF$10,13,100)*1,'Raw CDR data'!$2:$2,0),0)</f>
        <v>0</v>
      </c>
      <c r="AG25" s="52">
        <f>VLOOKUP($B25&amp;"Local Authority Adoption Agency",'Raw CDR data'!$A:$K,MATCH(MID(AG$10,13,100)*1,'Raw CDR data'!$2:$2,0),0)</f>
        <v>1</v>
      </c>
      <c r="AH25" s="52">
        <f>VLOOKUP($B25&amp;"Local Authority Adoption Agency",'Raw CDR data'!$A:$K,MATCH(MID(AH$10,13,100)*1,'Raw CDR data'!$2:$2,0),0)</f>
        <v>1</v>
      </c>
      <c r="AI25" s="52">
        <f>VLOOKUP($B25&amp;"Independent Fostering Agency",'Raw CDR data'!$A:$K,MATCH(MID(AI$10,13,100)*1,'Raw CDR data'!$2:$2,0),0)</f>
        <v>1</v>
      </c>
      <c r="AJ25" s="52">
        <f>VLOOKUP($B25&amp;"Independent Fostering Agency",'Raw CDR data'!$A:$K,MATCH(MID(AJ$10,13,100)*1,'Raw CDR data'!$2:$2,0),0)</f>
        <v>1</v>
      </c>
      <c r="AK25" s="52">
        <f>VLOOKUP($B25&amp;"Local Authority Fostering Agency",'Raw CDR data'!$A:$K,MATCH(MID(AK$10,13,100)*1,'Raw CDR data'!$2:$2,0),0)</f>
        <v>1</v>
      </c>
      <c r="AL25" s="52">
        <f>VLOOKUP($B25&amp;"Local Authority Fostering Agency",'Raw CDR data'!$A:$K,MATCH(MID(AL$10,13,100)*1,'Raw CDR data'!$2:$2,0),0)</f>
        <v>1</v>
      </c>
      <c r="AM25" s="52">
        <f>VLOOKUP($B25&amp;AM$8,'Raw CDR data'!$A:$K,MATCH(MID(AM$10,13,100)*1,'Raw CDR data'!$2:$2,0),0)</f>
        <v>10</v>
      </c>
      <c r="AN25" s="52">
        <f>VLOOKUP($B25&amp;AM$8,'Raw CDR data'!$A:$K,MATCH(MID(AN$10,13,100)*1,'Raw CDR data'!$2:$2,0),0)</f>
        <v>11</v>
      </c>
    </row>
    <row r="26" spans="2:40" s="49" customFormat="1" ht="10.5">
      <c r="B26" s="146" t="s">
        <v>708</v>
      </c>
      <c r="C26" s="52">
        <f>VLOOKUP($B26&amp;C$8,'Raw CDR data'!$A:$K,MATCH(MID(C$10,13,100)*1,'Raw CDR data'!$2:$2,0),0)</f>
        <v>14</v>
      </c>
      <c r="D26" s="52">
        <f>VLOOKUP($B26&amp;C$8,'Raw CDR data'!$A:$K,MATCH(MID(D$10,13,100)*1,'Raw CDR data'!$2:$2,0),0)</f>
        <v>14</v>
      </c>
      <c r="E26" s="53">
        <f>VLOOKUP($B26&amp;C$8,'Raw CDR data'!$A:$K,MATCH(MID(E$10,13,100)*1,'Raw CDR data'!$2:$2,0)+1,0)</f>
        <v>85</v>
      </c>
      <c r="F26" s="53">
        <f>VLOOKUP($B26&amp;C$8,'Raw CDR data'!$A:$K,MATCH(MID(F$10,13,100)*1,'Raw CDR data'!$2:$2,0)+1,0)</f>
        <v>85</v>
      </c>
      <c r="G26" s="52">
        <f>VLOOKUP($B26&amp;G$8,'Raw CDR data'!$A:$K,MATCH(MID(G$10,13,100)*1,'Raw CDR data'!$2:$2,0),0)</f>
        <v>0</v>
      </c>
      <c r="H26" s="52">
        <f>VLOOKUP($B26&amp;G$8,'Raw CDR data'!$A:$K,MATCH(MID(H$10,13,100)*1,'Raw CDR data'!$2:$2,0),0)</f>
        <v>0</v>
      </c>
      <c r="I26" s="53">
        <f>VLOOKUP($B26&amp;G$8,'Raw CDR data'!$A:$K,MATCH(MID(I$10,13,100)*1,'Raw CDR data'!$2:$2,0)+1,0)</f>
        <v>0</v>
      </c>
      <c r="J26" s="53">
        <f>VLOOKUP($B26&amp;G$8,'Raw CDR data'!$A:$K,MATCH(MID(J$10,13,100)*1,'Raw CDR data'!$2:$2,0)+1,0)</f>
        <v>0</v>
      </c>
      <c r="K26" s="52">
        <f>VLOOKUP($B26&amp;K$8,'Raw CDR data'!$A:$K,MATCH(MID(K$10,13,100)*1,'Raw CDR data'!$2:$2,0),0)</f>
        <v>0</v>
      </c>
      <c r="L26" s="52">
        <f>VLOOKUP($B26&amp;K$8,'Raw CDR data'!$A:$K,MATCH(MID(L$10,13,100)*1,'Raw CDR data'!$2:$2,0),0)</f>
        <v>0</v>
      </c>
      <c r="M26" s="53">
        <f>VLOOKUP($B26&amp;K$8,'Raw CDR data'!$A:$K,MATCH(MID(M$10,13,100)*1,'Raw CDR data'!$2:$2,0)+1,0)</f>
        <v>0</v>
      </c>
      <c r="N26" s="53">
        <f>VLOOKUP($B26&amp;K$8,'Raw CDR data'!$A:$K,MATCH(MID(N$10,13,100)*1,'Raw CDR data'!$2:$2,0)+1,0)</f>
        <v>0</v>
      </c>
      <c r="O26" s="52">
        <f>VLOOKUP($B26&amp;O$8,'Raw CDR data'!$A:$K,MATCH(MID(O$10,13,100)*1,'Raw CDR data'!$2:$2,0),0)</f>
        <v>0</v>
      </c>
      <c r="P26" s="52">
        <f>VLOOKUP($B26&amp;O$8,'Raw CDR data'!$A:$K,MATCH(MID(P$10,13,100)*1,'Raw CDR data'!$2:$2,0),0)</f>
        <v>0</v>
      </c>
      <c r="Q26" s="53">
        <f>VLOOKUP($B26&amp;O$8,'Raw CDR data'!$A:$K,MATCH(MID(Q$10,13,100)*1,'Raw CDR data'!$2:$2,0)+1,0)</f>
        <v>0</v>
      </c>
      <c r="R26" s="53">
        <f>VLOOKUP($B26&amp;O$8,'Raw CDR data'!$A:$K,MATCH(MID(R$10,13,100)*1,'Raw CDR data'!$2:$2,0)+1,0)</f>
        <v>0</v>
      </c>
      <c r="S26" s="52">
        <f>VLOOKUP($B26&amp;S$8,'Raw CDR data'!$A:$K,MATCH(MID(S$10,13,100)*1,'Raw CDR data'!$2:$2,0),0)</f>
        <v>0</v>
      </c>
      <c r="T26" s="52">
        <f>VLOOKUP($B26&amp;S$8,'Raw CDR data'!$A:$K,MATCH(MID(T$10,13,100)*1,'Raw CDR data'!$2:$2,0),0)</f>
        <v>0</v>
      </c>
      <c r="U26" s="53">
        <f>VLOOKUP($B26&amp;S$8,'Raw CDR data'!$A:$K,MATCH(MID(U$10,13,100)*1,'Raw CDR data'!$2:$2,0)+1,0)</f>
        <v>0</v>
      </c>
      <c r="V26" s="53">
        <f>VLOOKUP($B26&amp;S$8,'Raw CDR data'!$A:$K,MATCH(MID(V$10,13,100)*1,'Raw CDR data'!$2:$2,0)+1,0)</f>
        <v>0</v>
      </c>
      <c r="W26" s="52">
        <f>VLOOKUP($B26&amp;"Further Education College",'Raw CDR data'!$A:$K,MATCH(MID(W$10,13,100)*1,'Raw CDR data'!$2:$2,0),0)</f>
        <v>0</v>
      </c>
      <c r="X26" s="52">
        <f>VLOOKUP($B26&amp;"Further Education College",'Raw CDR data'!$A:$K,MATCH(MID(X$10,13,100)*1,'Raw CDR data'!$2:$2,0),0)</f>
        <v>0</v>
      </c>
      <c r="Y26" s="53">
        <f>VLOOKUP($B26&amp;"Further Education College",'Raw CDR data'!$A:$K,MATCH(MID(Y$10,13,100)*1,'Raw CDR data'!$2:$2,0)+1,0)</f>
        <v>0</v>
      </c>
      <c r="Z26" s="53">
        <f>VLOOKUP($B26&amp;"Further Education College",'Raw CDR data'!$A:$K,MATCH(MID(Z$10,13,100)*1,'Raw CDR data'!$2:$2,0)+1,0)</f>
        <v>0</v>
      </c>
      <c r="AA26" s="52">
        <f>VLOOKUP($B26&amp;AA$8,'Raw CDR data'!$A:$K,MATCH(MID(AA$10,13,100)*1,'Raw CDR data'!$2:$2,0),0)</f>
        <v>0</v>
      </c>
      <c r="AB26" s="52">
        <f>VLOOKUP($B26&amp;AA$8,'Raw CDR data'!$A:$K,MATCH(MID(AB$10,13,100)*1,'Raw CDR data'!$2:$2,0),0)</f>
        <v>0</v>
      </c>
      <c r="AC26" s="52">
        <f>VLOOKUP($B26&amp;AC$8,'Raw CDR data'!$A:$K,MATCH(MID(AC$10,13,100)*1,'Raw CDR data'!$2:$2,0),0)</f>
        <v>0</v>
      </c>
      <c r="AD26" s="52">
        <f>VLOOKUP($B26&amp;AC$8,'Raw CDR data'!$A:$K,MATCH(MID(AD$10,13,100)*1,'Raw CDR data'!$2:$2,0),0)</f>
        <v>0</v>
      </c>
      <c r="AE26" s="52">
        <f>VLOOKUP($B26&amp;"Voluntary Adoption Agency",'Raw CDR data'!$A:$K,MATCH(MID(AE$10,13,100)*1,'Raw CDR data'!$2:$2,0),0)</f>
        <v>0</v>
      </c>
      <c r="AF26" s="52">
        <f>VLOOKUP($B26&amp;"Voluntary Adoption Agency",'Raw CDR data'!$A:$K,MATCH(MID(AF$10,13,100)*1,'Raw CDR data'!$2:$2,0),0)</f>
        <v>0</v>
      </c>
      <c r="AG26" s="52">
        <f>VLOOKUP($B26&amp;"Local Authority Adoption Agency",'Raw CDR data'!$A:$K,MATCH(MID(AG$10,13,100)*1,'Raw CDR data'!$2:$2,0),0)</f>
        <v>1</v>
      </c>
      <c r="AH26" s="52">
        <f>VLOOKUP($B26&amp;"Local Authority Adoption Agency",'Raw CDR data'!$A:$K,MATCH(MID(AH$10,13,100)*1,'Raw CDR data'!$2:$2,0),0)</f>
        <v>1</v>
      </c>
      <c r="AI26" s="52">
        <f>VLOOKUP($B26&amp;"Independent Fostering Agency",'Raw CDR data'!$A:$K,MATCH(MID(AI$10,13,100)*1,'Raw CDR data'!$2:$2,0),0)</f>
        <v>0</v>
      </c>
      <c r="AJ26" s="52">
        <f>VLOOKUP($B26&amp;"Independent Fostering Agency",'Raw CDR data'!$A:$K,MATCH(MID(AJ$10,13,100)*1,'Raw CDR data'!$2:$2,0),0)</f>
        <v>0</v>
      </c>
      <c r="AK26" s="52">
        <f>VLOOKUP($B26&amp;"Local Authority Fostering Agency",'Raw CDR data'!$A:$K,MATCH(MID(AK$10,13,100)*1,'Raw CDR data'!$2:$2,0),0)</f>
        <v>1</v>
      </c>
      <c r="AL26" s="52">
        <f>VLOOKUP($B26&amp;"Local Authority Fostering Agency",'Raw CDR data'!$A:$K,MATCH(MID(AL$10,13,100)*1,'Raw CDR data'!$2:$2,0),0)</f>
        <v>1</v>
      </c>
      <c r="AM26" s="52">
        <f>VLOOKUP($B26&amp;AM$8,'Raw CDR data'!$A:$K,MATCH(MID(AM$10,13,100)*1,'Raw CDR data'!$2:$2,0),0)</f>
        <v>16</v>
      </c>
      <c r="AN26" s="52">
        <f>VLOOKUP($B26&amp;AM$8,'Raw CDR data'!$A:$K,MATCH(MID(AN$10,13,100)*1,'Raw CDR data'!$2:$2,0),0)</f>
        <v>16</v>
      </c>
    </row>
    <row r="27" spans="2:40" s="49" customFormat="1" ht="10.5">
      <c r="B27" s="143"/>
      <c r="C27" s="52"/>
      <c r="D27" s="52"/>
      <c r="E27" s="53"/>
      <c r="F27" s="53"/>
      <c r="G27" s="52"/>
      <c r="H27" s="52"/>
      <c r="I27" s="53"/>
      <c r="J27" s="53"/>
      <c r="K27" s="52"/>
      <c r="L27" s="52"/>
      <c r="M27" s="53"/>
      <c r="N27" s="53"/>
      <c r="O27" s="52"/>
      <c r="P27" s="52"/>
      <c r="Q27" s="53"/>
      <c r="R27" s="53"/>
      <c r="S27" s="52"/>
      <c r="T27" s="52"/>
      <c r="U27" s="53"/>
      <c r="V27" s="53"/>
      <c r="W27" s="52"/>
      <c r="X27" s="52"/>
      <c r="Y27" s="53"/>
      <c r="Z27" s="53"/>
      <c r="AA27" s="52"/>
      <c r="AB27" s="52"/>
      <c r="AC27" s="52"/>
      <c r="AD27" s="52"/>
      <c r="AE27" s="52"/>
      <c r="AF27" s="52"/>
      <c r="AG27" s="52"/>
      <c r="AH27" s="52"/>
      <c r="AI27" s="52"/>
      <c r="AJ27" s="52"/>
      <c r="AK27" s="52"/>
      <c r="AL27" s="52"/>
      <c r="AM27" s="52"/>
      <c r="AN27" s="52"/>
    </row>
    <row r="28" spans="2:40" s="49" customFormat="1" ht="10.5">
      <c r="B28" s="145" t="s">
        <v>825</v>
      </c>
      <c r="C28" s="52">
        <f>VLOOKUP($B28&amp;C$8,'Raw CDR data'!$A:$K,MATCH(MID(C$10,13,100)*1,'Raw CDR data'!$2:$2,0),0)</f>
        <v>509</v>
      </c>
      <c r="D28" s="52">
        <f>VLOOKUP($B28&amp;C$8,'Raw CDR data'!$A:$K,MATCH(MID(D$10,13,100)*1,'Raw CDR data'!$2:$2,0),0)</f>
        <v>514</v>
      </c>
      <c r="E28" s="53">
        <f>VLOOKUP($B28&amp;C$8,'Raw CDR data'!$A:$K,MATCH(MID(E$10,13,100)*1,'Raw CDR data'!$2:$2,0)+1,0)</f>
        <v>2459</v>
      </c>
      <c r="F28" s="53">
        <f>VLOOKUP($B28&amp;C$8,'Raw CDR data'!$A:$K,MATCH(MID(F$10,13,100)*1,'Raw CDR data'!$2:$2,0)+1,0)</f>
        <v>2462</v>
      </c>
      <c r="G28" s="52">
        <f>VLOOKUP($B28&amp;G$8,'Raw CDR data'!$A:$K,MATCH(MID(G$10,13,100)*1,'Raw CDR data'!$2:$2,0),0)</f>
        <v>3</v>
      </c>
      <c r="H28" s="52">
        <f>VLOOKUP($B28&amp;G$8,'Raw CDR data'!$A:$K,MATCH(MID(H$10,13,100)*1,'Raw CDR data'!$2:$2,0),0)</f>
        <v>3</v>
      </c>
      <c r="I28" s="53">
        <f>VLOOKUP($B28&amp;G$8,'Raw CDR data'!$A:$K,MATCH(MID(I$10,13,100)*1,'Raw CDR data'!$2:$2,0)+1,0)</f>
        <v>61</v>
      </c>
      <c r="J28" s="53">
        <f>VLOOKUP($B28&amp;G$8,'Raw CDR data'!$A:$K,MATCH(MID(J$10,13,100)*1,'Raw CDR data'!$2:$2,0)+1,0)</f>
        <v>61</v>
      </c>
      <c r="K28" s="52">
        <f>VLOOKUP($B28&amp;K$8,'Raw CDR data'!$A:$K,MATCH(MID(K$10,13,100)*1,'Raw CDR data'!$2:$2,0),0)</f>
        <v>18</v>
      </c>
      <c r="L28" s="52">
        <f>VLOOKUP($B28&amp;K$8,'Raw CDR data'!$A:$K,MATCH(MID(L$10,13,100)*1,'Raw CDR data'!$2:$2,0),0)</f>
        <v>17</v>
      </c>
      <c r="M28" s="53">
        <f>VLOOKUP($B28&amp;K$8,'Raw CDR data'!$A:$K,MATCH(MID(M$10,13,100)*1,'Raw CDR data'!$2:$2,0)+1,0)</f>
        <v>443</v>
      </c>
      <c r="N28" s="53">
        <f>VLOOKUP($B28&amp;K$8,'Raw CDR data'!$A:$K,MATCH(MID(N$10,13,100)*1,'Raw CDR data'!$2:$2,0)+1,0)</f>
        <v>405</v>
      </c>
      <c r="O28" s="52">
        <f>VLOOKUP($B28&amp;O$8,'Raw CDR data'!$A:$K,MATCH(MID(O$10,13,100)*1,'Raw CDR data'!$2:$2,0),0)</f>
        <v>4</v>
      </c>
      <c r="P28" s="52">
        <f>VLOOKUP($B28&amp;O$8,'Raw CDR data'!$A:$K,MATCH(MID(P$10,13,100)*1,'Raw CDR data'!$2:$2,0),0)</f>
        <v>5</v>
      </c>
      <c r="Q28" s="53">
        <f>VLOOKUP($B28&amp;O$8,'Raw CDR data'!$A:$K,MATCH(MID(Q$10,13,100)*1,'Raw CDR data'!$2:$2,0)+1,0)</f>
        <v>27.819874999999996</v>
      </c>
      <c r="R28" s="53">
        <f>VLOOKUP($B28&amp;O$8,'Raw CDR data'!$A:$K,MATCH(MID(R$10,13,100)*1,'Raw CDR data'!$2:$2,0)+1,0)</f>
        <v>34.248445999999994</v>
      </c>
      <c r="S28" s="52">
        <f>VLOOKUP($B28&amp;S$8,'Raw CDR data'!$A:$K,MATCH(MID(S$10,13,100)*1,'Raw CDR data'!$2:$2,0),0)</f>
        <v>9</v>
      </c>
      <c r="T28" s="52">
        <f>VLOOKUP($B28&amp;S$8,'Raw CDR data'!$A:$K,MATCH(MID(T$10,13,100)*1,'Raw CDR data'!$2:$2,0),0)</f>
        <v>9</v>
      </c>
      <c r="U28" s="53">
        <f>VLOOKUP($B28&amp;S$8,'Raw CDR data'!$A:$K,MATCH(MID(U$10,13,100)*1,'Raw CDR data'!$2:$2,0)+1,0)</f>
        <v>967</v>
      </c>
      <c r="V28" s="53">
        <f>VLOOKUP($B28&amp;S$8,'Raw CDR data'!$A:$K,MATCH(MID(V$10,13,100)*1,'Raw CDR data'!$2:$2,0)+1,0)</f>
        <v>967</v>
      </c>
      <c r="W28" s="52">
        <f>VLOOKUP($B28&amp;"Further Education College",'Raw CDR data'!$A:$K,MATCH(MID(W$10,13,100)*1,'Raw CDR data'!$2:$2,0),0)</f>
        <v>2</v>
      </c>
      <c r="X28" s="52">
        <f>VLOOKUP($B28&amp;"Further Education College",'Raw CDR data'!$A:$K,MATCH(MID(X$10,13,100)*1,'Raw CDR data'!$2:$2,0),0)</f>
        <v>2</v>
      </c>
      <c r="Y28" s="53">
        <f>VLOOKUP($B28&amp;"Further Education College",'Raw CDR data'!$A:$K,MATCH(MID(Y$10,13,100)*1,'Raw CDR data'!$2:$2,0)+1,0)</f>
        <v>444</v>
      </c>
      <c r="Z28" s="53">
        <f>VLOOKUP($B28&amp;"Further Education College",'Raw CDR data'!$A:$K,MATCH(MID(Z$10,13,100)*1,'Raw CDR data'!$2:$2,0)+1,0)</f>
        <v>444</v>
      </c>
      <c r="AA28" s="52">
        <f>VLOOKUP($B28&amp;AA$8,'Raw CDR data'!$A:$K,MATCH(MID(AA$10,13,100)*1,'Raw CDR data'!$2:$2,0),0)</f>
        <v>0</v>
      </c>
      <c r="AB28" s="52">
        <f>VLOOKUP($B28&amp;AA$8,'Raw CDR data'!$A:$K,MATCH(MID(AB$10,13,100)*1,'Raw CDR data'!$2:$2,0),0)</f>
        <v>0</v>
      </c>
      <c r="AC28" s="52">
        <f>VLOOKUP($B28&amp;AC$8,'Raw CDR data'!$A:$K,MATCH(MID(AC$10,13,100)*1,'Raw CDR data'!$2:$2,0),0)</f>
        <v>3</v>
      </c>
      <c r="AD28" s="52">
        <f>VLOOKUP($B28&amp;AC$8,'Raw CDR data'!$A:$K,MATCH(MID(AD$10,13,100)*1,'Raw CDR data'!$2:$2,0),0)</f>
        <v>3</v>
      </c>
      <c r="AE28" s="52">
        <f>VLOOKUP($B28&amp;"Voluntary Adoption Agency",'Raw CDR data'!$A:$K,MATCH(MID(AE$10,13,100)*1,'Raw CDR data'!$2:$2,0),0)</f>
        <v>8</v>
      </c>
      <c r="AF28" s="52">
        <f>VLOOKUP($B28&amp;"Voluntary Adoption Agency",'Raw CDR data'!$A:$K,MATCH(MID(AF$10,13,100)*1,'Raw CDR data'!$2:$2,0),0)</f>
        <v>8</v>
      </c>
      <c r="AG28" s="52">
        <f>VLOOKUP($B28&amp;"Local Authority Adoption Agency",'Raw CDR data'!$A:$K,MATCH(MID(AG$10,13,100)*1,'Raw CDR data'!$2:$2,0),0)</f>
        <v>23</v>
      </c>
      <c r="AH28" s="52">
        <f>VLOOKUP($B28&amp;"Local Authority Adoption Agency",'Raw CDR data'!$A:$K,MATCH(MID(AH$10,13,100)*1,'Raw CDR data'!$2:$2,0),0)</f>
        <v>23</v>
      </c>
      <c r="AI28" s="52">
        <f>VLOOKUP($B28&amp;"Independent Fostering Agency",'Raw CDR data'!$A:$K,MATCH(MID(AI$10,13,100)*1,'Raw CDR data'!$2:$2,0),0)</f>
        <v>34</v>
      </c>
      <c r="AJ28" s="52">
        <f>VLOOKUP($B28&amp;"Independent Fostering Agency",'Raw CDR data'!$A:$K,MATCH(MID(AJ$10,13,100)*1,'Raw CDR data'!$2:$2,0),0)</f>
        <v>32</v>
      </c>
      <c r="AK28" s="52">
        <f>VLOOKUP($B28&amp;"Local Authority Fostering Agency",'Raw CDR data'!$A:$K,MATCH(MID(AK$10,13,100)*1,'Raw CDR data'!$2:$2,0),0)</f>
        <v>23</v>
      </c>
      <c r="AL28" s="52">
        <f>VLOOKUP($B28&amp;"Local Authority Fostering Agency",'Raw CDR data'!$A:$K,MATCH(MID(AL$10,13,100)*1,'Raw CDR data'!$2:$2,0),0)</f>
        <v>23</v>
      </c>
      <c r="AM28" s="52">
        <f>VLOOKUP($B28&amp;AM$8,'Raw CDR data'!$A:$K,MATCH(MID(AM$10,13,100)*1,'Raw CDR data'!$2:$2,0),0)</f>
        <v>636</v>
      </c>
      <c r="AN28" s="52">
        <f>VLOOKUP($B28&amp;AM$8,'Raw CDR data'!$A:$K,MATCH(MID(AN$10,13,100)*1,'Raw CDR data'!$2:$2,0),0)</f>
        <v>639</v>
      </c>
    </row>
    <row r="29" spans="2:40" s="49" customFormat="1" ht="10.5">
      <c r="B29" s="146" t="s">
        <v>1436</v>
      </c>
      <c r="C29" s="52">
        <f>VLOOKUP($B29&amp;C$8,'Raw CDR data'!$A:$K,MATCH(MID(C$10,13,100)*1,'Raw CDR data'!$2:$2,0),0)</f>
        <v>9</v>
      </c>
      <c r="D29" s="52">
        <f>VLOOKUP($B29&amp;C$8,'Raw CDR data'!$A:$K,MATCH(MID(D$10,13,100)*1,'Raw CDR data'!$2:$2,0),0)</f>
        <v>8</v>
      </c>
      <c r="E29" s="53">
        <f>VLOOKUP($B29&amp;C$8,'Raw CDR data'!$A:$K,MATCH(MID(E$10,13,100)*1,'Raw CDR data'!$2:$2,0)+1,0)</f>
        <v>36</v>
      </c>
      <c r="F29" s="53">
        <f>VLOOKUP($B29&amp;C$8,'Raw CDR data'!$A:$K,MATCH(MID(F$10,13,100)*1,'Raw CDR data'!$2:$2,0)+1,0)</f>
        <v>30</v>
      </c>
      <c r="G29" s="52">
        <f>VLOOKUP($B29&amp;G$8,'Raw CDR data'!$A:$K,MATCH(MID(G$10,13,100)*1,'Raw CDR data'!$2:$2,0),0)</f>
        <v>0</v>
      </c>
      <c r="H29" s="52">
        <f>VLOOKUP($B29&amp;G$8,'Raw CDR data'!$A:$K,MATCH(MID(H$10,13,100)*1,'Raw CDR data'!$2:$2,0),0)</f>
        <v>0</v>
      </c>
      <c r="I29" s="53">
        <f>VLOOKUP($B29&amp;G$8,'Raw CDR data'!$A:$K,MATCH(MID(I$10,13,100)*1,'Raw CDR data'!$2:$2,0)+1,0)</f>
        <v>0</v>
      </c>
      <c r="J29" s="53">
        <f>VLOOKUP($B29&amp;G$8,'Raw CDR data'!$A:$K,MATCH(MID(J$10,13,100)*1,'Raw CDR data'!$2:$2,0)+1,0)</f>
        <v>0</v>
      </c>
      <c r="K29" s="52">
        <f>VLOOKUP($B29&amp;K$8,'Raw CDR data'!$A:$K,MATCH(MID(K$10,13,100)*1,'Raw CDR data'!$2:$2,0),0)</f>
        <v>0</v>
      </c>
      <c r="L29" s="52">
        <f>VLOOKUP($B29&amp;K$8,'Raw CDR data'!$A:$K,MATCH(MID(L$10,13,100)*1,'Raw CDR data'!$2:$2,0),0)</f>
        <v>0</v>
      </c>
      <c r="M29" s="53">
        <f>VLOOKUP($B29&amp;K$8,'Raw CDR data'!$A:$K,MATCH(MID(M$10,13,100)*1,'Raw CDR data'!$2:$2,0)+1,0)</f>
        <v>0</v>
      </c>
      <c r="N29" s="53">
        <f>VLOOKUP($B29&amp;K$8,'Raw CDR data'!$A:$K,MATCH(MID(N$10,13,100)*1,'Raw CDR data'!$2:$2,0)+1,0)</f>
        <v>0</v>
      </c>
      <c r="O29" s="52">
        <f>VLOOKUP($B29&amp;O$8,'Raw CDR data'!$A:$K,MATCH(MID(O$10,13,100)*1,'Raw CDR data'!$2:$2,0),0)</f>
        <v>0</v>
      </c>
      <c r="P29" s="52">
        <f>VLOOKUP($B29&amp;O$8,'Raw CDR data'!$A:$K,MATCH(MID(P$10,13,100)*1,'Raw CDR data'!$2:$2,0),0)</f>
        <v>0</v>
      </c>
      <c r="Q29" s="53">
        <f>VLOOKUP($B29&amp;O$8,'Raw CDR data'!$A:$K,MATCH(MID(Q$10,13,100)*1,'Raw CDR data'!$2:$2,0)+1,0)</f>
        <v>0</v>
      </c>
      <c r="R29" s="53">
        <f>VLOOKUP($B29&amp;O$8,'Raw CDR data'!$A:$K,MATCH(MID(R$10,13,100)*1,'Raw CDR data'!$2:$2,0)+1,0)</f>
        <v>0</v>
      </c>
      <c r="S29" s="52">
        <f>VLOOKUP($B29&amp;S$8,'Raw CDR data'!$A:$K,MATCH(MID(S$10,13,100)*1,'Raw CDR data'!$2:$2,0),0)</f>
        <v>2</v>
      </c>
      <c r="T29" s="52">
        <f>VLOOKUP($B29&amp;S$8,'Raw CDR data'!$A:$K,MATCH(MID(T$10,13,100)*1,'Raw CDR data'!$2:$2,0),0)</f>
        <v>2</v>
      </c>
      <c r="U29" s="53">
        <f>VLOOKUP($B29&amp;S$8,'Raw CDR data'!$A:$K,MATCH(MID(U$10,13,100)*1,'Raw CDR data'!$2:$2,0)+1,0)</f>
        <v>159</v>
      </c>
      <c r="V29" s="53">
        <f>VLOOKUP($B29&amp;S$8,'Raw CDR data'!$A:$K,MATCH(MID(V$10,13,100)*1,'Raw CDR data'!$2:$2,0)+1,0)</f>
        <v>159</v>
      </c>
      <c r="W29" s="52">
        <f>VLOOKUP($B29&amp;"Further Education College",'Raw CDR data'!$A:$K,MATCH(MID(W$10,13,100)*1,'Raw CDR data'!$2:$2,0),0)</f>
        <v>0</v>
      </c>
      <c r="X29" s="52">
        <f>VLOOKUP($B29&amp;"Further Education College",'Raw CDR data'!$A:$K,MATCH(MID(X$10,13,100)*1,'Raw CDR data'!$2:$2,0),0)</f>
        <v>0</v>
      </c>
      <c r="Y29" s="53">
        <f>VLOOKUP($B29&amp;"Further Education College",'Raw CDR data'!$A:$K,MATCH(MID(Y$10,13,100)*1,'Raw CDR data'!$2:$2,0)+1,0)</f>
        <v>0</v>
      </c>
      <c r="Z29" s="53">
        <f>VLOOKUP($B29&amp;"Further Education College",'Raw CDR data'!$A:$K,MATCH(MID(Z$10,13,100)*1,'Raw CDR data'!$2:$2,0)+1,0)</f>
        <v>0</v>
      </c>
      <c r="AA29" s="52">
        <f>VLOOKUP($B29&amp;AA$8,'Raw CDR data'!$A:$K,MATCH(MID(AA$10,13,100)*1,'Raw CDR data'!$2:$2,0),0)</f>
        <v>0</v>
      </c>
      <c r="AB29" s="52">
        <f>VLOOKUP($B29&amp;AA$8,'Raw CDR data'!$A:$K,MATCH(MID(AB$10,13,100)*1,'Raw CDR data'!$2:$2,0),0)</f>
        <v>0</v>
      </c>
      <c r="AC29" s="52">
        <f>VLOOKUP($B29&amp;AC$8,'Raw CDR data'!$A:$K,MATCH(MID(AC$10,13,100)*1,'Raw CDR data'!$2:$2,0),0)</f>
        <v>0</v>
      </c>
      <c r="AD29" s="52">
        <f>VLOOKUP($B29&amp;AC$8,'Raw CDR data'!$A:$K,MATCH(MID(AD$10,13,100)*1,'Raw CDR data'!$2:$2,0),0)</f>
        <v>0</v>
      </c>
      <c r="AE29" s="52">
        <f>VLOOKUP($B29&amp;"Voluntary Adoption Agency",'Raw CDR data'!$A:$K,MATCH(MID(AE$10,13,100)*1,'Raw CDR data'!$2:$2,0),0)</f>
        <v>1</v>
      </c>
      <c r="AF29" s="52">
        <f>VLOOKUP($B29&amp;"Voluntary Adoption Agency",'Raw CDR data'!$A:$K,MATCH(MID(AF$10,13,100)*1,'Raw CDR data'!$2:$2,0),0)</f>
        <v>1</v>
      </c>
      <c r="AG29" s="52">
        <f>VLOOKUP($B29&amp;"Local Authority Adoption Agency",'Raw CDR data'!$A:$K,MATCH(MID(AG$10,13,100)*1,'Raw CDR data'!$2:$2,0),0)</f>
        <v>1</v>
      </c>
      <c r="AH29" s="52">
        <f>VLOOKUP($B29&amp;"Local Authority Adoption Agency",'Raw CDR data'!$A:$K,MATCH(MID(AH$10,13,100)*1,'Raw CDR data'!$2:$2,0),0)</f>
        <v>1</v>
      </c>
      <c r="AI29" s="52">
        <f>VLOOKUP($B29&amp;"Independent Fostering Agency",'Raw CDR data'!$A:$K,MATCH(MID(AI$10,13,100)*1,'Raw CDR data'!$2:$2,0),0)</f>
        <v>0</v>
      </c>
      <c r="AJ29" s="52">
        <f>VLOOKUP($B29&amp;"Independent Fostering Agency",'Raw CDR data'!$A:$K,MATCH(MID(AJ$10,13,100)*1,'Raw CDR data'!$2:$2,0),0)</f>
        <v>0</v>
      </c>
      <c r="AK29" s="52">
        <f>VLOOKUP($B29&amp;"Local Authority Fostering Agency",'Raw CDR data'!$A:$K,MATCH(MID(AK$10,13,100)*1,'Raw CDR data'!$2:$2,0),0)</f>
        <v>1</v>
      </c>
      <c r="AL29" s="52">
        <f>VLOOKUP($B29&amp;"Local Authority Fostering Agency",'Raw CDR data'!$A:$K,MATCH(MID(AL$10,13,100)*1,'Raw CDR data'!$2:$2,0),0)</f>
        <v>1</v>
      </c>
      <c r="AM29" s="52">
        <f>VLOOKUP($B29&amp;AM$8,'Raw CDR data'!$A:$K,MATCH(MID(AM$10,13,100)*1,'Raw CDR data'!$2:$2,0),0)</f>
        <v>14</v>
      </c>
      <c r="AN29" s="52">
        <f>VLOOKUP($B29&amp;AM$8,'Raw CDR data'!$A:$K,MATCH(MID(AN$10,13,100)*1,'Raw CDR data'!$2:$2,0),0)</f>
        <v>13</v>
      </c>
    </row>
    <row r="30" spans="2:40" s="49" customFormat="1" ht="10.5">
      <c r="B30" s="146" t="s">
        <v>1613</v>
      </c>
      <c r="C30" s="52">
        <f>VLOOKUP($B30&amp;C$8,'Raw CDR data'!$A:$K,MATCH(MID(C$10,13,100)*1,'Raw CDR data'!$2:$2,0),0)</f>
        <v>15</v>
      </c>
      <c r="D30" s="52">
        <f>VLOOKUP($B30&amp;C$8,'Raw CDR data'!$A:$K,MATCH(MID(D$10,13,100)*1,'Raw CDR data'!$2:$2,0),0)</f>
        <v>15</v>
      </c>
      <c r="E30" s="53">
        <f>VLOOKUP($B30&amp;C$8,'Raw CDR data'!$A:$K,MATCH(MID(E$10,13,100)*1,'Raw CDR data'!$2:$2,0)+1,0)</f>
        <v>68</v>
      </c>
      <c r="F30" s="53">
        <f>VLOOKUP($B30&amp;C$8,'Raw CDR data'!$A:$K,MATCH(MID(F$10,13,100)*1,'Raw CDR data'!$2:$2,0)+1,0)</f>
        <v>68</v>
      </c>
      <c r="G30" s="52">
        <f>VLOOKUP($B30&amp;G$8,'Raw CDR data'!$A:$K,MATCH(MID(G$10,13,100)*1,'Raw CDR data'!$2:$2,0),0)</f>
        <v>0</v>
      </c>
      <c r="H30" s="52">
        <f>VLOOKUP($B30&amp;G$8,'Raw CDR data'!$A:$K,MATCH(MID(H$10,13,100)*1,'Raw CDR data'!$2:$2,0),0)</f>
        <v>0</v>
      </c>
      <c r="I30" s="53">
        <f>VLOOKUP($B30&amp;G$8,'Raw CDR data'!$A:$K,MATCH(MID(I$10,13,100)*1,'Raw CDR data'!$2:$2,0)+1,0)</f>
        <v>0</v>
      </c>
      <c r="J30" s="53">
        <f>VLOOKUP($B30&amp;G$8,'Raw CDR data'!$A:$K,MATCH(MID(J$10,13,100)*1,'Raw CDR data'!$2:$2,0)+1,0)</f>
        <v>0</v>
      </c>
      <c r="K30" s="52">
        <f>VLOOKUP($B30&amp;K$8,'Raw CDR data'!$A:$K,MATCH(MID(K$10,13,100)*1,'Raw CDR data'!$2:$2,0),0)</f>
        <v>0</v>
      </c>
      <c r="L30" s="52">
        <f>VLOOKUP($B30&amp;K$8,'Raw CDR data'!$A:$K,MATCH(MID(L$10,13,100)*1,'Raw CDR data'!$2:$2,0),0)</f>
        <v>0</v>
      </c>
      <c r="M30" s="53">
        <f>VLOOKUP($B30&amp;K$8,'Raw CDR data'!$A:$K,MATCH(MID(M$10,13,100)*1,'Raw CDR data'!$2:$2,0)+1,0)</f>
        <v>0</v>
      </c>
      <c r="N30" s="53">
        <f>VLOOKUP($B30&amp;K$8,'Raw CDR data'!$A:$K,MATCH(MID(N$10,13,100)*1,'Raw CDR data'!$2:$2,0)+1,0)</f>
        <v>0</v>
      </c>
      <c r="O30" s="52">
        <f>VLOOKUP($B30&amp;O$8,'Raw CDR data'!$A:$K,MATCH(MID(O$10,13,100)*1,'Raw CDR data'!$2:$2,0),0)</f>
        <v>0</v>
      </c>
      <c r="P30" s="52">
        <f>VLOOKUP($B30&amp;O$8,'Raw CDR data'!$A:$K,MATCH(MID(P$10,13,100)*1,'Raw CDR data'!$2:$2,0),0)</f>
        <v>0</v>
      </c>
      <c r="Q30" s="53">
        <f>VLOOKUP($B30&amp;O$8,'Raw CDR data'!$A:$K,MATCH(MID(Q$10,13,100)*1,'Raw CDR data'!$2:$2,0)+1,0)</f>
        <v>0</v>
      </c>
      <c r="R30" s="53">
        <f>VLOOKUP($B30&amp;O$8,'Raw CDR data'!$A:$K,MATCH(MID(R$10,13,100)*1,'Raw CDR data'!$2:$2,0)+1,0)</f>
        <v>0</v>
      </c>
      <c r="S30" s="52">
        <f>VLOOKUP($B30&amp;S$8,'Raw CDR data'!$A:$K,MATCH(MID(S$10,13,100)*1,'Raw CDR data'!$2:$2,0),0)</f>
        <v>0</v>
      </c>
      <c r="T30" s="52">
        <f>VLOOKUP($B30&amp;S$8,'Raw CDR data'!$A:$K,MATCH(MID(T$10,13,100)*1,'Raw CDR data'!$2:$2,0),0)</f>
        <v>0</v>
      </c>
      <c r="U30" s="53">
        <f>VLOOKUP($B30&amp;S$8,'Raw CDR data'!$A:$K,MATCH(MID(U$10,13,100)*1,'Raw CDR data'!$2:$2,0)+1,0)</f>
        <v>0</v>
      </c>
      <c r="V30" s="53">
        <f>VLOOKUP($B30&amp;S$8,'Raw CDR data'!$A:$K,MATCH(MID(V$10,13,100)*1,'Raw CDR data'!$2:$2,0)+1,0)</f>
        <v>0</v>
      </c>
      <c r="W30" s="52">
        <f>VLOOKUP($B30&amp;"Further Education College",'Raw CDR data'!$A:$K,MATCH(MID(W$10,13,100)*1,'Raw CDR data'!$2:$2,0),0)</f>
        <v>0</v>
      </c>
      <c r="X30" s="52">
        <f>VLOOKUP($B30&amp;"Further Education College",'Raw CDR data'!$A:$K,MATCH(MID(X$10,13,100)*1,'Raw CDR data'!$2:$2,0),0)</f>
        <v>0</v>
      </c>
      <c r="Y30" s="53">
        <f>VLOOKUP($B30&amp;"Further Education College",'Raw CDR data'!$A:$K,MATCH(MID(Y$10,13,100)*1,'Raw CDR data'!$2:$2,0)+1,0)</f>
        <v>0</v>
      </c>
      <c r="Z30" s="53">
        <f>VLOOKUP($B30&amp;"Further Education College",'Raw CDR data'!$A:$K,MATCH(MID(Z$10,13,100)*1,'Raw CDR data'!$2:$2,0)+1,0)</f>
        <v>0</v>
      </c>
      <c r="AA30" s="52">
        <f>VLOOKUP($B30&amp;AA$8,'Raw CDR data'!$A:$K,MATCH(MID(AA$10,13,100)*1,'Raw CDR data'!$2:$2,0),0)</f>
        <v>0</v>
      </c>
      <c r="AB30" s="52">
        <f>VLOOKUP($B30&amp;AA$8,'Raw CDR data'!$A:$K,MATCH(MID(AB$10,13,100)*1,'Raw CDR data'!$2:$2,0),0)</f>
        <v>0</v>
      </c>
      <c r="AC30" s="52">
        <f>VLOOKUP($B30&amp;AC$8,'Raw CDR data'!$A:$K,MATCH(MID(AC$10,13,100)*1,'Raw CDR data'!$2:$2,0),0)</f>
        <v>0</v>
      </c>
      <c r="AD30" s="52">
        <f>VLOOKUP($B30&amp;AC$8,'Raw CDR data'!$A:$K,MATCH(MID(AD$10,13,100)*1,'Raw CDR data'!$2:$2,0),0)</f>
        <v>0</v>
      </c>
      <c r="AE30" s="52">
        <f>VLOOKUP($B30&amp;"Voluntary Adoption Agency",'Raw CDR data'!$A:$K,MATCH(MID(AE$10,13,100)*1,'Raw CDR data'!$2:$2,0),0)</f>
        <v>0</v>
      </c>
      <c r="AF30" s="52">
        <f>VLOOKUP($B30&amp;"Voluntary Adoption Agency",'Raw CDR data'!$A:$K,MATCH(MID(AF$10,13,100)*1,'Raw CDR data'!$2:$2,0),0)</f>
        <v>0</v>
      </c>
      <c r="AG30" s="52">
        <f>VLOOKUP($B30&amp;"Local Authority Adoption Agency",'Raw CDR data'!$A:$K,MATCH(MID(AG$10,13,100)*1,'Raw CDR data'!$2:$2,0),0)</f>
        <v>1</v>
      </c>
      <c r="AH30" s="52">
        <f>VLOOKUP($B30&amp;"Local Authority Adoption Agency",'Raw CDR data'!$A:$K,MATCH(MID(AH$10,13,100)*1,'Raw CDR data'!$2:$2,0),0)</f>
        <v>1</v>
      </c>
      <c r="AI30" s="52">
        <f>VLOOKUP($B30&amp;"Independent Fostering Agency",'Raw CDR data'!$A:$K,MATCH(MID(AI$10,13,100)*1,'Raw CDR data'!$2:$2,0),0)</f>
        <v>0</v>
      </c>
      <c r="AJ30" s="52">
        <f>VLOOKUP($B30&amp;"Independent Fostering Agency",'Raw CDR data'!$A:$K,MATCH(MID(AJ$10,13,100)*1,'Raw CDR data'!$2:$2,0),0)</f>
        <v>0</v>
      </c>
      <c r="AK30" s="52">
        <f>VLOOKUP($B30&amp;"Local Authority Fostering Agency",'Raw CDR data'!$A:$K,MATCH(MID(AK$10,13,100)*1,'Raw CDR data'!$2:$2,0),0)</f>
        <v>1</v>
      </c>
      <c r="AL30" s="52">
        <f>VLOOKUP($B30&amp;"Local Authority Fostering Agency",'Raw CDR data'!$A:$K,MATCH(MID(AL$10,13,100)*1,'Raw CDR data'!$2:$2,0),0)</f>
        <v>1</v>
      </c>
      <c r="AM30" s="52">
        <f>VLOOKUP($B30&amp;AM$8,'Raw CDR data'!$A:$K,MATCH(MID(AM$10,13,100)*1,'Raw CDR data'!$2:$2,0),0)</f>
        <v>17</v>
      </c>
      <c r="AN30" s="52">
        <f>VLOOKUP($B30&amp;AM$8,'Raw CDR data'!$A:$K,MATCH(MID(AN$10,13,100)*1,'Raw CDR data'!$2:$2,0),0)</f>
        <v>17</v>
      </c>
    </row>
    <row r="31" spans="2:40" s="49" customFormat="1" ht="10.5">
      <c r="B31" s="146" t="s">
        <v>1614</v>
      </c>
      <c r="C31" s="52">
        <f>VLOOKUP($B31&amp;C$8,'Raw CDR data'!$A:$K,MATCH(MID(C$10,13,100)*1,'Raw CDR data'!$2:$2,0),0)</f>
        <v>14</v>
      </c>
      <c r="D31" s="52">
        <f>VLOOKUP($B31&amp;C$8,'Raw CDR data'!$A:$K,MATCH(MID(D$10,13,100)*1,'Raw CDR data'!$2:$2,0),0)</f>
        <v>14</v>
      </c>
      <c r="E31" s="53">
        <f>VLOOKUP($B31&amp;C$8,'Raw CDR data'!$A:$K,MATCH(MID(E$10,13,100)*1,'Raw CDR data'!$2:$2,0)+1,0)</f>
        <v>63</v>
      </c>
      <c r="F31" s="53">
        <f>VLOOKUP($B31&amp;C$8,'Raw CDR data'!$A:$K,MATCH(MID(F$10,13,100)*1,'Raw CDR data'!$2:$2,0)+1,0)</f>
        <v>63</v>
      </c>
      <c r="G31" s="52">
        <f>VLOOKUP($B31&amp;G$8,'Raw CDR data'!$A:$K,MATCH(MID(G$10,13,100)*1,'Raw CDR data'!$2:$2,0),0)</f>
        <v>0</v>
      </c>
      <c r="H31" s="52">
        <f>VLOOKUP($B31&amp;G$8,'Raw CDR data'!$A:$K,MATCH(MID(H$10,13,100)*1,'Raw CDR data'!$2:$2,0),0)</f>
        <v>0</v>
      </c>
      <c r="I31" s="53">
        <f>VLOOKUP($B31&amp;G$8,'Raw CDR data'!$A:$K,MATCH(MID(I$10,13,100)*1,'Raw CDR data'!$2:$2,0)+1,0)</f>
        <v>0</v>
      </c>
      <c r="J31" s="53">
        <f>VLOOKUP($B31&amp;G$8,'Raw CDR data'!$A:$K,MATCH(MID(J$10,13,100)*1,'Raw CDR data'!$2:$2,0)+1,0)</f>
        <v>0</v>
      </c>
      <c r="K31" s="52">
        <f>VLOOKUP($B31&amp;K$8,'Raw CDR data'!$A:$K,MATCH(MID(K$10,13,100)*1,'Raw CDR data'!$2:$2,0),0)</f>
        <v>0</v>
      </c>
      <c r="L31" s="52">
        <f>VLOOKUP($B31&amp;K$8,'Raw CDR data'!$A:$K,MATCH(MID(L$10,13,100)*1,'Raw CDR data'!$2:$2,0),0)</f>
        <v>0</v>
      </c>
      <c r="M31" s="53">
        <f>VLOOKUP($B31&amp;K$8,'Raw CDR data'!$A:$K,MATCH(MID(M$10,13,100)*1,'Raw CDR data'!$2:$2,0)+1,0)</f>
        <v>0</v>
      </c>
      <c r="N31" s="53">
        <f>VLOOKUP($B31&amp;K$8,'Raw CDR data'!$A:$K,MATCH(MID(N$10,13,100)*1,'Raw CDR data'!$2:$2,0)+1,0)</f>
        <v>0</v>
      </c>
      <c r="O31" s="52">
        <f>VLOOKUP($B31&amp;O$8,'Raw CDR data'!$A:$K,MATCH(MID(O$10,13,100)*1,'Raw CDR data'!$2:$2,0),0)</f>
        <v>0</v>
      </c>
      <c r="P31" s="52">
        <f>VLOOKUP($B31&amp;O$8,'Raw CDR data'!$A:$K,MATCH(MID(P$10,13,100)*1,'Raw CDR data'!$2:$2,0),0)</f>
        <v>0</v>
      </c>
      <c r="Q31" s="53">
        <f>VLOOKUP($B31&amp;O$8,'Raw CDR data'!$A:$K,MATCH(MID(Q$10,13,100)*1,'Raw CDR data'!$2:$2,0)+1,0)</f>
        <v>0</v>
      </c>
      <c r="R31" s="53">
        <f>VLOOKUP($B31&amp;O$8,'Raw CDR data'!$A:$K,MATCH(MID(R$10,13,100)*1,'Raw CDR data'!$2:$2,0)+1,0)</f>
        <v>0</v>
      </c>
      <c r="S31" s="52">
        <f>VLOOKUP($B31&amp;S$8,'Raw CDR data'!$A:$K,MATCH(MID(S$10,13,100)*1,'Raw CDR data'!$2:$2,0),0)</f>
        <v>1</v>
      </c>
      <c r="T31" s="52">
        <f>VLOOKUP($B31&amp;S$8,'Raw CDR data'!$A:$K,MATCH(MID(T$10,13,100)*1,'Raw CDR data'!$2:$2,0),0)</f>
        <v>1</v>
      </c>
      <c r="U31" s="53">
        <f>VLOOKUP($B31&amp;S$8,'Raw CDR data'!$A:$K,MATCH(MID(U$10,13,100)*1,'Raw CDR data'!$2:$2,0)+1,0)</f>
        <v>61</v>
      </c>
      <c r="V31" s="53">
        <f>VLOOKUP($B31&amp;S$8,'Raw CDR data'!$A:$K,MATCH(MID(V$10,13,100)*1,'Raw CDR data'!$2:$2,0)+1,0)</f>
        <v>61</v>
      </c>
      <c r="W31" s="52">
        <f>VLOOKUP($B31&amp;"Further Education College",'Raw CDR data'!$A:$K,MATCH(MID(W$10,13,100)*1,'Raw CDR data'!$2:$2,0),0)</f>
        <v>0</v>
      </c>
      <c r="X31" s="52">
        <f>VLOOKUP($B31&amp;"Further Education College",'Raw CDR data'!$A:$K,MATCH(MID(X$10,13,100)*1,'Raw CDR data'!$2:$2,0),0)</f>
        <v>0</v>
      </c>
      <c r="Y31" s="53">
        <f>VLOOKUP($B31&amp;"Further Education College",'Raw CDR data'!$A:$K,MATCH(MID(Y$10,13,100)*1,'Raw CDR data'!$2:$2,0)+1,0)</f>
        <v>0</v>
      </c>
      <c r="Z31" s="53">
        <f>VLOOKUP($B31&amp;"Further Education College",'Raw CDR data'!$A:$K,MATCH(MID(Z$10,13,100)*1,'Raw CDR data'!$2:$2,0)+1,0)</f>
        <v>0</v>
      </c>
      <c r="AA31" s="52">
        <f>VLOOKUP($B31&amp;AA$8,'Raw CDR data'!$A:$K,MATCH(MID(AA$10,13,100)*1,'Raw CDR data'!$2:$2,0),0)</f>
        <v>0</v>
      </c>
      <c r="AB31" s="52">
        <f>VLOOKUP($B31&amp;AA$8,'Raw CDR data'!$A:$K,MATCH(MID(AB$10,13,100)*1,'Raw CDR data'!$2:$2,0),0)</f>
        <v>0</v>
      </c>
      <c r="AC31" s="52">
        <f>VLOOKUP($B31&amp;AC$8,'Raw CDR data'!$A:$K,MATCH(MID(AC$10,13,100)*1,'Raw CDR data'!$2:$2,0),0)</f>
        <v>0</v>
      </c>
      <c r="AD31" s="52">
        <f>VLOOKUP($B31&amp;AC$8,'Raw CDR data'!$A:$K,MATCH(MID(AD$10,13,100)*1,'Raw CDR data'!$2:$2,0),0)</f>
        <v>0</v>
      </c>
      <c r="AE31" s="52">
        <f>VLOOKUP($B31&amp;"Voluntary Adoption Agency",'Raw CDR data'!$A:$K,MATCH(MID(AE$10,13,100)*1,'Raw CDR data'!$2:$2,0),0)</f>
        <v>1</v>
      </c>
      <c r="AF31" s="52">
        <f>VLOOKUP($B31&amp;"Voluntary Adoption Agency",'Raw CDR data'!$A:$K,MATCH(MID(AF$10,13,100)*1,'Raw CDR data'!$2:$2,0),0)</f>
        <v>1</v>
      </c>
      <c r="AG31" s="52">
        <f>VLOOKUP($B31&amp;"Local Authority Adoption Agency",'Raw CDR data'!$A:$K,MATCH(MID(AG$10,13,100)*1,'Raw CDR data'!$2:$2,0),0)</f>
        <v>1</v>
      </c>
      <c r="AH31" s="52">
        <f>VLOOKUP($B31&amp;"Local Authority Adoption Agency",'Raw CDR data'!$A:$K,MATCH(MID(AH$10,13,100)*1,'Raw CDR data'!$2:$2,0),0)</f>
        <v>1</v>
      </c>
      <c r="AI31" s="52">
        <f>VLOOKUP($B31&amp;"Independent Fostering Agency",'Raw CDR data'!$A:$K,MATCH(MID(AI$10,13,100)*1,'Raw CDR data'!$2:$2,0),0)</f>
        <v>3</v>
      </c>
      <c r="AJ31" s="52">
        <f>VLOOKUP($B31&amp;"Independent Fostering Agency",'Raw CDR data'!$A:$K,MATCH(MID(AJ$10,13,100)*1,'Raw CDR data'!$2:$2,0),0)</f>
        <v>3</v>
      </c>
      <c r="AK31" s="52">
        <f>VLOOKUP($B31&amp;"Local Authority Fostering Agency",'Raw CDR data'!$A:$K,MATCH(MID(AK$10,13,100)*1,'Raw CDR data'!$2:$2,0),0)</f>
        <v>1</v>
      </c>
      <c r="AL31" s="52">
        <f>VLOOKUP($B31&amp;"Local Authority Fostering Agency",'Raw CDR data'!$A:$K,MATCH(MID(AL$10,13,100)*1,'Raw CDR data'!$2:$2,0),0)</f>
        <v>1</v>
      </c>
      <c r="AM31" s="52">
        <f>VLOOKUP($B31&amp;AM$8,'Raw CDR data'!$A:$K,MATCH(MID(AM$10,13,100)*1,'Raw CDR data'!$2:$2,0),0)</f>
        <v>21</v>
      </c>
      <c r="AN31" s="52">
        <f>VLOOKUP($B31&amp;AM$8,'Raw CDR data'!$A:$K,MATCH(MID(AN$10,13,100)*1,'Raw CDR data'!$2:$2,0),0)</f>
        <v>21</v>
      </c>
    </row>
    <row r="32" spans="2:40" s="49" customFormat="1" ht="10.5">
      <c r="B32" s="146" t="s">
        <v>1620</v>
      </c>
      <c r="C32" s="52">
        <f>VLOOKUP($B32&amp;C$8,'Raw CDR data'!$A:$K,MATCH(MID(C$10,13,100)*1,'Raw CDR data'!$2:$2,0),0)</f>
        <v>7</v>
      </c>
      <c r="D32" s="52">
        <f>VLOOKUP($B32&amp;C$8,'Raw CDR data'!$A:$K,MATCH(MID(D$10,13,100)*1,'Raw CDR data'!$2:$2,0),0)</f>
        <v>7</v>
      </c>
      <c r="E32" s="53">
        <f>VLOOKUP($B32&amp;C$8,'Raw CDR data'!$A:$K,MATCH(MID(E$10,13,100)*1,'Raw CDR data'!$2:$2,0)+1,0)</f>
        <v>25</v>
      </c>
      <c r="F32" s="53">
        <f>VLOOKUP($B32&amp;C$8,'Raw CDR data'!$A:$K,MATCH(MID(F$10,13,100)*1,'Raw CDR data'!$2:$2,0)+1,0)</f>
        <v>25</v>
      </c>
      <c r="G32" s="52">
        <f>VLOOKUP($B32&amp;G$8,'Raw CDR data'!$A:$K,MATCH(MID(G$10,13,100)*1,'Raw CDR data'!$2:$2,0),0)</f>
        <v>0</v>
      </c>
      <c r="H32" s="52">
        <f>VLOOKUP($B32&amp;G$8,'Raw CDR data'!$A:$K,MATCH(MID(H$10,13,100)*1,'Raw CDR data'!$2:$2,0),0)</f>
        <v>0</v>
      </c>
      <c r="I32" s="53">
        <f>VLOOKUP($B32&amp;G$8,'Raw CDR data'!$A:$K,MATCH(MID(I$10,13,100)*1,'Raw CDR data'!$2:$2,0)+1,0)</f>
        <v>0</v>
      </c>
      <c r="J32" s="53">
        <f>VLOOKUP($B32&amp;G$8,'Raw CDR data'!$A:$K,MATCH(MID(J$10,13,100)*1,'Raw CDR data'!$2:$2,0)+1,0)</f>
        <v>0</v>
      </c>
      <c r="K32" s="52">
        <f>VLOOKUP($B32&amp;K$8,'Raw CDR data'!$A:$K,MATCH(MID(K$10,13,100)*1,'Raw CDR data'!$2:$2,0),0)</f>
        <v>0</v>
      </c>
      <c r="L32" s="52">
        <f>VLOOKUP($B32&amp;K$8,'Raw CDR data'!$A:$K,MATCH(MID(L$10,13,100)*1,'Raw CDR data'!$2:$2,0),0)</f>
        <v>0</v>
      </c>
      <c r="M32" s="53">
        <f>VLOOKUP($B32&amp;K$8,'Raw CDR data'!$A:$K,MATCH(MID(M$10,13,100)*1,'Raw CDR data'!$2:$2,0)+1,0)</f>
        <v>0</v>
      </c>
      <c r="N32" s="53">
        <f>VLOOKUP($B32&amp;K$8,'Raw CDR data'!$A:$K,MATCH(MID(N$10,13,100)*1,'Raw CDR data'!$2:$2,0)+1,0)</f>
        <v>0</v>
      </c>
      <c r="O32" s="52">
        <f>VLOOKUP($B32&amp;O$8,'Raw CDR data'!$A:$K,MATCH(MID(O$10,13,100)*1,'Raw CDR data'!$2:$2,0),0)</f>
        <v>0</v>
      </c>
      <c r="P32" s="52">
        <f>VLOOKUP($B32&amp;O$8,'Raw CDR data'!$A:$K,MATCH(MID(P$10,13,100)*1,'Raw CDR data'!$2:$2,0),0)</f>
        <v>0</v>
      </c>
      <c r="Q32" s="53">
        <f>VLOOKUP($B32&amp;O$8,'Raw CDR data'!$A:$K,MATCH(MID(Q$10,13,100)*1,'Raw CDR data'!$2:$2,0)+1,0)</f>
        <v>0</v>
      </c>
      <c r="R32" s="53">
        <f>VLOOKUP($B32&amp;O$8,'Raw CDR data'!$A:$K,MATCH(MID(R$10,13,100)*1,'Raw CDR data'!$2:$2,0)+1,0)</f>
        <v>0</v>
      </c>
      <c r="S32" s="52">
        <f>VLOOKUP($B32&amp;S$8,'Raw CDR data'!$A:$K,MATCH(MID(S$10,13,100)*1,'Raw CDR data'!$2:$2,0),0)</f>
        <v>1</v>
      </c>
      <c r="T32" s="52">
        <f>VLOOKUP($B32&amp;S$8,'Raw CDR data'!$A:$K,MATCH(MID(T$10,13,100)*1,'Raw CDR data'!$2:$2,0),0)</f>
        <v>1</v>
      </c>
      <c r="U32" s="53">
        <f>VLOOKUP($B32&amp;S$8,'Raw CDR data'!$A:$K,MATCH(MID(U$10,13,100)*1,'Raw CDR data'!$2:$2,0)+1,0)</f>
        <v>72</v>
      </c>
      <c r="V32" s="53">
        <f>VLOOKUP($B32&amp;S$8,'Raw CDR data'!$A:$K,MATCH(MID(V$10,13,100)*1,'Raw CDR data'!$2:$2,0)+1,0)</f>
        <v>72</v>
      </c>
      <c r="W32" s="52">
        <f>VLOOKUP($B32&amp;"Further Education College",'Raw CDR data'!$A:$K,MATCH(MID(W$10,13,100)*1,'Raw CDR data'!$2:$2,0),0)</f>
        <v>0</v>
      </c>
      <c r="X32" s="52">
        <f>VLOOKUP($B32&amp;"Further Education College",'Raw CDR data'!$A:$K,MATCH(MID(X$10,13,100)*1,'Raw CDR data'!$2:$2,0),0)</f>
        <v>0</v>
      </c>
      <c r="Y32" s="53">
        <f>VLOOKUP($B32&amp;"Further Education College",'Raw CDR data'!$A:$K,MATCH(MID(Y$10,13,100)*1,'Raw CDR data'!$2:$2,0)+1,0)</f>
        <v>0</v>
      </c>
      <c r="Z32" s="53">
        <f>VLOOKUP($B32&amp;"Further Education College",'Raw CDR data'!$A:$K,MATCH(MID(Z$10,13,100)*1,'Raw CDR data'!$2:$2,0)+1,0)</f>
        <v>0</v>
      </c>
      <c r="AA32" s="52">
        <f>VLOOKUP($B32&amp;AA$8,'Raw CDR data'!$A:$K,MATCH(MID(AA$10,13,100)*1,'Raw CDR data'!$2:$2,0),0)</f>
        <v>0</v>
      </c>
      <c r="AB32" s="52">
        <f>VLOOKUP($B32&amp;AA$8,'Raw CDR data'!$A:$K,MATCH(MID(AB$10,13,100)*1,'Raw CDR data'!$2:$2,0),0)</f>
        <v>0</v>
      </c>
      <c r="AC32" s="52">
        <f>VLOOKUP($B32&amp;AC$8,'Raw CDR data'!$A:$K,MATCH(MID(AC$10,13,100)*1,'Raw CDR data'!$2:$2,0),0)</f>
        <v>0</v>
      </c>
      <c r="AD32" s="52">
        <f>VLOOKUP($B32&amp;AC$8,'Raw CDR data'!$A:$K,MATCH(MID(AD$10,13,100)*1,'Raw CDR data'!$2:$2,0),0)</f>
        <v>0</v>
      </c>
      <c r="AE32" s="52">
        <f>VLOOKUP($B32&amp;"Voluntary Adoption Agency",'Raw CDR data'!$A:$K,MATCH(MID(AE$10,13,100)*1,'Raw CDR data'!$2:$2,0),0)</f>
        <v>0</v>
      </c>
      <c r="AF32" s="52">
        <f>VLOOKUP($B32&amp;"Voluntary Adoption Agency",'Raw CDR data'!$A:$K,MATCH(MID(AF$10,13,100)*1,'Raw CDR data'!$2:$2,0),0)</f>
        <v>0</v>
      </c>
      <c r="AG32" s="52">
        <f>VLOOKUP($B32&amp;"Local Authority Adoption Agency",'Raw CDR data'!$A:$K,MATCH(MID(AG$10,13,100)*1,'Raw CDR data'!$2:$2,0),0)</f>
        <v>1</v>
      </c>
      <c r="AH32" s="52">
        <f>VLOOKUP($B32&amp;"Local Authority Adoption Agency",'Raw CDR data'!$A:$K,MATCH(MID(AH$10,13,100)*1,'Raw CDR data'!$2:$2,0),0)</f>
        <v>1</v>
      </c>
      <c r="AI32" s="52">
        <f>VLOOKUP($B32&amp;"Independent Fostering Agency",'Raw CDR data'!$A:$K,MATCH(MID(AI$10,13,100)*1,'Raw CDR data'!$2:$2,0),0)</f>
        <v>1</v>
      </c>
      <c r="AJ32" s="52">
        <f>VLOOKUP($B32&amp;"Independent Fostering Agency",'Raw CDR data'!$A:$K,MATCH(MID(AJ$10,13,100)*1,'Raw CDR data'!$2:$2,0),0)</f>
        <v>1</v>
      </c>
      <c r="AK32" s="52">
        <f>VLOOKUP($B32&amp;"Local Authority Fostering Agency",'Raw CDR data'!$A:$K,MATCH(MID(AK$10,13,100)*1,'Raw CDR data'!$2:$2,0),0)</f>
        <v>1</v>
      </c>
      <c r="AL32" s="52">
        <f>VLOOKUP($B32&amp;"Local Authority Fostering Agency",'Raw CDR data'!$A:$K,MATCH(MID(AL$10,13,100)*1,'Raw CDR data'!$2:$2,0),0)</f>
        <v>1</v>
      </c>
      <c r="AM32" s="52">
        <f>VLOOKUP($B32&amp;AM$8,'Raw CDR data'!$A:$K,MATCH(MID(AM$10,13,100)*1,'Raw CDR data'!$2:$2,0),0)</f>
        <v>11</v>
      </c>
      <c r="AN32" s="52">
        <f>VLOOKUP($B32&amp;AM$8,'Raw CDR data'!$A:$K,MATCH(MID(AN$10,13,100)*1,'Raw CDR data'!$2:$2,0),0)</f>
        <v>11</v>
      </c>
    </row>
    <row r="33" spans="2:40" s="49" customFormat="1" ht="10.5">
      <c r="B33" s="146" t="s">
        <v>1427</v>
      </c>
      <c r="C33" s="52">
        <f>VLOOKUP($B33&amp;C$8,'Raw CDR data'!$A:$K,MATCH(MID(C$10,13,100)*1,'Raw CDR data'!$2:$2,0),0)</f>
        <v>8</v>
      </c>
      <c r="D33" s="52">
        <f>VLOOKUP($B33&amp;C$8,'Raw CDR data'!$A:$K,MATCH(MID(D$10,13,100)*1,'Raw CDR data'!$2:$2,0),0)</f>
        <v>8</v>
      </c>
      <c r="E33" s="53">
        <f>VLOOKUP($B33&amp;C$8,'Raw CDR data'!$A:$K,MATCH(MID(E$10,13,100)*1,'Raw CDR data'!$2:$2,0)+1,0)</f>
        <v>43</v>
      </c>
      <c r="F33" s="53">
        <f>VLOOKUP($B33&amp;C$8,'Raw CDR data'!$A:$K,MATCH(MID(F$10,13,100)*1,'Raw CDR data'!$2:$2,0)+1,0)</f>
        <v>43</v>
      </c>
      <c r="G33" s="52">
        <f>VLOOKUP($B33&amp;G$8,'Raw CDR data'!$A:$K,MATCH(MID(G$10,13,100)*1,'Raw CDR data'!$2:$2,0),0)</f>
        <v>0</v>
      </c>
      <c r="H33" s="52">
        <f>VLOOKUP($B33&amp;G$8,'Raw CDR data'!$A:$K,MATCH(MID(H$10,13,100)*1,'Raw CDR data'!$2:$2,0),0)</f>
        <v>0</v>
      </c>
      <c r="I33" s="53">
        <f>VLOOKUP($B33&amp;G$8,'Raw CDR data'!$A:$K,MATCH(MID(I$10,13,100)*1,'Raw CDR data'!$2:$2,0)+1,0)</f>
        <v>0</v>
      </c>
      <c r="J33" s="53">
        <f>VLOOKUP($B33&amp;G$8,'Raw CDR data'!$A:$K,MATCH(MID(J$10,13,100)*1,'Raw CDR data'!$2:$2,0)+1,0)</f>
        <v>0</v>
      </c>
      <c r="K33" s="52">
        <f>VLOOKUP($B33&amp;K$8,'Raw CDR data'!$A:$K,MATCH(MID(K$10,13,100)*1,'Raw CDR data'!$2:$2,0),0)</f>
        <v>1</v>
      </c>
      <c r="L33" s="52">
        <f>VLOOKUP($B33&amp;K$8,'Raw CDR data'!$A:$K,MATCH(MID(L$10,13,100)*1,'Raw CDR data'!$2:$2,0),0)</f>
        <v>1</v>
      </c>
      <c r="M33" s="53">
        <f>VLOOKUP($B33&amp;K$8,'Raw CDR data'!$A:$K,MATCH(MID(M$10,13,100)*1,'Raw CDR data'!$2:$2,0)+1,0)</f>
        <v>32</v>
      </c>
      <c r="N33" s="53">
        <f>VLOOKUP($B33&amp;K$8,'Raw CDR data'!$A:$K,MATCH(MID(N$10,13,100)*1,'Raw CDR data'!$2:$2,0)+1,0)</f>
        <v>32</v>
      </c>
      <c r="O33" s="52">
        <f>VLOOKUP($B33&amp;O$8,'Raw CDR data'!$A:$K,MATCH(MID(O$10,13,100)*1,'Raw CDR data'!$2:$2,0),0)</f>
        <v>0</v>
      </c>
      <c r="P33" s="52">
        <f>VLOOKUP($B33&amp;O$8,'Raw CDR data'!$A:$K,MATCH(MID(P$10,13,100)*1,'Raw CDR data'!$2:$2,0),0)</f>
        <v>0</v>
      </c>
      <c r="Q33" s="53">
        <f>VLOOKUP($B33&amp;O$8,'Raw CDR data'!$A:$K,MATCH(MID(Q$10,13,100)*1,'Raw CDR data'!$2:$2,0)+1,0)</f>
        <v>0</v>
      </c>
      <c r="R33" s="53">
        <f>VLOOKUP($B33&amp;O$8,'Raw CDR data'!$A:$K,MATCH(MID(R$10,13,100)*1,'Raw CDR data'!$2:$2,0)+1,0)</f>
        <v>0</v>
      </c>
      <c r="S33" s="52">
        <f>VLOOKUP($B33&amp;S$8,'Raw CDR data'!$A:$K,MATCH(MID(S$10,13,100)*1,'Raw CDR data'!$2:$2,0),0)</f>
        <v>0</v>
      </c>
      <c r="T33" s="52">
        <f>VLOOKUP($B33&amp;S$8,'Raw CDR data'!$A:$K,MATCH(MID(T$10,13,100)*1,'Raw CDR data'!$2:$2,0),0)</f>
        <v>0</v>
      </c>
      <c r="U33" s="53">
        <f>VLOOKUP($B33&amp;S$8,'Raw CDR data'!$A:$K,MATCH(MID(U$10,13,100)*1,'Raw CDR data'!$2:$2,0)+1,0)</f>
        <v>0</v>
      </c>
      <c r="V33" s="53">
        <f>VLOOKUP($B33&amp;S$8,'Raw CDR data'!$A:$K,MATCH(MID(V$10,13,100)*1,'Raw CDR data'!$2:$2,0)+1,0)</f>
        <v>0</v>
      </c>
      <c r="W33" s="52">
        <f>VLOOKUP($B33&amp;"Further Education College",'Raw CDR data'!$A:$K,MATCH(MID(W$10,13,100)*1,'Raw CDR data'!$2:$2,0),0)</f>
        <v>1</v>
      </c>
      <c r="X33" s="52">
        <f>VLOOKUP($B33&amp;"Further Education College",'Raw CDR data'!$A:$K,MATCH(MID(X$10,13,100)*1,'Raw CDR data'!$2:$2,0),0)</f>
        <v>1</v>
      </c>
      <c r="Y33" s="53">
        <f>VLOOKUP($B33&amp;"Further Education College",'Raw CDR data'!$A:$K,MATCH(MID(Y$10,13,100)*1,'Raw CDR data'!$2:$2,0)+1,0)</f>
        <v>166</v>
      </c>
      <c r="Z33" s="53">
        <f>VLOOKUP($B33&amp;"Further Education College",'Raw CDR data'!$A:$K,MATCH(MID(Z$10,13,100)*1,'Raw CDR data'!$2:$2,0)+1,0)</f>
        <v>166</v>
      </c>
      <c r="AA33" s="52">
        <f>VLOOKUP($B33&amp;AA$8,'Raw CDR data'!$A:$K,MATCH(MID(AA$10,13,100)*1,'Raw CDR data'!$2:$2,0),0)</f>
        <v>0</v>
      </c>
      <c r="AB33" s="52">
        <f>VLOOKUP($B33&amp;AA$8,'Raw CDR data'!$A:$K,MATCH(MID(AB$10,13,100)*1,'Raw CDR data'!$2:$2,0),0)</f>
        <v>0</v>
      </c>
      <c r="AC33" s="52">
        <f>VLOOKUP($B33&amp;AC$8,'Raw CDR data'!$A:$K,MATCH(MID(AC$10,13,100)*1,'Raw CDR data'!$2:$2,0),0)</f>
        <v>0</v>
      </c>
      <c r="AD33" s="52">
        <f>VLOOKUP($B33&amp;AC$8,'Raw CDR data'!$A:$K,MATCH(MID(AD$10,13,100)*1,'Raw CDR data'!$2:$2,0),0)</f>
        <v>0</v>
      </c>
      <c r="AE33" s="52">
        <f>VLOOKUP($B33&amp;"Voluntary Adoption Agency",'Raw CDR data'!$A:$K,MATCH(MID(AE$10,13,100)*1,'Raw CDR data'!$2:$2,0),0)</f>
        <v>0</v>
      </c>
      <c r="AF33" s="52">
        <f>VLOOKUP($B33&amp;"Voluntary Adoption Agency",'Raw CDR data'!$A:$K,MATCH(MID(AF$10,13,100)*1,'Raw CDR data'!$2:$2,0),0)</f>
        <v>0</v>
      </c>
      <c r="AG33" s="52">
        <f>VLOOKUP($B33&amp;"Local Authority Adoption Agency",'Raw CDR data'!$A:$K,MATCH(MID(AG$10,13,100)*1,'Raw CDR data'!$2:$2,0),0)</f>
        <v>1</v>
      </c>
      <c r="AH33" s="52">
        <f>VLOOKUP($B33&amp;"Local Authority Adoption Agency",'Raw CDR data'!$A:$K,MATCH(MID(AH$10,13,100)*1,'Raw CDR data'!$2:$2,0),0)</f>
        <v>1</v>
      </c>
      <c r="AI33" s="52">
        <f>VLOOKUP($B33&amp;"Independent Fostering Agency",'Raw CDR data'!$A:$K,MATCH(MID(AI$10,13,100)*1,'Raw CDR data'!$2:$2,0),0)</f>
        <v>2</v>
      </c>
      <c r="AJ33" s="52">
        <f>VLOOKUP($B33&amp;"Independent Fostering Agency",'Raw CDR data'!$A:$K,MATCH(MID(AJ$10,13,100)*1,'Raw CDR data'!$2:$2,0),0)</f>
        <v>2</v>
      </c>
      <c r="AK33" s="52">
        <f>VLOOKUP($B33&amp;"Local Authority Fostering Agency",'Raw CDR data'!$A:$K,MATCH(MID(AK$10,13,100)*1,'Raw CDR data'!$2:$2,0),0)</f>
        <v>1</v>
      </c>
      <c r="AL33" s="52">
        <f>VLOOKUP($B33&amp;"Local Authority Fostering Agency",'Raw CDR data'!$A:$K,MATCH(MID(AL$10,13,100)*1,'Raw CDR data'!$2:$2,0),0)</f>
        <v>1</v>
      </c>
      <c r="AM33" s="52">
        <f>VLOOKUP($B33&amp;AM$8,'Raw CDR data'!$A:$K,MATCH(MID(AM$10,13,100)*1,'Raw CDR data'!$2:$2,0),0)</f>
        <v>14</v>
      </c>
      <c r="AN33" s="52">
        <f>VLOOKUP($B33&amp;AM$8,'Raw CDR data'!$A:$K,MATCH(MID(AN$10,13,100)*1,'Raw CDR data'!$2:$2,0),0)</f>
        <v>14</v>
      </c>
    </row>
    <row r="34" spans="2:40" s="49" customFormat="1" ht="10.5">
      <c r="B34" s="146" t="s">
        <v>1428</v>
      </c>
      <c r="C34" s="52">
        <f>VLOOKUP($B34&amp;C$8,'Raw CDR data'!$A:$K,MATCH(MID(C$10,13,100)*1,'Raw CDR data'!$2:$2,0),0)</f>
        <v>10</v>
      </c>
      <c r="D34" s="52">
        <f>VLOOKUP($B34&amp;C$8,'Raw CDR data'!$A:$K,MATCH(MID(D$10,13,100)*1,'Raw CDR data'!$2:$2,0),0)</f>
        <v>9</v>
      </c>
      <c r="E34" s="53">
        <f>VLOOKUP($B34&amp;C$8,'Raw CDR data'!$A:$K,MATCH(MID(E$10,13,100)*1,'Raw CDR data'!$2:$2,0)+1,0)</f>
        <v>54</v>
      </c>
      <c r="F34" s="53">
        <f>VLOOKUP($B34&amp;C$8,'Raw CDR data'!$A:$K,MATCH(MID(F$10,13,100)*1,'Raw CDR data'!$2:$2,0)+1,0)</f>
        <v>50</v>
      </c>
      <c r="G34" s="52">
        <f>VLOOKUP($B34&amp;G$8,'Raw CDR data'!$A:$K,MATCH(MID(G$10,13,100)*1,'Raw CDR data'!$2:$2,0),0)</f>
        <v>0</v>
      </c>
      <c r="H34" s="52">
        <f>VLOOKUP($B34&amp;G$8,'Raw CDR data'!$A:$K,MATCH(MID(H$10,13,100)*1,'Raw CDR data'!$2:$2,0),0)</f>
        <v>0</v>
      </c>
      <c r="I34" s="53">
        <f>VLOOKUP($B34&amp;G$8,'Raw CDR data'!$A:$K,MATCH(MID(I$10,13,100)*1,'Raw CDR data'!$2:$2,0)+1,0)</f>
        <v>0</v>
      </c>
      <c r="J34" s="53">
        <f>VLOOKUP($B34&amp;G$8,'Raw CDR data'!$A:$K,MATCH(MID(J$10,13,100)*1,'Raw CDR data'!$2:$2,0)+1,0)</f>
        <v>0</v>
      </c>
      <c r="K34" s="52">
        <f>VLOOKUP($B34&amp;K$8,'Raw CDR data'!$A:$K,MATCH(MID(K$10,13,100)*1,'Raw CDR data'!$2:$2,0),0)</f>
        <v>4</v>
      </c>
      <c r="L34" s="52">
        <f>VLOOKUP($B34&amp;K$8,'Raw CDR data'!$A:$K,MATCH(MID(L$10,13,100)*1,'Raw CDR data'!$2:$2,0),0)</f>
        <v>4</v>
      </c>
      <c r="M34" s="53">
        <f>VLOOKUP($B34&amp;K$8,'Raw CDR data'!$A:$K,MATCH(MID(M$10,13,100)*1,'Raw CDR data'!$2:$2,0)+1,0)</f>
        <v>99</v>
      </c>
      <c r="N34" s="53">
        <f>VLOOKUP($B34&amp;K$8,'Raw CDR data'!$A:$K,MATCH(MID(N$10,13,100)*1,'Raw CDR data'!$2:$2,0)+1,0)</f>
        <v>99</v>
      </c>
      <c r="O34" s="52">
        <f>VLOOKUP($B34&amp;O$8,'Raw CDR data'!$A:$K,MATCH(MID(O$10,13,100)*1,'Raw CDR data'!$2:$2,0),0)</f>
        <v>0</v>
      </c>
      <c r="P34" s="52">
        <f>VLOOKUP($B34&amp;O$8,'Raw CDR data'!$A:$K,MATCH(MID(P$10,13,100)*1,'Raw CDR data'!$2:$2,0),0)</f>
        <v>0</v>
      </c>
      <c r="Q34" s="53">
        <f>VLOOKUP($B34&amp;O$8,'Raw CDR data'!$A:$K,MATCH(MID(Q$10,13,100)*1,'Raw CDR data'!$2:$2,0)+1,0)</f>
        <v>0</v>
      </c>
      <c r="R34" s="53">
        <f>VLOOKUP($B34&amp;O$8,'Raw CDR data'!$A:$K,MATCH(MID(R$10,13,100)*1,'Raw CDR data'!$2:$2,0)+1,0)</f>
        <v>0</v>
      </c>
      <c r="S34" s="52">
        <f>VLOOKUP($B34&amp;S$8,'Raw CDR data'!$A:$K,MATCH(MID(S$10,13,100)*1,'Raw CDR data'!$2:$2,0),0)</f>
        <v>0</v>
      </c>
      <c r="T34" s="52">
        <f>VLOOKUP($B34&amp;S$8,'Raw CDR data'!$A:$K,MATCH(MID(T$10,13,100)*1,'Raw CDR data'!$2:$2,0),0)</f>
        <v>0</v>
      </c>
      <c r="U34" s="53">
        <f>VLOOKUP($B34&amp;S$8,'Raw CDR data'!$A:$K,MATCH(MID(U$10,13,100)*1,'Raw CDR data'!$2:$2,0)+1,0)</f>
        <v>0</v>
      </c>
      <c r="V34" s="53">
        <f>VLOOKUP($B34&amp;S$8,'Raw CDR data'!$A:$K,MATCH(MID(V$10,13,100)*1,'Raw CDR data'!$2:$2,0)+1,0)</f>
        <v>0</v>
      </c>
      <c r="W34" s="52">
        <f>VLOOKUP($B34&amp;"Further Education College",'Raw CDR data'!$A:$K,MATCH(MID(W$10,13,100)*1,'Raw CDR data'!$2:$2,0),0)</f>
        <v>0</v>
      </c>
      <c r="X34" s="52">
        <f>VLOOKUP($B34&amp;"Further Education College",'Raw CDR data'!$A:$K,MATCH(MID(X$10,13,100)*1,'Raw CDR data'!$2:$2,0),0)</f>
        <v>0</v>
      </c>
      <c r="Y34" s="53">
        <f>VLOOKUP($B34&amp;"Further Education College",'Raw CDR data'!$A:$K,MATCH(MID(Y$10,13,100)*1,'Raw CDR data'!$2:$2,0)+1,0)</f>
        <v>0</v>
      </c>
      <c r="Z34" s="53">
        <f>VLOOKUP($B34&amp;"Further Education College",'Raw CDR data'!$A:$K,MATCH(MID(Z$10,13,100)*1,'Raw CDR data'!$2:$2,0)+1,0)</f>
        <v>0</v>
      </c>
      <c r="AA34" s="52">
        <f>VLOOKUP($B34&amp;AA$8,'Raw CDR data'!$A:$K,MATCH(MID(AA$10,13,100)*1,'Raw CDR data'!$2:$2,0),0)</f>
        <v>0</v>
      </c>
      <c r="AB34" s="52">
        <f>VLOOKUP($B34&amp;AA$8,'Raw CDR data'!$A:$K,MATCH(MID(AB$10,13,100)*1,'Raw CDR data'!$2:$2,0),0)</f>
        <v>0</v>
      </c>
      <c r="AC34" s="52">
        <f>VLOOKUP($B34&amp;AC$8,'Raw CDR data'!$A:$K,MATCH(MID(AC$10,13,100)*1,'Raw CDR data'!$2:$2,0),0)</f>
        <v>0</v>
      </c>
      <c r="AD34" s="52">
        <f>VLOOKUP($B34&amp;AC$8,'Raw CDR data'!$A:$K,MATCH(MID(AD$10,13,100)*1,'Raw CDR data'!$2:$2,0),0)</f>
        <v>0</v>
      </c>
      <c r="AE34" s="52">
        <f>VLOOKUP($B34&amp;"Voluntary Adoption Agency",'Raw CDR data'!$A:$K,MATCH(MID(AE$10,13,100)*1,'Raw CDR data'!$2:$2,0),0)</f>
        <v>1</v>
      </c>
      <c r="AF34" s="52">
        <f>VLOOKUP($B34&amp;"Voluntary Adoption Agency",'Raw CDR data'!$A:$K,MATCH(MID(AF$10,13,100)*1,'Raw CDR data'!$2:$2,0),0)</f>
        <v>1</v>
      </c>
      <c r="AG34" s="52">
        <f>VLOOKUP($B34&amp;"Local Authority Adoption Agency",'Raw CDR data'!$A:$K,MATCH(MID(AG$10,13,100)*1,'Raw CDR data'!$2:$2,0),0)</f>
        <v>1</v>
      </c>
      <c r="AH34" s="52">
        <f>VLOOKUP($B34&amp;"Local Authority Adoption Agency",'Raw CDR data'!$A:$K,MATCH(MID(AH$10,13,100)*1,'Raw CDR data'!$2:$2,0),0)</f>
        <v>1</v>
      </c>
      <c r="AI34" s="52">
        <f>VLOOKUP($B34&amp;"Independent Fostering Agency",'Raw CDR data'!$A:$K,MATCH(MID(AI$10,13,100)*1,'Raw CDR data'!$2:$2,0),0)</f>
        <v>1</v>
      </c>
      <c r="AJ34" s="52">
        <f>VLOOKUP($B34&amp;"Independent Fostering Agency",'Raw CDR data'!$A:$K,MATCH(MID(AJ$10,13,100)*1,'Raw CDR data'!$2:$2,0),0)</f>
        <v>1</v>
      </c>
      <c r="AK34" s="52">
        <f>VLOOKUP($B34&amp;"Local Authority Fostering Agency",'Raw CDR data'!$A:$K,MATCH(MID(AK$10,13,100)*1,'Raw CDR data'!$2:$2,0),0)</f>
        <v>1</v>
      </c>
      <c r="AL34" s="52">
        <f>VLOOKUP($B34&amp;"Local Authority Fostering Agency",'Raw CDR data'!$A:$K,MATCH(MID(AL$10,13,100)*1,'Raw CDR data'!$2:$2,0),0)</f>
        <v>1</v>
      </c>
      <c r="AM34" s="52">
        <f>VLOOKUP($B34&amp;AM$8,'Raw CDR data'!$A:$K,MATCH(MID(AM$10,13,100)*1,'Raw CDR data'!$2:$2,0),0)</f>
        <v>18</v>
      </c>
      <c r="AN34" s="52">
        <f>VLOOKUP($B34&amp;AM$8,'Raw CDR data'!$A:$K,MATCH(MID(AN$10,13,100)*1,'Raw CDR data'!$2:$2,0),0)</f>
        <v>17</v>
      </c>
    </row>
    <row r="35" spans="2:40" s="49" customFormat="1" ht="10.5">
      <c r="B35" s="146" t="s">
        <v>1626</v>
      </c>
      <c r="C35" s="52">
        <f>VLOOKUP($B35&amp;C$8,'Raw CDR data'!$A:$K,MATCH(MID(C$10,13,100)*1,'Raw CDR data'!$2:$2,0),0)</f>
        <v>26</v>
      </c>
      <c r="D35" s="52">
        <f>VLOOKUP($B35&amp;C$8,'Raw CDR data'!$A:$K,MATCH(MID(D$10,13,100)*1,'Raw CDR data'!$2:$2,0),0)</f>
        <v>27</v>
      </c>
      <c r="E35" s="53">
        <f>VLOOKUP($B35&amp;C$8,'Raw CDR data'!$A:$K,MATCH(MID(E$10,13,100)*1,'Raw CDR data'!$2:$2,0)+1,0)</f>
        <v>377</v>
      </c>
      <c r="F35" s="53">
        <f>VLOOKUP($B35&amp;C$8,'Raw CDR data'!$A:$K,MATCH(MID(F$10,13,100)*1,'Raw CDR data'!$2:$2,0)+1,0)</f>
        <v>371</v>
      </c>
      <c r="G35" s="52">
        <f>VLOOKUP($B35&amp;G$8,'Raw CDR data'!$A:$K,MATCH(MID(G$10,13,100)*1,'Raw CDR data'!$2:$2,0),0)</f>
        <v>0</v>
      </c>
      <c r="H35" s="52">
        <f>VLOOKUP($B35&amp;G$8,'Raw CDR data'!$A:$K,MATCH(MID(H$10,13,100)*1,'Raw CDR data'!$2:$2,0),0)</f>
        <v>0</v>
      </c>
      <c r="I35" s="53">
        <f>VLOOKUP($B35&amp;G$8,'Raw CDR data'!$A:$K,MATCH(MID(I$10,13,100)*1,'Raw CDR data'!$2:$2,0)+1,0)</f>
        <v>0</v>
      </c>
      <c r="J35" s="53">
        <f>VLOOKUP($B35&amp;G$8,'Raw CDR data'!$A:$K,MATCH(MID(J$10,13,100)*1,'Raw CDR data'!$2:$2,0)+1,0)</f>
        <v>0</v>
      </c>
      <c r="K35" s="52">
        <f>VLOOKUP($B35&amp;K$8,'Raw CDR data'!$A:$K,MATCH(MID(K$10,13,100)*1,'Raw CDR data'!$2:$2,0),0)</f>
        <v>3</v>
      </c>
      <c r="L35" s="52">
        <f>VLOOKUP($B35&amp;K$8,'Raw CDR data'!$A:$K,MATCH(MID(L$10,13,100)*1,'Raw CDR data'!$2:$2,0),0)</f>
        <v>2</v>
      </c>
      <c r="M35" s="53">
        <f>VLOOKUP($B35&amp;K$8,'Raw CDR data'!$A:$K,MATCH(MID(M$10,13,100)*1,'Raw CDR data'!$2:$2,0)+1,0)</f>
        <v>122</v>
      </c>
      <c r="N35" s="53">
        <f>VLOOKUP($B35&amp;K$8,'Raw CDR data'!$A:$K,MATCH(MID(N$10,13,100)*1,'Raw CDR data'!$2:$2,0)+1,0)</f>
        <v>76</v>
      </c>
      <c r="O35" s="52">
        <f>VLOOKUP($B35&amp;O$8,'Raw CDR data'!$A:$K,MATCH(MID(O$10,13,100)*1,'Raw CDR data'!$2:$2,0),0)</f>
        <v>0</v>
      </c>
      <c r="P35" s="52">
        <f>VLOOKUP($B35&amp;O$8,'Raw CDR data'!$A:$K,MATCH(MID(P$10,13,100)*1,'Raw CDR data'!$2:$2,0),0)</f>
        <v>0</v>
      </c>
      <c r="Q35" s="53">
        <f>VLOOKUP($B35&amp;O$8,'Raw CDR data'!$A:$K,MATCH(MID(Q$10,13,100)*1,'Raw CDR data'!$2:$2,0)+1,0)</f>
        <v>0</v>
      </c>
      <c r="R35" s="53">
        <f>VLOOKUP($B35&amp;O$8,'Raw CDR data'!$A:$K,MATCH(MID(R$10,13,100)*1,'Raw CDR data'!$2:$2,0)+1,0)</f>
        <v>0</v>
      </c>
      <c r="S35" s="52">
        <f>VLOOKUP($B35&amp;S$8,'Raw CDR data'!$A:$K,MATCH(MID(S$10,13,100)*1,'Raw CDR data'!$2:$2,0),0)</f>
        <v>2</v>
      </c>
      <c r="T35" s="52">
        <f>VLOOKUP($B35&amp;S$8,'Raw CDR data'!$A:$K,MATCH(MID(T$10,13,100)*1,'Raw CDR data'!$2:$2,0),0)</f>
        <v>2</v>
      </c>
      <c r="U35" s="53">
        <f>VLOOKUP($B35&amp;S$8,'Raw CDR data'!$A:$K,MATCH(MID(U$10,13,100)*1,'Raw CDR data'!$2:$2,0)+1,0)</f>
        <v>177</v>
      </c>
      <c r="V35" s="53">
        <f>VLOOKUP($B35&amp;S$8,'Raw CDR data'!$A:$K,MATCH(MID(V$10,13,100)*1,'Raw CDR data'!$2:$2,0)+1,0)</f>
        <v>177</v>
      </c>
      <c r="W35" s="52">
        <f>VLOOKUP($B35&amp;"Further Education College",'Raw CDR data'!$A:$K,MATCH(MID(W$10,13,100)*1,'Raw CDR data'!$2:$2,0),0)</f>
        <v>0</v>
      </c>
      <c r="X35" s="52">
        <f>VLOOKUP($B35&amp;"Further Education College",'Raw CDR data'!$A:$K,MATCH(MID(X$10,13,100)*1,'Raw CDR data'!$2:$2,0),0)</f>
        <v>0</v>
      </c>
      <c r="Y35" s="53">
        <f>VLOOKUP($B35&amp;"Further Education College",'Raw CDR data'!$A:$K,MATCH(MID(Y$10,13,100)*1,'Raw CDR data'!$2:$2,0)+1,0)</f>
        <v>0</v>
      </c>
      <c r="Z35" s="53">
        <f>VLOOKUP($B35&amp;"Further Education College",'Raw CDR data'!$A:$K,MATCH(MID(Z$10,13,100)*1,'Raw CDR data'!$2:$2,0)+1,0)</f>
        <v>0</v>
      </c>
      <c r="AA35" s="52">
        <f>VLOOKUP($B35&amp;AA$8,'Raw CDR data'!$A:$K,MATCH(MID(AA$10,13,100)*1,'Raw CDR data'!$2:$2,0),0)</f>
        <v>0</v>
      </c>
      <c r="AB35" s="52">
        <f>VLOOKUP($B35&amp;AA$8,'Raw CDR data'!$A:$K,MATCH(MID(AB$10,13,100)*1,'Raw CDR data'!$2:$2,0),0)</f>
        <v>0</v>
      </c>
      <c r="AC35" s="52">
        <f>VLOOKUP($B35&amp;AC$8,'Raw CDR data'!$A:$K,MATCH(MID(AC$10,13,100)*1,'Raw CDR data'!$2:$2,0),0)</f>
        <v>1</v>
      </c>
      <c r="AD35" s="52">
        <f>VLOOKUP($B35&amp;AC$8,'Raw CDR data'!$A:$K,MATCH(MID(AD$10,13,100)*1,'Raw CDR data'!$2:$2,0),0)</f>
        <v>1</v>
      </c>
      <c r="AE35" s="52">
        <f>VLOOKUP($B35&amp;"Voluntary Adoption Agency",'Raw CDR data'!$A:$K,MATCH(MID(AE$10,13,100)*1,'Raw CDR data'!$2:$2,0),0)</f>
        <v>0</v>
      </c>
      <c r="AF35" s="52">
        <f>VLOOKUP($B35&amp;"Voluntary Adoption Agency",'Raw CDR data'!$A:$K,MATCH(MID(AF$10,13,100)*1,'Raw CDR data'!$2:$2,0),0)</f>
        <v>0</v>
      </c>
      <c r="AG35" s="52">
        <f>VLOOKUP($B35&amp;"Local Authority Adoption Agency",'Raw CDR data'!$A:$K,MATCH(MID(AG$10,13,100)*1,'Raw CDR data'!$2:$2,0),0)</f>
        <v>1</v>
      </c>
      <c r="AH35" s="52">
        <f>VLOOKUP($B35&amp;"Local Authority Adoption Agency",'Raw CDR data'!$A:$K,MATCH(MID(AH$10,13,100)*1,'Raw CDR data'!$2:$2,0),0)</f>
        <v>1</v>
      </c>
      <c r="AI35" s="52">
        <f>VLOOKUP($B35&amp;"Independent Fostering Agency",'Raw CDR data'!$A:$K,MATCH(MID(AI$10,13,100)*1,'Raw CDR data'!$2:$2,0),0)</f>
        <v>1</v>
      </c>
      <c r="AJ35" s="52">
        <f>VLOOKUP($B35&amp;"Independent Fostering Agency",'Raw CDR data'!$A:$K,MATCH(MID(AJ$10,13,100)*1,'Raw CDR data'!$2:$2,0),0)</f>
        <v>1</v>
      </c>
      <c r="AK35" s="52">
        <f>VLOOKUP($B35&amp;"Local Authority Fostering Agency",'Raw CDR data'!$A:$K,MATCH(MID(AK$10,13,100)*1,'Raw CDR data'!$2:$2,0),0)</f>
        <v>1</v>
      </c>
      <c r="AL35" s="52">
        <f>VLOOKUP($B35&amp;"Local Authority Fostering Agency",'Raw CDR data'!$A:$K,MATCH(MID(AL$10,13,100)*1,'Raw CDR data'!$2:$2,0),0)</f>
        <v>1</v>
      </c>
      <c r="AM35" s="52">
        <f>VLOOKUP($B35&amp;AM$8,'Raw CDR data'!$A:$K,MATCH(MID(AM$10,13,100)*1,'Raw CDR data'!$2:$2,0),0)</f>
        <v>35</v>
      </c>
      <c r="AN35" s="52">
        <f>VLOOKUP($B35&amp;AM$8,'Raw CDR data'!$A:$K,MATCH(MID(AN$10,13,100)*1,'Raw CDR data'!$2:$2,0),0)</f>
        <v>35</v>
      </c>
    </row>
    <row r="36" spans="2:40" s="49" customFormat="1" ht="10.5">
      <c r="B36" s="146" t="s">
        <v>2218</v>
      </c>
      <c r="C36" s="52">
        <f>VLOOKUP($B36&amp;C$8,'Raw CDR data'!$A:$K,MATCH(MID(C$10,13,100)*1,'Raw CDR data'!$2:$2,0),0)</f>
        <v>16</v>
      </c>
      <c r="D36" s="52">
        <f>VLOOKUP($B36&amp;C$8,'Raw CDR data'!$A:$K,MATCH(MID(D$10,13,100)*1,'Raw CDR data'!$2:$2,0),0)</f>
        <v>16</v>
      </c>
      <c r="E36" s="53">
        <f>VLOOKUP($B36&amp;C$8,'Raw CDR data'!$A:$K,MATCH(MID(E$10,13,100)*1,'Raw CDR data'!$2:$2,0)+1,0)</f>
        <v>41</v>
      </c>
      <c r="F36" s="53">
        <f>VLOOKUP($B36&amp;C$8,'Raw CDR data'!$A:$K,MATCH(MID(F$10,13,100)*1,'Raw CDR data'!$2:$2,0)+1,0)</f>
        <v>41</v>
      </c>
      <c r="G36" s="52">
        <f>VLOOKUP($B36&amp;G$8,'Raw CDR data'!$A:$K,MATCH(MID(G$10,13,100)*1,'Raw CDR data'!$2:$2,0),0)</f>
        <v>0</v>
      </c>
      <c r="H36" s="52">
        <f>VLOOKUP($B36&amp;G$8,'Raw CDR data'!$A:$K,MATCH(MID(H$10,13,100)*1,'Raw CDR data'!$2:$2,0),0)</f>
        <v>0</v>
      </c>
      <c r="I36" s="53">
        <f>VLOOKUP($B36&amp;G$8,'Raw CDR data'!$A:$K,MATCH(MID(I$10,13,100)*1,'Raw CDR data'!$2:$2,0)+1,0)</f>
        <v>0</v>
      </c>
      <c r="J36" s="53">
        <f>VLOOKUP($B36&amp;G$8,'Raw CDR data'!$A:$K,MATCH(MID(J$10,13,100)*1,'Raw CDR data'!$2:$2,0)+1,0)</f>
        <v>0</v>
      </c>
      <c r="K36" s="52">
        <f>VLOOKUP($B36&amp;K$8,'Raw CDR data'!$A:$K,MATCH(MID(K$10,13,100)*1,'Raw CDR data'!$2:$2,0),0)</f>
        <v>0</v>
      </c>
      <c r="L36" s="52">
        <f>VLOOKUP($B36&amp;K$8,'Raw CDR data'!$A:$K,MATCH(MID(L$10,13,100)*1,'Raw CDR data'!$2:$2,0),0)</f>
        <v>0</v>
      </c>
      <c r="M36" s="53">
        <f>VLOOKUP($B36&amp;K$8,'Raw CDR data'!$A:$K,MATCH(MID(M$10,13,100)*1,'Raw CDR data'!$2:$2,0)+1,0)</f>
        <v>0</v>
      </c>
      <c r="N36" s="53">
        <f>VLOOKUP($B36&amp;K$8,'Raw CDR data'!$A:$K,MATCH(MID(N$10,13,100)*1,'Raw CDR data'!$2:$2,0)+1,0)</f>
        <v>0</v>
      </c>
      <c r="O36" s="52">
        <f>VLOOKUP($B36&amp;O$8,'Raw CDR data'!$A:$K,MATCH(MID(O$10,13,100)*1,'Raw CDR data'!$2:$2,0),0)</f>
        <v>0</v>
      </c>
      <c r="P36" s="52">
        <f>VLOOKUP($B36&amp;O$8,'Raw CDR data'!$A:$K,MATCH(MID(P$10,13,100)*1,'Raw CDR data'!$2:$2,0),0)</f>
        <v>0</v>
      </c>
      <c r="Q36" s="53">
        <f>VLOOKUP($B36&amp;O$8,'Raw CDR data'!$A:$K,MATCH(MID(Q$10,13,100)*1,'Raw CDR data'!$2:$2,0)+1,0)</f>
        <v>0</v>
      </c>
      <c r="R36" s="53">
        <f>VLOOKUP($B36&amp;O$8,'Raw CDR data'!$A:$K,MATCH(MID(R$10,13,100)*1,'Raw CDR data'!$2:$2,0)+1,0)</f>
        <v>0</v>
      </c>
      <c r="S36" s="52">
        <f>VLOOKUP($B36&amp;S$8,'Raw CDR data'!$A:$K,MATCH(MID(S$10,13,100)*1,'Raw CDR data'!$2:$2,0),0)</f>
        <v>0</v>
      </c>
      <c r="T36" s="52">
        <f>VLOOKUP($B36&amp;S$8,'Raw CDR data'!$A:$K,MATCH(MID(T$10,13,100)*1,'Raw CDR data'!$2:$2,0),0)</f>
        <v>0</v>
      </c>
      <c r="U36" s="53">
        <f>VLOOKUP($B36&amp;S$8,'Raw CDR data'!$A:$K,MATCH(MID(U$10,13,100)*1,'Raw CDR data'!$2:$2,0)+1,0)</f>
        <v>0</v>
      </c>
      <c r="V36" s="53">
        <f>VLOOKUP($B36&amp;S$8,'Raw CDR data'!$A:$K,MATCH(MID(V$10,13,100)*1,'Raw CDR data'!$2:$2,0)+1,0)</f>
        <v>0</v>
      </c>
      <c r="W36" s="52">
        <f>VLOOKUP($B36&amp;"Further Education College",'Raw CDR data'!$A:$K,MATCH(MID(W$10,13,100)*1,'Raw CDR data'!$2:$2,0),0)</f>
        <v>0</v>
      </c>
      <c r="X36" s="52">
        <f>VLOOKUP($B36&amp;"Further Education College",'Raw CDR data'!$A:$K,MATCH(MID(X$10,13,100)*1,'Raw CDR data'!$2:$2,0),0)</f>
        <v>0</v>
      </c>
      <c r="Y36" s="53">
        <f>VLOOKUP($B36&amp;"Further Education College",'Raw CDR data'!$A:$K,MATCH(MID(Y$10,13,100)*1,'Raw CDR data'!$2:$2,0)+1,0)</f>
        <v>0</v>
      </c>
      <c r="Z36" s="53">
        <f>VLOOKUP($B36&amp;"Further Education College",'Raw CDR data'!$A:$K,MATCH(MID(Z$10,13,100)*1,'Raw CDR data'!$2:$2,0)+1,0)</f>
        <v>0</v>
      </c>
      <c r="AA36" s="52">
        <f>VLOOKUP($B36&amp;AA$8,'Raw CDR data'!$A:$K,MATCH(MID(AA$10,13,100)*1,'Raw CDR data'!$2:$2,0),0)</f>
        <v>0</v>
      </c>
      <c r="AB36" s="52">
        <f>VLOOKUP($B36&amp;AA$8,'Raw CDR data'!$A:$K,MATCH(MID(AB$10,13,100)*1,'Raw CDR data'!$2:$2,0),0)</f>
        <v>0</v>
      </c>
      <c r="AC36" s="52">
        <f>VLOOKUP($B36&amp;AC$8,'Raw CDR data'!$A:$K,MATCH(MID(AC$10,13,100)*1,'Raw CDR data'!$2:$2,0),0)</f>
        <v>0</v>
      </c>
      <c r="AD36" s="52">
        <f>VLOOKUP($B36&amp;AC$8,'Raw CDR data'!$A:$K,MATCH(MID(AD$10,13,100)*1,'Raw CDR data'!$2:$2,0),0)</f>
        <v>0</v>
      </c>
      <c r="AE36" s="52">
        <f>VLOOKUP($B36&amp;"Voluntary Adoption Agency",'Raw CDR data'!$A:$K,MATCH(MID(AE$10,13,100)*1,'Raw CDR data'!$2:$2,0),0)</f>
        <v>0</v>
      </c>
      <c r="AF36" s="52">
        <f>VLOOKUP($B36&amp;"Voluntary Adoption Agency",'Raw CDR data'!$A:$K,MATCH(MID(AF$10,13,100)*1,'Raw CDR data'!$2:$2,0),0)</f>
        <v>0</v>
      </c>
      <c r="AG36" s="52">
        <f>VLOOKUP($B36&amp;"Local Authority Adoption Agency",'Raw CDR data'!$A:$K,MATCH(MID(AG$10,13,100)*1,'Raw CDR data'!$2:$2,0),0)</f>
        <v>1</v>
      </c>
      <c r="AH36" s="52">
        <f>VLOOKUP($B36&amp;"Local Authority Adoption Agency",'Raw CDR data'!$A:$K,MATCH(MID(AH$10,13,100)*1,'Raw CDR data'!$2:$2,0),0)</f>
        <v>1</v>
      </c>
      <c r="AI36" s="52">
        <f>VLOOKUP($B36&amp;"Independent Fostering Agency",'Raw CDR data'!$A:$K,MATCH(MID(AI$10,13,100)*1,'Raw CDR data'!$2:$2,0),0)</f>
        <v>0</v>
      </c>
      <c r="AJ36" s="52">
        <f>VLOOKUP($B36&amp;"Independent Fostering Agency",'Raw CDR data'!$A:$K,MATCH(MID(AJ$10,13,100)*1,'Raw CDR data'!$2:$2,0),0)</f>
        <v>0</v>
      </c>
      <c r="AK36" s="52">
        <f>VLOOKUP($B36&amp;"Local Authority Fostering Agency",'Raw CDR data'!$A:$K,MATCH(MID(AK$10,13,100)*1,'Raw CDR data'!$2:$2,0),0)</f>
        <v>1</v>
      </c>
      <c r="AL36" s="52">
        <f>VLOOKUP($B36&amp;"Local Authority Fostering Agency",'Raw CDR data'!$A:$K,MATCH(MID(AL$10,13,100)*1,'Raw CDR data'!$2:$2,0),0)</f>
        <v>1</v>
      </c>
      <c r="AM36" s="52">
        <f>VLOOKUP($B36&amp;AM$8,'Raw CDR data'!$A:$K,MATCH(MID(AM$10,13,100)*1,'Raw CDR data'!$2:$2,0),0)</f>
        <v>18</v>
      </c>
      <c r="AN36" s="52">
        <f>VLOOKUP($B36&amp;AM$8,'Raw CDR data'!$A:$K,MATCH(MID(AN$10,13,100)*1,'Raw CDR data'!$2:$2,0),0)</f>
        <v>18</v>
      </c>
    </row>
    <row r="37" spans="2:40" s="49" customFormat="1" ht="10.5">
      <c r="B37" s="146" t="s">
        <v>668</v>
      </c>
      <c r="C37" s="52">
        <f>VLOOKUP($B37&amp;C$8,'Raw CDR data'!$A:$K,MATCH(MID(C$10,13,100)*1,'Raw CDR data'!$2:$2,0),0)</f>
        <v>11</v>
      </c>
      <c r="D37" s="52">
        <f>VLOOKUP($B37&amp;C$8,'Raw CDR data'!$A:$K,MATCH(MID(D$10,13,100)*1,'Raw CDR data'!$2:$2,0),0)</f>
        <v>11</v>
      </c>
      <c r="E37" s="53">
        <f>VLOOKUP($B37&amp;C$8,'Raw CDR data'!$A:$K,MATCH(MID(E$10,13,100)*1,'Raw CDR data'!$2:$2,0)+1,0)</f>
        <v>37</v>
      </c>
      <c r="F37" s="53">
        <f>VLOOKUP($B37&amp;C$8,'Raw CDR data'!$A:$K,MATCH(MID(F$10,13,100)*1,'Raw CDR data'!$2:$2,0)+1,0)</f>
        <v>37</v>
      </c>
      <c r="G37" s="52">
        <f>VLOOKUP($B37&amp;G$8,'Raw CDR data'!$A:$K,MATCH(MID(G$10,13,100)*1,'Raw CDR data'!$2:$2,0),0)</f>
        <v>0</v>
      </c>
      <c r="H37" s="52">
        <f>VLOOKUP($B37&amp;G$8,'Raw CDR data'!$A:$K,MATCH(MID(H$10,13,100)*1,'Raw CDR data'!$2:$2,0),0)</f>
        <v>0</v>
      </c>
      <c r="I37" s="53">
        <f>VLOOKUP($B37&amp;G$8,'Raw CDR data'!$A:$K,MATCH(MID(I$10,13,100)*1,'Raw CDR data'!$2:$2,0)+1,0)</f>
        <v>0</v>
      </c>
      <c r="J37" s="53">
        <f>VLOOKUP($B37&amp;G$8,'Raw CDR data'!$A:$K,MATCH(MID(J$10,13,100)*1,'Raw CDR data'!$2:$2,0)+1,0)</f>
        <v>0</v>
      </c>
      <c r="K37" s="52">
        <f>VLOOKUP($B37&amp;K$8,'Raw CDR data'!$A:$K,MATCH(MID(K$10,13,100)*1,'Raw CDR data'!$2:$2,0),0)</f>
        <v>0</v>
      </c>
      <c r="L37" s="52">
        <f>VLOOKUP($B37&amp;K$8,'Raw CDR data'!$A:$K,MATCH(MID(L$10,13,100)*1,'Raw CDR data'!$2:$2,0),0)</f>
        <v>0</v>
      </c>
      <c r="M37" s="53">
        <f>VLOOKUP($B37&amp;K$8,'Raw CDR data'!$A:$K,MATCH(MID(M$10,13,100)*1,'Raw CDR data'!$2:$2,0)+1,0)</f>
        <v>0</v>
      </c>
      <c r="N37" s="53">
        <f>VLOOKUP($B37&amp;K$8,'Raw CDR data'!$A:$K,MATCH(MID(N$10,13,100)*1,'Raw CDR data'!$2:$2,0)+1,0)</f>
        <v>0</v>
      </c>
      <c r="O37" s="52">
        <f>VLOOKUP($B37&amp;O$8,'Raw CDR data'!$A:$K,MATCH(MID(O$10,13,100)*1,'Raw CDR data'!$2:$2,0),0)</f>
        <v>0</v>
      </c>
      <c r="P37" s="52">
        <f>VLOOKUP($B37&amp;O$8,'Raw CDR data'!$A:$K,MATCH(MID(P$10,13,100)*1,'Raw CDR data'!$2:$2,0),0)</f>
        <v>0</v>
      </c>
      <c r="Q37" s="53">
        <f>VLOOKUP($B37&amp;O$8,'Raw CDR data'!$A:$K,MATCH(MID(Q$10,13,100)*1,'Raw CDR data'!$2:$2,0)+1,0)</f>
        <v>0</v>
      </c>
      <c r="R37" s="53">
        <f>VLOOKUP($B37&amp;O$8,'Raw CDR data'!$A:$K,MATCH(MID(R$10,13,100)*1,'Raw CDR data'!$2:$2,0)+1,0)</f>
        <v>0</v>
      </c>
      <c r="S37" s="52">
        <f>VLOOKUP($B37&amp;S$8,'Raw CDR data'!$A:$K,MATCH(MID(S$10,13,100)*1,'Raw CDR data'!$2:$2,0),0)</f>
        <v>0</v>
      </c>
      <c r="T37" s="52">
        <f>VLOOKUP($B37&amp;S$8,'Raw CDR data'!$A:$K,MATCH(MID(T$10,13,100)*1,'Raw CDR data'!$2:$2,0),0)</f>
        <v>0</v>
      </c>
      <c r="U37" s="53">
        <f>VLOOKUP($B37&amp;S$8,'Raw CDR data'!$A:$K,MATCH(MID(U$10,13,100)*1,'Raw CDR data'!$2:$2,0)+1,0)</f>
        <v>0</v>
      </c>
      <c r="V37" s="53">
        <f>VLOOKUP($B37&amp;S$8,'Raw CDR data'!$A:$K,MATCH(MID(V$10,13,100)*1,'Raw CDR data'!$2:$2,0)+1,0)</f>
        <v>0</v>
      </c>
      <c r="W37" s="52">
        <f>VLOOKUP($B37&amp;"Further Education College",'Raw CDR data'!$A:$K,MATCH(MID(W$10,13,100)*1,'Raw CDR data'!$2:$2,0),0)</f>
        <v>0</v>
      </c>
      <c r="X37" s="52">
        <f>VLOOKUP($B37&amp;"Further Education College",'Raw CDR data'!$A:$K,MATCH(MID(X$10,13,100)*1,'Raw CDR data'!$2:$2,0),0)</f>
        <v>0</v>
      </c>
      <c r="Y37" s="53">
        <f>VLOOKUP($B37&amp;"Further Education College",'Raw CDR data'!$A:$K,MATCH(MID(Y$10,13,100)*1,'Raw CDR data'!$2:$2,0)+1,0)</f>
        <v>0</v>
      </c>
      <c r="Z37" s="53">
        <f>VLOOKUP($B37&amp;"Further Education College",'Raw CDR data'!$A:$K,MATCH(MID(Z$10,13,100)*1,'Raw CDR data'!$2:$2,0)+1,0)</f>
        <v>0</v>
      </c>
      <c r="AA37" s="52">
        <f>VLOOKUP($B37&amp;AA$8,'Raw CDR data'!$A:$K,MATCH(MID(AA$10,13,100)*1,'Raw CDR data'!$2:$2,0),0)</f>
        <v>0</v>
      </c>
      <c r="AB37" s="52">
        <f>VLOOKUP($B37&amp;AA$8,'Raw CDR data'!$A:$K,MATCH(MID(AB$10,13,100)*1,'Raw CDR data'!$2:$2,0),0)</f>
        <v>0</v>
      </c>
      <c r="AC37" s="52">
        <f>VLOOKUP($B37&amp;AC$8,'Raw CDR data'!$A:$K,MATCH(MID(AC$10,13,100)*1,'Raw CDR data'!$2:$2,0),0)</f>
        <v>0</v>
      </c>
      <c r="AD37" s="52">
        <f>VLOOKUP($B37&amp;AC$8,'Raw CDR data'!$A:$K,MATCH(MID(AD$10,13,100)*1,'Raw CDR data'!$2:$2,0),0)</f>
        <v>0</v>
      </c>
      <c r="AE37" s="52">
        <f>VLOOKUP($B37&amp;"Voluntary Adoption Agency",'Raw CDR data'!$A:$K,MATCH(MID(AE$10,13,100)*1,'Raw CDR data'!$2:$2,0),0)</f>
        <v>0</v>
      </c>
      <c r="AF37" s="52">
        <f>VLOOKUP($B37&amp;"Voluntary Adoption Agency",'Raw CDR data'!$A:$K,MATCH(MID(AF$10,13,100)*1,'Raw CDR data'!$2:$2,0),0)</f>
        <v>0</v>
      </c>
      <c r="AG37" s="52">
        <f>VLOOKUP($B37&amp;"Local Authority Adoption Agency",'Raw CDR data'!$A:$K,MATCH(MID(AG$10,13,100)*1,'Raw CDR data'!$2:$2,0),0)</f>
        <v>1</v>
      </c>
      <c r="AH37" s="52">
        <f>VLOOKUP($B37&amp;"Local Authority Adoption Agency",'Raw CDR data'!$A:$K,MATCH(MID(AH$10,13,100)*1,'Raw CDR data'!$2:$2,0),0)</f>
        <v>1</v>
      </c>
      <c r="AI37" s="52">
        <f>VLOOKUP($B37&amp;"Independent Fostering Agency",'Raw CDR data'!$A:$K,MATCH(MID(AI$10,13,100)*1,'Raw CDR data'!$2:$2,0),0)</f>
        <v>0</v>
      </c>
      <c r="AJ37" s="52">
        <f>VLOOKUP($B37&amp;"Independent Fostering Agency",'Raw CDR data'!$A:$K,MATCH(MID(AJ$10,13,100)*1,'Raw CDR data'!$2:$2,0),0)</f>
        <v>0</v>
      </c>
      <c r="AK37" s="52">
        <f>VLOOKUP($B37&amp;"Local Authority Fostering Agency",'Raw CDR data'!$A:$K,MATCH(MID(AK$10,13,100)*1,'Raw CDR data'!$2:$2,0),0)</f>
        <v>1</v>
      </c>
      <c r="AL37" s="52">
        <f>VLOOKUP($B37&amp;"Local Authority Fostering Agency",'Raw CDR data'!$A:$K,MATCH(MID(AL$10,13,100)*1,'Raw CDR data'!$2:$2,0),0)</f>
        <v>1</v>
      </c>
      <c r="AM37" s="52">
        <f>VLOOKUP($B37&amp;AM$8,'Raw CDR data'!$A:$K,MATCH(MID(AM$10,13,100)*1,'Raw CDR data'!$2:$2,0),0)</f>
        <v>13</v>
      </c>
      <c r="AN37" s="52">
        <f>VLOOKUP($B37&amp;AM$8,'Raw CDR data'!$A:$K,MATCH(MID(AN$10,13,100)*1,'Raw CDR data'!$2:$2,0),0)</f>
        <v>13</v>
      </c>
    </row>
    <row r="38" spans="2:40" s="49" customFormat="1" ht="10.5">
      <c r="B38" s="146" t="s">
        <v>670</v>
      </c>
      <c r="C38" s="52">
        <f>VLOOKUP($B38&amp;C$8,'Raw CDR data'!$A:$K,MATCH(MID(C$10,13,100)*1,'Raw CDR data'!$2:$2,0),0)</f>
        <v>101</v>
      </c>
      <c r="D38" s="52">
        <f>VLOOKUP($B38&amp;C$8,'Raw CDR data'!$A:$K,MATCH(MID(D$10,13,100)*1,'Raw CDR data'!$2:$2,0),0)</f>
        <v>101</v>
      </c>
      <c r="E38" s="53">
        <f>VLOOKUP($B38&amp;C$8,'Raw CDR data'!$A:$K,MATCH(MID(E$10,13,100)*1,'Raw CDR data'!$2:$2,0)+1,0)</f>
        <v>516</v>
      </c>
      <c r="F38" s="53">
        <f>VLOOKUP($B38&amp;C$8,'Raw CDR data'!$A:$K,MATCH(MID(F$10,13,100)*1,'Raw CDR data'!$2:$2,0)+1,0)</f>
        <v>517</v>
      </c>
      <c r="G38" s="52">
        <f>VLOOKUP($B38&amp;G$8,'Raw CDR data'!$A:$K,MATCH(MID(G$10,13,100)*1,'Raw CDR data'!$2:$2,0),0)</f>
        <v>0</v>
      </c>
      <c r="H38" s="52">
        <f>VLOOKUP($B38&amp;G$8,'Raw CDR data'!$A:$K,MATCH(MID(H$10,13,100)*1,'Raw CDR data'!$2:$2,0),0)</f>
        <v>0</v>
      </c>
      <c r="I38" s="53">
        <f>VLOOKUP($B38&amp;G$8,'Raw CDR data'!$A:$K,MATCH(MID(I$10,13,100)*1,'Raw CDR data'!$2:$2,0)+1,0)</f>
        <v>0</v>
      </c>
      <c r="J38" s="53">
        <f>VLOOKUP($B38&amp;G$8,'Raw CDR data'!$A:$K,MATCH(MID(J$10,13,100)*1,'Raw CDR data'!$2:$2,0)+1,0)</f>
        <v>0</v>
      </c>
      <c r="K38" s="52">
        <f>VLOOKUP($B38&amp;K$8,'Raw CDR data'!$A:$K,MATCH(MID(K$10,13,100)*1,'Raw CDR data'!$2:$2,0),0)</f>
        <v>4</v>
      </c>
      <c r="L38" s="52">
        <f>VLOOKUP($B38&amp;K$8,'Raw CDR data'!$A:$K,MATCH(MID(L$10,13,100)*1,'Raw CDR data'!$2:$2,0),0)</f>
        <v>4</v>
      </c>
      <c r="M38" s="53">
        <f>VLOOKUP($B38&amp;K$8,'Raw CDR data'!$A:$K,MATCH(MID(M$10,13,100)*1,'Raw CDR data'!$2:$2,0)+1,0)</f>
        <v>93</v>
      </c>
      <c r="N38" s="53">
        <f>VLOOKUP($B38&amp;K$8,'Raw CDR data'!$A:$K,MATCH(MID(N$10,13,100)*1,'Raw CDR data'!$2:$2,0)+1,0)</f>
        <v>101</v>
      </c>
      <c r="O38" s="52">
        <f>VLOOKUP($B38&amp;O$8,'Raw CDR data'!$A:$K,MATCH(MID(O$10,13,100)*1,'Raw CDR data'!$2:$2,0),0)</f>
        <v>0</v>
      </c>
      <c r="P38" s="52">
        <f>VLOOKUP($B38&amp;O$8,'Raw CDR data'!$A:$K,MATCH(MID(P$10,13,100)*1,'Raw CDR data'!$2:$2,0),0)</f>
        <v>1</v>
      </c>
      <c r="Q38" s="53">
        <f>VLOOKUP($B38&amp;O$8,'Raw CDR data'!$A:$K,MATCH(MID(Q$10,13,100)*1,'Raw CDR data'!$2:$2,0)+1,0)</f>
        <v>0</v>
      </c>
      <c r="R38" s="53">
        <f>VLOOKUP($B38&amp;O$8,'Raw CDR data'!$A:$K,MATCH(MID(R$10,13,100)*1,'Raw CDR data'!$2:$2,0)+1,0)</f>
        <v>6.4285709999999998</v>
      </c>
      <c r="S38" s="52">
        <f>VLOOKUP($B38&amp;S$8,'Raw CDR data'!$A:$K,MATCH(MID(S$10,13,100)*1,'Raw CDR data'!$2:$2,0),0)</f>
        <v>3</v>
      </c>
      <c r="T38" s="52">
        <f>VLOOKUP($B38&amp;S$8,'Raw CDR data'!$A:$K,MATCH(MID(T$10,13,100)*1,'Raw CDR data'!$2:$2,0),0)</f>
        <v>3</v>
      </c>
      <c r="U38" s="53">
        <f>VLOOKUP($B38&amp;S$8,'Raw CDR data'!$A:$K,MATCH(MID(U$10,13,100)*1,'Raw CDR data'!$2:$2,0)+1,0)</f>
        <v>498</v>
      </c>
      <c r="V38" s="53">
        <f>VLOOKUP($B38&amp;S$8,'Raw CDR data'!$A:$K,MATCH(MID(V$10,13,100)*1,'Raw CDR data'!$2:$2,0)+1,0)</f>
        <v>498</v>
      </c>
      <c r="W38" s="52">
        <f>VLOOKUP($B38&amp;"Further Education College",'Raw CDR data'!$A:$K,MATCH(MID(W$10,13,100)*1,'Raw CDR data'!$2:$2,0),0)</f>
        <v>1</v>
      </c>
      <c r="X38" s="52">
        <f>VLOOKUP($B38&amp;"Further Education College",'Raw CDR data'!$A:$K,MATCH(MID(X$10,13,100)*1,'Raw CDR data'!$2:$2,0),0)</f>
        <v>1</v>
      </c>
      <c r="Y38" s="53">
        <f>VLOOKUP($B38&amp;"Further Education College",'Raw CDR data'!$A:$K,MATCH(MID(Y$10,13,100)*1,'Raw CDR data'!$2:$2,0)+1,0)</f>
        <v>278</v>
      </c>
      <c r="Z38" s="53">
        <f>VLOOKUP($B38&amp;"Further Education College",'Raw CDR data'!$A:$K,MATCH(MID(Z$10,13,100)*1,'Raw CDR data'!$2:$2,0)+1,0)</f>
        <v>278</v>
      </c>
      <c r="AA38" s="52">
        <f>VLOOKUP($B38&amp;AA$8,'Raw CDR data'!$A:$K,MATCH(MID(AA$10,13,100)*1,'Raw CDR data'!$2:$2,0),0)</f>
        <v>0</v>
      </c>
      <c r="AB38" s="52">
        <f>VLOOKUP($B38&amp;AA$8,'Raw CDR data'!$A:$K,MATCH(MID(AB$10,13,100)*1,'Raw CDR data'!$2:$2,0),0)</f>
        <v>0</v>
      </c>
      <c r="AC38" s="52">
        <f>VLOOKUP($B38&amp;AC$8,'Raw CDR data'!$A:$K,MATCH(MID(AC$10,13,100)*1,'Raw CDR data'!$2:$2,0),0)</f>
        <v>1</v>
      </c>
      <c r="AD38" s="52">
        <f>VLOOKUP($B38&amp;AC$8,'Raw CDR data'!$A:$K,MATCH(MID(AD$10,13,100)*1,'Raw CDR data'!$2:$2,0),0)</f>
        <v>1</v>
      </c>
      <c r="AE38" s="52">
        <f>VLOOKUP($B38&amp;"Voluntary Adoption Agency",'Raw CDR data'!$A:$K,MATCH(MID(AE$10,13,100)*1,'Raw CDR data'!$2:$2,0),0)</f>
        <v>2</v>
      </c>
      <c r="AF38" s="52">
        <f>VLOOKUP($B38&amp;"Voluntary Adoption Agency",'Raw CDR data'!$A:$K,MATCH(MID(AF$10,13,100)*1,'Raw CDR data'!$2:$2,0),0)</f>
        <v>2</v>
      </c>
      <c r="AG38" s="52">
        <f>VLOOKUP($B38&amp;"Local Authority Adoption Agency",'Raw CDR data'!$A:$K,MATCH(MID(AG$10,13,100)*1,'Raw CDR data'!$2:$2,0),0)</f>
        <v>1</v>
      </c>
      <c r="AH38" s="52">
        <f>VLOOKUP($B38&amp;"Local Authority Adoption Agency",'Raw CDR data'!$A:$K,MATCH(MID(AH$10,13,100)*1,'Raw CDR data'!$2:$2,0),0)</f>
        <v>1</v>
      </c>
      <c r="AI38" s="52">
        <f>VLOOKUP($B38&amp;"Independent Fostering Agency",'Raw CDR data'!$A:$K,MATCH(MID(AI$10,13,100)*1,'Raw CDR data'!$2:$2,0),0)</f>
        <v>7</v>
      </c>
      <c r="AJ38" s="52">
        <f>VLOOKUP($B38&amp;"Independent Fostering Agency",'Raw CDR data'!$A:$K,MATCH(MID(AJ$10,13,100)*1,'Raw CDR data'!$2:$2,0),0)</f>
        <v>5</v>
      </c>
      <c r="AK38" s="52">
        <f>VLOOKUP($B38&amp;"Local Authority Fostering Agency",'Raw CDR data'!$A:$K,MATCH(MID(AK$10,13,100)*1,'Raw CDR data'!$2:$2,0),0)</f>
        <v>1</v>
      </c>
      <c r="AL38" s="52">
        <f>VLOOKUP($B38&amp;"Local Authority Fostering Agency",'Raw CDR data'!$A:$K,MATCH(MID(AL$10,13,100)*1,'Raw CDR data'!$2:$2,0),0)</f>
        <v>1</v>
      </c>
      <c r="AM38" s="52">
        <f>VLOOKUP($B38&amp;AM$8,'Raw CDR data'!$A:$K,MATCH(MID(AM$10,13,100)*1,'Raw CDR data'!$2:$2,0),0)</f>
        <v>121</v>
      </c>
      <c r="AN38" s="52">
        <f>VLOOKUP($B38&amp;AM$8,'Raw CDR data'!$A:$K,MATCH(MID(AN$10,13,100)*1,'Raw CDR data'!$2:$2,0),0)</f>
        <v>120</v>
      </c>
    </row>
    <row r="39" spans="2:40" s="49" customFormat="1" ht="10.5">
      <c r="B39" s="146" t="s">
        <v>674</v>
      </c>
      <c r="C39" s="52">
        <f>VLOOKUP($B39&amp;C$8,'Raw CDR data'!$A:$K,MATCH(MID(C$10,13,100)*1,'Raw CDR data'!$2:$2,0),0)</f>
        <v>22</v>
      </c>
      <c r="D39" s="52">
        <f>VLOOKUP($B39&amp;C$8,'Raw CDR data'!$A:$K,MATCH(MID(D$10,13,100)*1,'Raw CDR data'!$2:$2,0),0)</f>
        <v>20</v>
      </c>
      <c r="E39" s="53">
        <f>VLOOKUP($B39&amp;C$8,'Raw CDR data'!$A:$K,MATCH(MID(E$10,13,100)*1,'Raw CDR data'!$2:$2,0)+1,0)</f>
        <v>90</v>
      </c>
      <c r="F39" s="53">
        <f>VLOOKUP($B39&amp;C$8,'Raw CDR data'!$A:$K,MATCH(MID(F$10,13,100)*1,'Raw CDR data'!$2:$2,0)+1,0)</f>
        <v>85</v>
      </c>
      <c r="G39" s="52">
        <f>VLOOKUP($B39&amp;G$8,'Raw CDR data'!$A:$K,MATCH(MID(G$10,13,100)*1,'Raw CDR data'!$2:$2,0),0)</f>
        <v>0</v>
      </c>
      <c r="H39" s="52">
        <f>VLOOKUP($B39&amp;G$8,'Raw CDR data'!$A:$K,MATCH(MID(H$10,13,100)*1,'Raw CDR data'!$2:$2,0),0)</f>
        <v>0</v>
      </c>
      <c r="I39" s="53">
        <f>VLOOKUP($B39&amp;G$8,'Raw CDR data'!$A:$K,MATCH(MID(I$10,13,100)*1,'Raw CDR data'!$2:$2,0)+1,0)</f>
        <v>0</v>
      </c>
      <c r="J39" s="53">
        <f>VLOOKUP($B39&amp;G$8,'Raw CDR data'!$A:$K,MATCH(MID(J$10,13,100)*1,'Raw CDR data'!$2:$2,0)+1,0)</f>
        <v>0</v>
      </c>
      <c r="K39" s="52">
        <f>VLOOKUP($B39&amp;K$8,'Raw CDR data'!$A:$K,MATCH(MID(K$10,13,100)*1,'Raw CDR data'!$2:$2,0),0)</f>
        <v>3</v>
      </c>
      <c r="L39" s="52">
        <f>VLOOKUP($B39&amp;K$8,'Raw CDR data'!$A:$K,MATCH(MID(L$10,13,100)*1,'Raw CDR data'!$2:$2,0),0)</f>
        <v>3</v>
      </c>
      <c r="M39" s="53">
        <f>VLOOKUP($B39&amp;K$8,'Raw CDR data'!$A:$K,MATCH(MID(M$10,13,100)*1,'Raw CDR data'!$2:$2,0)+1,0)</f>
        <v>41</v>
      </c>
      <c r="N39" s="53">
        <f>VLOOKUP($B39&amp;K$8,'Raw CDR data'!$A:$K,MATCH(MID(N$10,13,100)*1,'Raw CDR data'!$2:$2,0)+1,0)</f>
        <v>41</v>
      </c>
      <c r="O39" s="52">
        <f>VLOOKUP($B39&amp;O$8,'Raw CDR data'!$A:$K,MATCH(MID(O$10,13,100)*1,'Raw CDR data'!$2:$2,0),0)</f>
        <v>1</v>
      </c>
      <c r="P39" s="52">
        <f>VLOOKUP($B39&amp;O$8,'Raw CDR data'!$A:$K,MATCH(MID(P$10,13,100)*1,'Raw CDR data'!$2:$2,0),0)</f>
        <v>1</v>
      </c>
      <c r="Q39" s="53">
        <f>VLOOKUP($B39&amp;O$8,'Raw CDR data'!$A:$K,MATCH(MID(Q$10,13,100)*1,'Raw CDR data'!$2:$2,0)+1,0)</f>
        <v>6.6956519999999999</v>
      </c>
      <c r="R39" s="53">
        <f>VLOOKUP($B39&amp;O$8,'Raw CDR data'!$A:$K,MATCH(MID(R$10,13,100)*1,'Raw CDR data'!$2:$2,0)+1,0)</f>
        <v>6.6956519999999999</v>
      </c>
      <c r="S39" s="52">
        <f>VLOOKUP($B39&amp;S$8,'Raw CDR data'!$A:$K,MATCH(MID(S$10,13,100)*1,'Raw CDR data'!$2:$2,0),0)</f>
        <v>0</v>
      </c>
      <c r="T39" s="52">
        <f>VLOOKUP($B39&amp;S$8,'Raw CDR data'!$A:$K,MATCH(MID(T$10,13,100)*1,'Raw CDR data'!$2:$2,0),0)</f>
        <v>0</v>
      </c>
      <c r="U39" s="53">
        <f>VLOOKUP($B39&amp;S$8,'Raw CDR data'!$A:$K,MATCH(MID(U$10,13,100)*1,'Raw CDR data'!$2:$2,0)+1,0)</f>
        <v>0</v>
      </c>
      <c r="V39" s="53">
        <f>VLOOKUP($B39&amp;S$8,'Raw CDR data'!$A:$K,MATCH(MID(V$10,13,100)*1,'Raw CDR data'!$2:$2,0)+1,0)</f>
        <v>0</v>
      </c>
      <c r="W39" s="52">
        <f>VLOOKUP($B39&amp;"Further Education College",'Raw CDR data'!$A:$K,MATCH(MID(W$10,13,100)*1,'Raw CDR data'!$2:$2,0),0)</f>
        <v>0</v>
      </c>
      <c r="X39" s="52">
        <f>VLOOKUP($B39&amp;"Further Education College",'Raw CDR data'!$A:$K,MATCH(MID(X$10,13,100)*1,'Raw CDR data'!$2:$2,0),0)</f>
        <v>0</v>
      </c>
      <c r="Y39" s="53">
        <f>VLOOKUP($B39&amp;"Further Education College",'Raw CDR data'!$A:$K,MATCH(MID(Y$10,13,100)*1,'Raw CDR data'!$2:$2,0)+1,0)</f>
        <v>0</v>
      </c>
      <c r="Z39" s="53">
        <f>VLOOKUP($B39&amp;"Further Education College",'Raw CDR data'!$A:$K,MATCH(MID(Z$10,13,100)*1,'Raw CDR data'!$2:$2,0)+1,0)</f>
        <v>0</v>
      </c>
      <c r="AA39" s="52">
        <f>VLOOKUP($B39&amp;AA$8,'Raw CDR data'!$A:$K,MATCH(MID(AA$10,13,100)*1,'Raw CDR data'!$2:$2,0),0)</f>
        <v>0</v>
      </c>
      <c r="AB39" s="52">
        <f>VLOOKUP($B39&amp;AA$8,'Raw CDR data'!$A:$K,MATCH(MID(AB$10,13,100)*1,'Raw CDR data'!$2:$2,0),0)</f>
        <v>0</v>
      </c>
      <c r="AC39" s="52">
        <f>VLOOKUP($B39&amp;AC$8,'Raw CDR data'!$A:$K,MATCH(MID(AC$10,13,100)*1,'Raw CDR data'!$2:$2,0),0)</f>
        <v>0</v>
      </c>
      <c r="AD39" s="52">
        <f>VLOOKUP($B39&amp;AC$8,'Raw CDR data'!$A:$K,MATCH(MID(AD$10,13,100)*1,'Raw CDR data'!$2:$2,0),0)</f>
        <v>0</v>
      </c>
      <c r="AE39" s="52">
        <f>VLOOKUP($B39&amp;"Voluntary Adoption Agency",'Raw CDR data'!$A:$K,MATCH(MID(AE$10,13,100)*1,'Raw CDR data'!$2:$2,0),0)</f>
        <v>1</v>
      </c>
      <c r="AF39" s="52">
        <f>VLOOKUP($B39&amp;"Voluntary Adoption Agency",'Raw CDR data'!$A:$K,MATCH(MID(AF$10,13,100)*1,'Raw CDR data'!$2:$2,0),0)</f>
        <v>1</v>
      </c>
      <c r="AG39" s="52">
        <f>VLOOKUP($B39&amp;"Local Authority Adoption Agency",'Raw CDR data'!$A:$K,MATCH(MID(AG$10,13,100)*1,'Raw CDR data'!$2:$2,0),0)</f>
        <v>1</v>
      </c>
      <c r="AH39" s="52">
        <f>VLOOKUP($B39&amp;"Local Authority Adoption Agency",'Raw CDR data'!$A:$K,MATCH(MID(AH$10,13,100)*1,'Raw CDR data'!$2:$2,0),0)</f>
        <v>1</v>
      </c>
      <c r="AI39" s="52">
        <f>VLOOKUP($B39&amp;"Independent Fostering Agency",'Raw CDR data'!$A:$K,MATCH(MID(AI$10,13,100)*1,'Raw CDR data'!$2:$2,0),0)</f>
        <v>3</v>
      </c>
      <c r="AJ39" s="52">
        <f>VLOOKUP($B39&amp;"Independent Fostering Agency",'Raw CDR data'!$A:$K,MATCH(MID(AJ$10,13,100)*1,'Raw CDR data'!$2:$2,0),0)</f>
        <v>3</v>
      </c>
      <c r="AK39" s="52">
        <f>VLOOKUP($B39&amp;"Local Authority Fostering Agency",'Raw CDR data'!$A:$K,MATCH(MID(AK$10,13,100)*1,'Raw CDR data'!$2:$2,0),0)</f>
        <v>1</v>
      </c>
      <c r="AL39" s="52">
        <f>VLOOKUP($B39&amp;"Local Authority Fostering Agency",'Raw CDR data'!$A:$K,MATCH(MID(AL$10,13,100)*1,'Raw CDR data'!$2:$2,0),0)</f>
        <v>1</v>
      </c>
      <c r="AM39" s="52">
        <f>VLOOKUP($B39&amp;AM$8,'Raw CDR data'!$A:$K,MATCH(MID(AM$10,13,100)*1,'Raw CDR data'!$2:$2,0),0)</f>
        <v>32</v>
      </c>
      <c r="AN39" s="52">
        <f>VLOOKUP($B39&amp;AM$8,'Raw CDR data'!$A:$K,MATCH(MID(AN$10,13,100)*1,'Raw CDR data'!$2:$2,0),0)</f>
        <v>30</v>
      </c>
    </row>
    <row r="40" spans="2:40" s="49" customFormat="1" ht="10.5">
      <c r="B40" s="146" t="s">
        <v>675</v>
      </c>
      <c r="C40" s="52">
        <f>VLOOKUP($B40&amp;C$8,'Raw CDR data'!$A:$K,MATCH(MID(C$10,13,100)*1,'Raw CDR data'!$2:$2,0),0)</f>
        <v>33</v>
      </c>
      <c r="D40" s="52">
        <f>VLOOKUP($B40&amp;C$8,'Raw CDR data'!$A:$K,MATCH(MID(D$10,13,100)*1,'Raw CDR data'!$2:$2,0),0)</f>
        <v>34</v>
      </c>
      <c r="E40" s="53">
        <f>VLOOKUP($B40&amp;C$8,'Raw CDR data'!$A:$K,MATCH(MID(E$10,13,100)*1,'Raw CDR data'!$2:$2,0)+1,0)</f>
        <v>172</v>
      </c>
      <c r="F40" s="53">
        <f>VLOOKUP($B40&amp;C$8,'Raw CDR data'!$A:$K,MATCH(MID(F$10,13,100)*1,'Raw CDR data'!$2:$2,0)+1,0)</f>
        <v>172</v>
      </c>
      <c r="G40" s="52">
        <f>VLOOKUP($B40&amp;G$8,'Raw CDR data'!$A:$K,MATCH(MID(G$10,13,100)*1,'Raw CDR data'!$2:$2,0),0)</f>
        <v>0</v>
      </c>
      <c r="H40" s="52">
        <f>VLOOKUP($B40&amp;G$8,'Raw CDR data'!$A:$K,MATCH(MID(H$10,13,100)*1,'Raw CDR data'!$2:$2,0),0)</f>
        <v>0</v>
      </c>
      <c r="I40" s="53">
        <f>VLOOKUP($B40&amp;G$8,'Raw CDR data'!$A:$K,MATCH(MID(I$10,13,100)*1,'Raw CDR data'!$2:$2,0)+1,0)</f>
        <v>0</v>
      </c>
      <c r="J40" s="53">
        <f>VLOOKUP($B40&amp;G$8,'Raw CDR data'!$A:$K,MATCH(MID(J$10,13,100)*1,'Raw CDR data'!$2:$2,0)+1,0)</f>
        <v>0</v>
      </c>
      <c r="K40" s="52">
        <f>VLOOKUP($B40&amp;K$8,'Raw CDR data'!$A:$K,MATCH(MID(K$10,13,100)*1,'Raw CDR data'!$2:$2,0),0)</f>
        <v>0</v>
      </c>
      <c r="L40" s="52">
        <f>VLOOKUP($B40&amp;K$8,'Raw CDR data'!$A:$K,MATCH(MID(L$10,13,100)*1,'Raw CDR data'!$2:$2,0),0)</f>
        <v>0</v>
      </c>
      <c r="M40" s="53">
        <f>VLOOKUP($B40&amp;K$8,'Raw CDR data'!$A:$K,MATCH(MID(M$10,13,100)*1,'Raw CDR data'!$2:$2,0)+1,0)</f>
        <v>0</v>
      </c>
      <c r="N40" s="53">
        <f>VLOOKUP($B40&amp;K$8,'Raw CDR data'!$A:$K,MATCH(MID(N$10,13,100)*1,'Raw CDR data'!$2:$2,0)+1,0)</f>
        <v>0</v>
      </c>
      <c r="O40" s="52">
        <f>VLOOKUP($B40&amp;O$8,'Raw CDR data'!$A:$K,MATCH(MID(O$10,13,100)*1,'Raw CDR data'!$2:$2,0),0)</f>
        <v>0</v>
      </c>
      <c r="P40" s="52">
        <f>VLOOKUP($B40&amp;O$8,'Raw CDR data'!$A:$K,MATCH(MID(P$10,13,100)*1,'Raw CDR data'!$2:$2,0),0)</f>
        <v>0</v>
      </c>
      <c r="Q40" s="53">
        <f>VLOOKUP($B40&amp;O$8,'Raw CDR data'!$A:$K,MATCH(MID(Q$10,13,100)*1,'Raw CDR data'!$2:$2,0)+1,0)</f>
        <v>0</v>
      </c>
      <c r="R40" s="53">
        <f>VLOOKUP($B40&amp;O$8,'Raw CDR data'!$A:$K,MATCH(MID(R$10,13,100)*1,'Raw CDR data'!$2:$2,0)+1,0)</f>
        <v>0</v>
      </c>
      <c r="S40" s="52">
        <f>VLOOKUP($B40&amp;S$8,'Raw CDR data'!$A:$K,MATCH(MID(S$10,13,100)*1,'Raw CDR data'!$2:$2,0),0)</f>
        <v>0</v>
      </c>
      <c r="T40" s="52">
        <f>VLOOKUP($B40&amp;S$8,'Raw CDR data'!$A:$K,MATCH(MID(T$10,13,100)*1,'Raw CDR data'!$2:$2,0),0)</f>
        <v>0</v>
      </c>
      <c r="U40" s="53">
        <f>VLOOKUP($B40&amp;S$8,'Raw CDR data'!$A:$K,MATCH(MID(U$10,13,100)*1,'Raw CDR data'!$2:$2,0)+1,0)</f>
        <v>0</v>
      </c>
      <c r="V40" s="53">
        <f>VLOOKUP($B40&amp;S$8,'Raw CDR data'!$A:$K,MATCH(MID(V$10,13,100)*1,'Raw CDR data'!$2:$2,0)+1,0)</f>
        <v>0</v>
      </c>
      <c r="W40" s="52">
        <f>VLOOKUP($B40&amp;"Further Education College",'Raw CDR data'!$A:$K,MATCH(MID(W$10,13,100)*1,'Raw CDR data'!$2:$2,0),0)</f>
        <v>0</v>
      </c>
      <c r="X40" s="52">
        <f>VLOOKUP($B40&amp;"Further Education College",'Raw CDR data'!$A:$K,MATCH(MID(X$10,13,100)*1,'Raw CDR data'!$2:$2,0),0)</f>
        <v>0</v>
      </c>
      <c r="Y40" s="53">
        <f>VLOOKUP($B40&amp;"Further Education College",'Raw CDR data'!$A:$K,MATCH(MID(Y$10,13,100)*1,'Raw CDR data'!$2:$2,0)+1,0)</f>
        <v>0</v>
      </c>
      <c r="Z40" s="53">
        <f>VLOOKUP($B40&amp;"Further Education College",'Raw CDR data'!$A:$K,MATCH(MID(Z$10,13,100)*1,'Raw CDR data'!$2:$2,0)+1,0)</f>
        <v>0</v>
      </c>
      <c r="AA40" s="52">
        <f>VLOOKUP($B40&amp;AA$8,'Raw CDR data'!$A:$K,MATCH(MID(AA$10,13,100)*1,'Raw CDR data'!$2:$2,0),0)</f>
        <v>0</v>
      </c>
      <c r="AB40" s="52">
        <f>VLOOKUP($B40&amp;AA$8,'Raw CDR data'!$A:$K,MATCH(MID(AB$10,13,100)*1,'Raw CDR data'!$2:$2,0),0)</f>
        <v>0</v>
      </c>
      <c r="AC40" s="52">
        <f>VLOOKUP($B40&amp;AC$8,'Raw CDR data'!$A:$K,MATCH(MID(AC$10,13,100)*1,'Raw CDR data'!$2:$2,0),0)</f>
        <v>0</v>
      </c>
      <c r="AD40" s="52">
        <f>VLOOKUP($B40&amp;AC$8,'Raw CDR data'!$A:$K,MATCH(MID(AD$10,13,100)*1,'Raw CDR data'!$2:$2,0),0)</f>
        <v>0</v>
      </c>
      <c r="AE40" s="52">
        <f>VLOOKUP($B40&amp;"Voluntary Adoption Agency",'Raw CDR data'!$A:$K,MATCH(MID(AE$10,13,100)*1,'Raw CDR data'!$2:$2,0),0)</f>
        <v>1</v>
      </c>
      <c r="AF40" s="52">
        <f>VLOOKUP($B40&amp;"Voluntary Adoption Agency",'Raw CDR data'!$A:$K,MATCH(MID(AF$10,13,100)*1,'Raw CDR data'!$2:$2,0),0)</f>
        <v>1</v>
      </c>
      <c r="AG40" s="52">
        <f>VLOOKUP($B40&amp;"Local Authority Adoption Agency",'Raw CDR data'!$A:$K,MATCH(MID(AG$10,13,100)*1,'Raw CDR data'!$2:$2,0),0)</f>
        <v>1</v>
      </c>
      <c r="AH40" s="52">
        <f>VLOOKUP($B40&amp;"Local Authority Adoption Agency",'Raw CDR data'!$A:$K,MATCH(MID(AH$10,13,100)*1,'Raw CDR data'!$2:$2,0),0)</f>
        <v>1</v>
      </c>
      <c r="AI40" s="52">
        <f>VLOOKUP($B40&amp;"Independent Fostering Agency",'Raw CDR data'!$A:$K,MATCH(MID(AI$10,13,100)*1,'Raw CDR data'!$2:$2,0),0)</f>
        <v>3</v>
      </c>
      <c r="AJ40" s="52">
        <f>VLOOKUP($B40&amp;"Independent Fostering Agency",'Raw CDR data'!$A:$K,MATCH(MID(AJ$10,13,100)*1,'Raw CDR data'!$2:$2,0),0)</f>
        <v>3</v>
      </c>
      <c r="AK40" s="52">
        <f>VLOOKUP($B40&amp;"Local Authority Fostering Agency",'Raw CDR data'!$A:$K,MATCH(MID(AK$10,13,100)*1,'Raw CDR data'!$2:$2,0),0)</f>
        <v>1</v>
      </c>
      <c r="AL40" s="52">
        <f>VLOOKUP($B40&amp;"Local Authority Fostering Agency",'Raw CDR data'!$A:$K,MATCH(MID(AL$10,13,100)*1,'Raw CDR data'!$2:$2,0),0)</f>
        <v>1</v>
      </c>
      <c r="AM40" s="52">
        <f>VLOOKUP($B40&amp;AM$8,'Raw CDR data'!$A:$K,MATCH(MID(AM$10,13,100)*1,'Raw CDR data'!$2:$2,0),0)</f>
        <v>39</v>
      </c>
      <c r="AN40" s="52">
        <f>VLOOKUP($B40&amp;AM$8,'Raw CDR data'!$A:$K,MATCH(MID(AN$10,13,100)*1,'Raw CDR data'!$2:$2,0),0)</f>
        <v>40</v>
      </c>
    </row>
    <row r="41" spans="2:40" s="49" customFormat="1" ht="10.5">
      <c r="B41" s="146" t="s">
        <v>684</v>
      </c>
      <c r="C41" s="52">
        <f>VLOOKUP($B41&amp;C$8,'Raw CDR data'!$A:$K,MATCH(MID(C$10,13,100)*1,'Raw CDR data'!$2:$2,0),0)</f>
        <v>12</v>
      </c>
      <c r="D41" s="52">
        <f>VLOOKUP($B41&amp;C$8,'Raw CDR data'!$A:$K,MATCH(MID(D$10,13,100)*1,'Raw CDR data'!$2:$2,0),0)</f>
        <v>12</v>
      </c>
      <c r="E41" s="53">
        <f>VLOOKUP($B41&amp;C$8,'Raw CDR data'!$A:$K,MATCH(MID(E$10,13,100)*1,'Raw CDR data'!$2:$2,0)+1,0)</f>
        <v>59</v>
      </c>
      <c r="F41" s="53">
        <f>VLOOKUP($B41&amp;C$8,'Raw CDR data'!$A:$K,MATCH(MID(F$10,13,100)*1,'Raw CDR data'!$2:$2,0)+1,0)</f>
        <v>60</v>
      </c>
      <c r="G41" s="52">
        <f>VLOOKUP($B41&amp;G$8,'Raw CDR data'!$A:$K,MATCH(MID(G$10,13,100)*1,'Raw CDR data'!$2:$2,0),0)</f>
        <v>0</v>
      </c>
      <c r="H41" s="52">
        <f>VLOOKUP($B41&amp;G$8,'Raw CDR data'!$A:$K,MATCH(MID(H$10,13,100)*1,'Raw CDR data'!$2:$2,0),0)</f>
        <v>0</v>
      </c>
      <c r="I41" s="53">
        <f>VLOOKUP($B41&amp;G$8,'Raw CDR data'!$A:$K,MATCH(MID(I$10,13,100)*1,'Raw CDR data'!$2:$2,0)+1,0)</f>
        <v>0</v>
      </c>
      <c r="J41" s="53">
        <f>VLOOKUP($B41&amp;G$8,'Raw CDR data'!$A:$K,MATCH(MID(J$10,13,100)*1,'Raw CDR data'!$2:$2,0)+1,0)</f>
        <v>0</v>
      </c>
      <c r="K41" s="52">
        <f>VLOOKUP($B41&amp;K$8,'Raw CDR data'!$A:$K,MATCH(MID(K$10,13,100)*1,'Raw CDR data'!$2:$2,0),0)</f>
        <v>0</v>
      </c>
      <c r="L41" s="52">
        <f>VLOOKUP($B41&amp;K$8,'Raw CDR data'!$A:$K,MATCH(MID(L$10,13,100)*1,'Raw CDR data'!$2:$2,0),0)</f>
        <v>0</v>
      </c>
      <c r="M41" s="53">
        <f>VLOOKUP($B41&amp;K$8,'Raw CDR data'!$A:$K,MATCH(MID(M$10,13,100)*1,'Raw CDR data'!$2:$2,0)+1,0)</f>
        <v>0</v>
      </c>
      <c r="N41" s="53">
        <f>VLOOKUP($B41&amp;K$8,'Raw CDR data'!$A:$K,MATCH(MID(N$10,13,100)*1,'Raw CDR data'!$2:$2,0)+1,0)</f>
        <v>0</v>
      </c>
      <c r="O41" s="52">
        <f>VLOOKUP($B41&amp;O$8,'Raw CDR data'!$A:$K,MATCH(MID(O$10,13,100)*1,'Raw CDR data'!$2:$2,0),0)</f>
        <v>0</v>
      </c>
      <c r="P41" s="52">
        <f>VLOOKUP($B41&amp;O$8,'Raw CDR data'!$A:$K,MATCH(MID(P$10,13,100)*1,'Raw CDR data'!$2:$2,0),0)</f>
        <v>0</v>
      </c>
      <c r="Q41" s="53">
        <f>VLOOKUP($B41&amp;O$8,'Raw CDR data'!$A:$K,MATCH(MID(Q$10,13,100)*1,'Raw CDR data'!$2:$2,0)+1,0)</f>
        <v>0</v>
      </c>
      <c r="R41" s="53">
        <f>VLOOKUP($B41&amp;O$8,'Raw CDR data'!$A:$K,MATCH(MID(R$10,13,100)*1,'Raw CDR data'!$2:$2,0)+1,0)</f>
        <v>0</v>
      </c>
      <c r="S41" s="52">
        <f>VLOOKUP($B41&amp;S$8,'Raw CDR data'!$A:$K,MATCH(MID(S$10,13,100)*1,'Raw CDR data'!$2:$2,0),0)</f>
        <v>0</v>
      </c>
      <c r="T41" s="52">
        <f>VLOOKUP($B41&amp;S$8,'Raw CDR data'!$A:$K,MATCH(MID(T$10,13,100)*1,'Raw CDR data'!$2:$2,0),0)</f>
        <v>0</v>
      </c>
      <c r="U41" s="53">
        <f>VLOOKUP($B41&amp;S$8,'Raw CDR data'!$A:$K,MATCH(MID(U$10,13,100)*1,'Raw CDR data'!$2:$2,0)+1,0)</f>
        <v>0</v>
      </c>
      <c r="V41" s="53">
        <f>VLOOKUP($B41&amp;S$8,'Raw CDR data'!$A:$K,MATCH(MID(V$10,13,100)*1,'Raw CDR data'!$2:$2,0)+1,0)</f>
        <v>0</v>
      </c>
      <c r="W41" s="52">
        <f>VLOOKUP($B41&amp;"Further Education College",'Raw CDR data'!$A:$K,MATCH(MID(W$10,13,100)*1,'Raw CDR data'!$2:$2,0),0)</f>
        <v>0</v>
      </c>
      <c r="X41" s="52">
        <f>VLOOKUP($B41&amp;"Further Education College",'Raw CDR data'!$A:$K,MATCH(MID(X$10,13,100)*1,'Raw CDR data'!$2:$2,0),0)</f>
        <v>0</v>
      </c>
      <c r="Y41" s="53">
        <f>VLOOKUP($B41&amp;"Further Education College",'Raw CDR data'!$A:$K,MATCH(MID(Y$10,13,100)*1,'Raw CDR data'!$2:$2,0)+1,0)</f>
        <v>0</v>
      </c>
      <c r="Z41" s="53">
        <f>VLOOKUP($B41&amp;"Further Education College",'Raw CDR data'!$A:$K,MATCH(MID(Z$10,13,100)*1,'Raw CDR data'!$2:$2,0)+1,0)</f>
        <v>0</v>
      </c>
      <c r="AA41" s="52">
        <f>VLOOKUP($B41&amp;AA$8,'Raw CDR data'!$A:$K,MATCH(MID(AA$10,13,100)*1,'Raw CDR data'!$2:$2,0),0)</f>
        <v>0</v>
      </c>
      <c r="AB41" s="52">
        <f>VLOOKUP($B41&amp;AA$8,'Raw CDR data'!$A:$K,MATCH(MID(AB$10,13,100)*1,'Raw CDR data'!$2:$2,0),0)</f>
        <v>0</v>
      </c>
      <c r="AC41" s="52">
        <f>VLOOKUP($B41&amp;AC$8,'Raw CDR data'!$A:$K,MATCH(MID(AC$10,13,100)*1,'Raw CDR data'!$2:$2,0),0)</f>
        <v>0</v>
      </c>
      <c r="AD41" s="52">
        <f>VLOOKUP($B41&amp;AC$8,'Raw CDR data'!$A:$K,MATCH(MID(AD$10,13,100)*1,'Raw CDR data'!$2:$2,0),0)</f>
        <v>0</v>
      </c>
      <c r="AE41" s="52">
        <f>VLOOKUP($B41&amp;"Voluntary Adoption Agency",'Raw CDR data'!$A:$K,MATCH(MID(AE$10,13,100)*1,'Raw CDR data'!$2:$2,0),0)</f>
        <v>0</v>
      </c>
      <c r="AF41" s="52">
        <f>VLOOKUP($B41&amp;"Voluntary Adoption Agency",'Raw CDR data'!$A:$K,MATCH(MID(AF$10,13,100)*1,'Raw CDR data'!$2:$2,0),0)</f>
        <v>0</v>
      </c>
      <c r="AG41" s="52">
        <f>VLOOKUP($B41&amp;"Local Authority Adoption Agency",'Raw CDR data'!$A:$K,MATCH(MID(AG$10,13,100)*1,'Raw CDR data'!$2:$2,0),0)</f>
        <v>1</v>
      </c>
      <c r="AH41" s="52">
        <f>VLOOKUP($B41&amp;"Local Authority Adoption Agency",'Raw CDR data'!$A:$K,MATCH(MID(AH$10,13,100)*1,'Raw CDR data'!$2:$2,0),0)</f>
        <v>1</v>
      </c>
      <c r="AI41" s="52">
        <f>VLOOKUP($B41&amp;"Independent Fostering Agency",'Raw CDR data'!$A:$K,MATCH(MID(AI$10,13,100)*1,'Raw CDR data'!$2:$2,0),0)</f>
        <v>4</v>
      </c>
      <c r="AJ41" s="52">
        <f>VLOOKUP($B41&amp;"Independent Fostering Agency",'Raw CDR data'!$A:$K,MATCH(MID(AJ$10,13,100)*1,'Raw CDR data'!$2:$2,0),0)</f>
        <v>4</v>
      </c>
      <c r="AK41" s="52">
        <f>VLOOKUP($B41&amp;"Local Authority Fostering Agency",'Raw CDR data'!$A:$K,MATCH(MID(AK$10,13,100)*1,'Raw CDR data'!$2:$2,0),0)</f>
        <v>1</v>
      </c>
      <c r="AL41" s="52">
        <f>VLOOKUP($B41&amp;"Local Authority Fostering Agency",'Raw CDR data'!$A:$K,MATCH(MID(AL$10,13,100)*1,'Raw CDR data'!$2:$2,0),0)</f>
        <v>1</v>
      </c>
      <c r="AM41" s="52">
        <f>VLOOKUP($B41&amp;AM$8,'Raw CDR data'!$A:$K,MATCH(MID(AM$10,13,100)*1,'Raw CDR data'!$2:$2,0),0)</f>
        <v>18</v>
      </c>
      <c r="AN41" s="52">
        <f>VLOOKUP($B41&amp;AM$8,'Raw CDR data'!$A:$K,MATCH(MID(AN$10,13,100)*1,'Raw CDR data'!$2:$2,0),0)</f>
        <v>18</v>
      </c>
    </row>
    <row r="42" spans="2:40" s="49" customFormat="1" ht="10.5">
      <c r="B42" s="146" t="s">
        <v>692</v>
      </c>
      <c r="C42" s="52">
        <f>VLOOKUP($B42&amp;C$8,'Raw CDR data'!$A:$K,MATCH(MID(C$10,13,100)*1,'Raw CDR data'!$2:$2,0),0)</f>
        <v>47</v>
      </c>
      <c r="D42" s="52">
        <f>VLOOKUP($B42&amp;C$8,'Raw CDR data'!$A:$K,MATCH(MID(D$10,13,100)*1,'Raw CDR data'!$2:$2,0),0)</f>
        <v>47</v>
      </c>
      <c r="E42" s="53">
        <f>VLOOKUP($B42&amp;C$8,'Raw CDR data'!$A:$K,MATCH(MID(E$10,13,100)*1,'Raw CDR data'!$2:$2,0)+1,0)</f>
        <v>96</v>
      </c>
      <c r="F42" s="53">
        <f>VLOOKUP($B42&amp;C$8,'Raw CDR data'!$A:$K,MATCH(MID(F$10,13,100)*1,'Raw CDR data'!$2:$2,0)+1,0)</f>
        <v>97</v>
      </c>
      <c r="G42" s="52">
        <f>VLOOKUP($B42&amp;G$8,'Raw CDR data'!$A:$K,MATCH(MID(G$10,13,100)*1,'Raw CDR data'!$2:$2,0),0)</f>
        <v>0</v>
      </c>
      <c r="H42" s="52">
        <f>VLOOKUP($B42&amp;G$8,'Raw CDR data'!$A:$K,MATCH(MID(H$10,13,100)*1,'Raw CDR data'!$2:$2,0),0)</f>
        <v>0</v>
      </c>
      <c r="I42" s="53">
        <f>VLOOKUP($B42&amp;G$8,'Raw CDR data'!$A:$K,MATCH(MID(I$10,13,100)*1,'Raw CDR data'!$2:$2,0)+1,0)</f>
        <v>0</v>
      </c>
      <c r="J42" s="53">
        <f>VLOOKUP($B42&amp;G$8,'Raw CDR data'!$A:$K,MATCH(MID(J$10,13,100)*1,'Raw CDR data'!$2:$2,0)+1,0)</f>
        <v>0</v>
      </c>
      <c r="K42" s="52">
        <f>VLOOKUP($B42&amp;K$8,'Raw CDR data'!$A:$K,MATCH(MID(K$10,13,100)*1,'Raw CDR data'!$2:$2,0),0)</f>
        <v>0</v>
      </c>
      <c r="L42" s="52">
        <f>VLOOKUP($B42&amp;K$8,'Raw CDR data'!$A:$K,MATCH(MID(L$10,13,100)*1,'Raw CDR data'!$2:$2,0),0)</f>
        <v>0</v>
      </c>
      <c r="M42" s="53">
        <f>VLOOKUP($B42&amp;K$8,'Raw CDR data'!$A:$K,MATCH(MID(M$10,13,100)*1,'Raw CDR data'!$2:$2,0)+1,0)</f>
        <v>0</v>
      </c>
      <c r="N42" s="53">
        <f>VLOOKUP($B42&amp;K$8,'Raw CDR data'!$A:$K,MATCH(MID(N$10,13,100)*1,'Raw CDR data'!$2:$2,0)+1,0)</f>
        <v>0</v>
      </c>
      <c r="O42" s="52">
        <f>VLOOKUP($B42&amp;O$8,'Raw CDR data'!$A:$K,MATCH(MID(O$10,13,100)*1,'Raw CDR data'!$2:$2,0),0)</f>
        <v>0</v>
      </c>
      <c r="P42" s="52">
        <f>VLOOKUP($B42&amp;O$8,'Raw CDR data'!$A:$K,MATCH(MID(P$10,13,100)*1,'Raw CDR data'!$2:$2,0),0)</f>
        <v>0</v>
      </c>
      <c r="Q42" s="53">
        <f>VLOOKUP($B42&amp;O$8,'Raw CDR data'!$A:$K,MATCH(MID(Q$10,13,100)*1,'Raw CDR data'!$2:$2,0)+1,0)</f>
        <v>0</v>
      </c>
      <c r="R42" s="53">
        <f>VLOOKUP($B42&amp;O$8,'Raw CDR data'!$A:$K,MATCH(MID(R$10,13,100)*1,'Raw CDR data'!$2:$2,0)+1,0)</f>
        <v>0</v>
      </c>
      <c r="S42" s="52">
        <f>VLOOKUP($B42&amp;S$8,'Raw CDR data'!$A:$K,MATCH(MID(S$10,13,100)*1,'Raw CDR data'!$2:$2,0),0)</f>
        <v>0</v>
      </c>
      <c r="T42" s="52">
        <f>VLOOKUP($B42&amp;S$8,'Raw CDR data'!$A:$K,MATCH(MID(T$10,13,100)*1,'Raw CDR data'!$2:$2,0),0)</f>
        <v>0</v>
      </c>
      <c r="U42" s="53">
        <f>VLOOKUP($B42&amp;S$8,'Raw CDR data'!$A:$K,MATCH(MID(U$10,13,100)*1,'Raw CDR data'!$2:$2,0)+1,0)</f>
        <v>0</v>
      </c>
      <c r="V42" s="53">
        <f>VLOOKUP($B42&amp;S$8,'Raw CDR data'!$A:$K,MATCH(MID(V$10,13,100)*1,'Raw CDR data'!$2:$2,0)+1,0)</f>
        <v>0</v>
      </c>
      <c r="W42" s="52">
        <f>VLOOKUP($B42&amp;"Further Education College",'Raw CDR data'!$A:$K,MATCH(MID(W$10,13,100)*1,'Raw CDR data'!$2:$2,0),0)</f>
        <v>0</v>
      </c>
      <c r="X42" s="52">
        <f>VLOOKUP($B42&amp;"Further Education College",'Raw CDR data'!$A:$K,MATCH(MID(X$10,13,100)*1,'Raw CDR data'!$2:$2,0),0)</f>
        <v>0</v>
      </c>
      <c r="Y42" s="53">
        <f>VLOOKUP($B42&amp;"Further Education College",'Raw CDR data'!$A:$K,MATCH(MID(Y$10,13,100)*1,'Raw CDR data'!$2:$2,0)+1,0)</f>
        <v>0</v>
      </c>
      <c r="Z42" s="53">
        <f>VLOOKUP($B42&amp;"Further Education College",'Raw CDR data'!$A:$K,MATCH(MID(Z$10,13,100)*1,'Raw CDR data'!$2:$2,0)+1,0)</f>
        <v>0</v>
      </c>
      <c r="AA42" s="52">
        <f>VLOOKUP($B42&amp;AA$8,'Raw CDR data'!$A:$K,MATCH(MID(AA$10,13,100)*1,'Raw CDR data'!$2:$2,0),0)</f>
        <v>0</v>
      </c>
      <c r="AB42" s="52">
        <f>VLOOKUP($B42&amp;AA$8,'Raw CDR data'!$A:$K,MATCH(MID(AB$10,13,100)*1,'Raw CDR data'!$2:$2,0),0)</f>
        <v>0</v>
      </c>
      <c r="AC42" s="52">
        <f>VLOOKUP($B42&amp;AC$8,'Raw CDR data'!$A:$K,MATCH(MID(AC$10,13,100)*1,'Raw CDR data'!$2:$2,0),0)</f>
        <v>0</v>
      </c>
      <c r="AD42" s="52">
        <f>VLOOKUP($B42&amp;AC$8,'Raw CDR data'!$A:$K,MATCH(MID(AD$10,13,100)*1,'Raw CDR data'!$2:$2,0),0)</f>
        <v>0</v>
      </c>
      <c r="AE42" s="52">
        <f>VLOOKUP($B42&amp;"Voluntary Adoption Agency",'Raw CDR data'!$A:$K,MATCH(MID(AE$10,13,100)*1,'Raw CDR data'!$2:$2,0),0)</f>
        <v>0</v>
      </c>
      <c r="AF42" s="52">
        <f>VLOOKUP($B42&amp;"Voluntary Adoption Agency",'Raw CDR data'!$A:$K,MATCH(MID(AF$10,13,100)*1,'Raw CDR data'!$2:$2,0),0)</f>
        <v>0</v>
      </c>
      <c r="AG42" s="52">
        <f>VLOOKUP($B42&amp;"Local Authority Adoption Agency",'Raw CDR data'!$A:$K,MATCH(MID(AG$10,13,100)*1,'Raw CDR data'!$2:$2,0),0)</f>
        <v>1</v>
      </c>
      <c r="AH42" s="52">
        <f>VLOOKUP($B42&amp;"Local Authority Adoption Agency",'Raw CDR data'!$A:$K,MATCH(MID(AH$10,13,100)*1,'Raw CDR data'!$2:$2,0),0)</f>
        <v>1</v>
      </c>
      <c r="AI42" s="52">
        <f>VLOOKUP($B42&amp;"Independent Fostering Agency",'Raw CDR data'!$A:$K,MATCH(MID(AI$10,13,100)*1,'Raw CDR data'!$2:$2,0),0)</f>
        <v>1</v>
      </c>
      <c r="AJ42" s="52">
        <f>VLOOKUP($B42&amp;"Independent Fostering Agency",'Raw CDR data'!$A:$K,MATCH(MID(AJ$10,13,100)*1,'Raw CDR data'!$2:$2,0),0)</f>
        <v>1</v>
      </c>
      <c r="AK42" s="52">
        <f>VLOOKUP($B42&amp;"Local Authority Fostering Agency",'Raw CDR data'!$A:$K,MATCH(MID(AK$10,13,100)*1,'Raw CDR data'!$2:$2,0),0)</f>
        <v>1</v>
      </c>
      <c r="AL42" s="52">
        <f>VLOOKUP($B42&amp;"Local Authority Fostering Agency",'Raw CDR data'!$A:$K,MATCH(MID(AL$10,13,100)*1,'Raw CDR data'!$2:$2,0),0)</f>
        <v>1</v>
      </c>
      <c r="AM42" s="52">
        <f>VLOOKUP($B42&amp;AM$8,'Raw CDR data'!$A:$K,MATCH(MID(AM$10,13,100)*1,'Raw CDR data'!$2:$2,0),0)</f>
        <v>50</v>
      </c>
      <c r="AN42" s="52">
        <f>VLOOKUP($B42&amp;AM$8,'Raw CDR data'!$A:$K,MATCH(MID(AN$10,13,100)*1,'Raw CDR data'!$2:$2,0),0)</f>
        <v>50</v>
      </c>
    </row>
    <row r="43" spans="2:40" s="49" customFormat="1" ht="10.5">
      <c r="B43" s="146" t="s">
        <v>695</v>
      </c>
      <c r="C43" s="52">
        <f>VLOOKUP($B43&amp;C$8,'Raw CDR data'!$A:$K,MATCH(MID(C$10,13,100)*1,'Raw CDR data'!$2:$2,0),0)</f>
        <v>17</v>
      </c>
      <c r="D43" s="52">
        <f>VLOOKUP($B43&amp;C$8,'Raw CDR data'!$A:$K,MATCH(MID(D$10,13,100)*1,'Raw CDR data'!$2:$2,0),0)</f>
        <v>17</v>
      </c>
      <c r="E43" s="53">
        <f>VLOOKUP($B43&amp;C$8,'Raw CDR data'!$A:$K,MATCH(MID(E$10,13,100)*1,'Raw CDR data'!$2:$2,0)+1,0)</f>
        <v>72</v>
      </c>
      <c r="F43" s="53">
        <f>VLOOKUP($B43&amp;C$8,'Raw CDR data'!$A:$K,MATCH(MID(F$10,13,100)*1,'Raw CDR data'!$2:$2,0)+1,0)</f>
        <v>74</v>
      </c>
      <c r="G43" s="52">
        <f>VLOOKUP($B43&amp;G$8,'Raw CDR data'!$A:$K,MATCH(MID(G$10,13,100)*1,'Raw CDR data'!$2:$2,0),0)</f>
        <v>1</v>
      </c>
      <c r="H43" s="52">
        <f>VLOOKUP($B43&amp;G$8,'Raw CDR data'!$A:$K,MATCH(MID(H$10,13,100)*1,'Raw CDR data'!$2:$2,0),0)</f>
        <v>1</v>
      </c>
      <c r="I43" s="53">
        <f>VLOOKUP($B43&amp;G$8,'Raw CDR data'!$A:$K,MATCH(MID(I$10,13,100)*1,'Raw CDR data'!$2:$2,0)+1,0)</f>
        <v>20</v>
      </c>
      <c r="J43" s="53">
        <f>VLOOKUP($B43&amp;G$8,'Raw CDR data'!$A:$K,MATCH(MID(J$10,13,100)*1,'Raw CDR data'!$2:$2,0)+1,0)</f>
        <v>20</v>
      </c>
      <c r="K43" s="52">
        <f>VLOOKUP($B43&amp;K$8,'Raw CDR data'!$A:$K,MATCH(MID(K$10,13,100)*1,'Raw CDR data'!$2:$2,0),0)</f>
        <v>0</v>
      </c>
      <c r="L43" s="52">
        <f>VLOOKUP($B43&amp;K$8,'Raw CDR data'!$A:$K,MATCH(MID(L$10,13,100)*1,'Raw CDR data'!$2:$2,0),0)</f>
        <v>0</v>
      </c>
      <c r="M43" s="53">
        <f>VLOOKUP($B43&amp;K$8,'Raw CDR data'!$A:$K,MATCH(MID(M$10,13,100)*1,'Raw CDR data'!$2:$2,0)+1,0)</f>
        <v>0</v>
      </c>
      <c r="N43" s="53">
        <f>VLOOKUP($B43&amp;K$8,'Raw CDR data'!$A:$K,MATCH(MID(N$10,13,100)*1,'Raw CDR data'!$2:$2,0)+1,0)</f>
        <v>0</v>
      </c>
      <c r="O43" s="52">
        <f>VLOOKUP($B43&amp;O$8,'Raw CDR data'!$A:$K,MATCH(MID(O$10,13,100)*1,'Raw CDR data'!$2:$2,0),0)</f>
        <v>1</v>
      </c>
      <c r="P43" s="52">
        <f>VLOOKUP($B43&amp;O$8,'Raw CDR data'!$A:$K,MATCH(MID(P$10,13,100)*1,'Raw CDR data'!$2:$2,0),0)</f>
        <v>1</v>
      </c>
      <c r="Q43" s="53">
        <f>VLOOKUP($B43&amp;O$8,'Raw CDR data'!$A:$K,MATCH(MID(Q$10,13,100)*1,'Raw CDR data'!$2:$2,0)+1,0)</f>
        <v>6.6956519999999999</v>
      </c>
      <c r="R43" s="53">
        <f>VLOOKUP($B43&amp;O$8,'Raw CDR data'!$A:$K,MATCH(MID(R$10,13,100)*1,'Raw CDR data'!$2:$2,0)+1,0)</f>
        <v>6.6956519999999999</v>
      </c>
      <c r="S43" s="52">
        <f>VLOOKUP($B43&amp;S$8,'Raw CDR data'!$A:$K,MATCH(MID(S$10,13,100)*1,'Raw CDR data'!$2:$2,0),0)</f>
        <v>0</v>
      </c>
      <c r="T43" s="52">
        <f>VLOOKUP($B43&amp;S$8,'Raw CDR data'!$A:$K,MATCH(MID(T$10,13,100)*1,'Raw CDR data'!$2:$2,0),0)</f>
        <v>0</v>
      </c>
      <c r="U43" s="53">
        <f>VLOOKUP($B43&amp;S$8,'Raw CDR data'!$A:$K,MATCH(MID(U$10,13,100)*1,'Raw CDR data'!$2:$2,0)+1,0)</f>
        <v>0</v>
      </c>
      <c r="V43" s="53">
        <f>VLOOKUP($B43&amp;S$8,'Raw CDR data'!$A:$K,MATCH(MID(V$10,13,100)*1,'Raw CDR data'!$2:$2,0)+1,0)</f>
        <v>0</v>
      </c>
      <c r="W43" s="52">
        <f>VLOOKUP($B43&amp;"Further Education College",'Raw CDR data'!$A:$K,MATCH(MID(W$10,13,100)*1,'Raw CDR data'!$2:$2,0),0)</f>
        <v>0</v>
      </c>
      <c r="X43" s="52">
        <f>VLOOKUP($B43&amp;"Further Education College",'Raw CDR data'!$A:$K,MATCH(MID(X$10,13,100)*1,'Raw CDR data'!$2:$2,0),0)</f>
        <v>0</v>
      </c>
      <c r="Y43" s="53">
        <f>VLOOKUP($B43&amp;"Further Education College",'Raw CDR data'!$A:$K,MATCH(MID(Y$10,13,100)*1,'Raw CDR data'!$2:$2,0)+1,0)</f>
        <v>0</v>
      </c>
      <c r="Z43" s="53">
        <f>VLOOKUP($B43&amp;"Further Education College",'Raw CDR data'!$A:$K,MATCH(MID(Z$10,13,100)*1,'Raw CDR data'!$2:$2,0)+1,0)</f>
        <v>0</v>
      </c>
      <c r="AA43" s="52">
        <f>VLOOKUP($B43&amp;AA$8,'Raw CDR data'!$A:$K,MATCH(MID(AA$10,13,100)*1,'Raw CDR data'!$2:$2,0),0)</f>
        <v>0</v>
      </c>
      <c r="AB43" s="52">
        <f>VLOOKUP($B43&amp;AA$8,'Raw CDR data'!$A:$K,MATCH(MID(AB$10,13,100)*1,'Raw CDR data'!$2:$2,0),0)</f>
        <v>0</v>
      </c>
      <c r="AC43" s="52">
        <f>VLOOKUP($B43&amp;AC$8,'Raw CDR data'!$A:$K,MATCH(MID(AC$10,13,100)*1,'Raw CDR data'!$2:$2,0),0)</f>
        <v>1</v>
      </c>
      <c r="AD43" s="52">
        <f>VLOOKUP($B43&amp;AC$8,'Raw CDR data'!$A:$K,MATCH(MID(AD$10,13,100)*1,'Raw CDR data'!$2:$2,0),0)</f>
        <v>1</v>
      </c>
      <c r="AE43" s="52">
        <f>VLOOKUP($B43&amp;"Voluntary Adoption Agency",'Raw CDR data'!$A:$K,MATCH(MID(AE$10,13,100)*1,'Raw CDR data'!$2:$2,0),0)</f>
        <v>0</v>
      </c>
      <c r="AF43" s="52">
        <f>VLOOKUP($B43&amp;"Voluntary Adoption Agency",'Raw CDR data'!$A:$K,MATCH(MID(AF$10,13,100)*1,'Raw CDR data'!$2:$2,0),0)</f>
        <v>0</v>
      </c>
      <c r="AG43" s="52">
        <f>VLOOKUP($B43&amp;"Local Authority Adoption Agency",'Raw CDR data'!$A:$K,MATCH(MID(AG$10,13,100)*1,'Raw CDR data'!$2:$2,0),0)</f>
        <v>1</v>
      </c>
      <c r="AH43" s="52">
        <f>VLOOKUP($B43&amp;"Local Authority Adoption Agency",'Raw CDR data'!$A:$K,MATCH(MID(AH$10,13,100)*1,'Raw CDR data'!$2:$2,0),0)</f>
        <v>1</v>
      </c>
      <c r="AI43" s="52">
        <f>VLOOKUP($B43&amp;"Independent Fostering Agency",'Raw CDR data'!$A:$K,MATCH(MID(AI$10,13,100)*1,'Raw CDR data'!$2:$2,0),0)</f>
        <v>1</v>
      </c>
      <c r="AJ43" s="52">
        <f>VLOOKUP($B43&amp;"Independent Fostering Agency",'Raw CDR data'!$A:$K,MATCH(MID(AJ$10,13,100)*1,'Raw CDR data'!$2:$2,0),0)</f>
        <v>1</v>
      </c>
      <c r="AK43" s="52">
        <f>VLOOKUP($B43&amp;"Local Authority Fostering Agency",'Raw CDR data'!$A:$K,MATCH(MID(AK$10,13,100)*1,'Raw CDR data'!$2:$2,0),0)</f>
        <v>1</v>
      </c>
      <c r="AL43" s="52">
        <f>VLOOKUP($B43&amp;"Local Authority Fostering Agency",'Raw CDR data'!$A:$K,MATCH(MID(AL$10,13,100)*1,'Raw CDR data'!$2:$2,0),0)</f>
        <v>1</v>
      </c>
      <c r="AM43" s="52">
        <f>VLOOKUP($B43&amp;AM$8,'Raw CDR data'!$A:$K,MATCH(MID(AM$10,13,100)*1,'Raw CDR data'!$2:$2,0),0)</f>
        <v>23</v>
      </c>
      <c r="AN43" s="52">
        <f>VLOOKUP($B43&amp;AM$8,'Raw CDR data'!$A:$K,MATCH(MID(AN$10,13,100)*1,'Raw CDR data'!$2:$2,0),0)</f>
        <v>23</v>
      </c>
    </row>
    <row r="44" spans="2:40" s="49" customFormat="1" ht="10.5">
      <c r="B44" s="146" t="s">
        <v>697</v>
      </c>
      <c r="C44" s="52">
        <f>VLOOKUP($B44&amp;C$8,'Raw CDR data'!$A:$K,MATCH(MID(C$10,13,100)*1,'Raw CDR data'!$2:$2,0),0)</f>
        <v>30</v>
      </c>
      <c r="D44" s="52">
        <f>VLOOKUP($B44&amp;C$8,'Raw CDR data'!$A:$K,MATCH(MID(D$10,13,100)*1,'Raw CDR data'!$2:$2,0),0)</f>
        <v>30</v>
      </c>
      <c r="E44" s="53">
        <f>VLOOKUP($B44&amp;C$8,'Raw CDR data'!$A:$K,MATCH(MID(E$10,13,100)*1,'Raw CDR data'!$2:$2,0)+1,0)</f>
        <v>149</v>
      </c>
      <c r="F44" s="53">
        <f>VLOOKUP($B44&amp;C$8,'Raw CDR data'!$A:$K,MATCH(MID(F$10,13,100)*1,'Raw CDR data'!$2:$2,0)+1,0)</f>
        <v>149</v>
      </c>
      <c r="G44" s="52">
        <f>VLOOKUP($B44&amp;G$8,'Raw CDR data'!$A:$K,MATCH(MID(G$10,13,100)*1,'Raw CDR data'!$2:$2,0),0)</f>
        <v>0</v>
      </c>
      <c r="H44" s="52">
        <f>VLOOKUP($B44&amp;G$8,'Raw CDR data'!$A:$K,MATCH(MID(H$10,13,100)*1,'Raw CDR data'!$2:$2,0),0)</f>
        <v>0</v>
      </c>
      <c r="I44" s="53">
        <f>VLOOKUP($B44&amp;G$8,'Raw CDR data'!$A:$K,MATCH(MID(I$10,13,100)*1,'Raw CDR data'!$2:$2,0)+1,0)</f>
        <v>0</v>
      </c>
      <c r="J44" s="53">
        <f>VLOOKUP($B44&amp;G$8,'Raw CDR data'!$A:$K,MATCH(MID(J$10,13,100)*1,'Raw CDR data'!$2:$2,0)+1,0)</f>
        <v>0</v>
      </c>
      <c r="K44" s="52">
        <f>VLOOKUP($B44&amp;K$8,'Raw CDR data'!$A:$K,MATCH(MID(K$10,13,100)*1,'Raw CDR data'!$2:$2,0),0)</f>
        <v>0</v>
      </c>
      <c r="L44" s="52">
        <f>VLOOKUP($B44&amp;K$8,'Raw CDR data'!$A:$K,MATCH(MID(L$10,13,100)*1,'Raw CDR data'!$2:$2,0),0)</f>
        <v>0</v>
      </c>
      <c r="M44" s="53">
        <f>VLOOKUP($B44&amp;K$8,'Raw CDR data'!$A:$K,MATCH(MID(M$10,13,100)*1,'Raw CDR data'!$2:$2,0)+1,0)</f>
        <v>0</v>
      </c>
      <c r="N44" s="53">
        <f>VLOOKUP($B44&amp;K$8,'Raw CDR data'!$A:$K,MATCH(MID(N$10,13,100)*1,'Raw CDR data'!$2:$2,0)+1,0)</f>
        <v>0</v>
      </c>
      <c r="O44" s="52">
        <f>VLOOKUP($B44&amp;O$8,'Raw CDR data'!$A:$K,MATCH(MID(O$10,13,100)*1,'Raw CDR data'!$2:$2,0),0)</f>
        <v>0</v>
      </c>
      <c r="P44" s="52">
        <f>VLOOKUP($B44&amp;O$8,'Raw CDR data'!$A:$K,MATCH(MID(P$10,13,100)*1,'Raw CDR data'!$2:$2,0),0)</f>
        <v>0</v>
      </c>
      <c r="Q44" s="53">
        <f>VLOOKUP($B44&amp;O$8,'Raw CDR data'!$A:$K,MATCH(MID(Q$10,13,100)*1,'Raw CDR data'!$2:$2,0)+1,0)</f>
        <v>0</v>
      </c>
      <c r="R44" s="53">
        <f>VLOOKUP($B44&amp;O$8,'Raw CDR data'!$A:$K,MATCH(MID(R$10,13,100)*1,'Raw CDR data'!$2:$2,0)+1,0)</f>
        <v>0</v>
      </c>
      <c r="S44" s="52">
        <f>VLOOKUP($B44&amp;S$8,'Raw CDR data'!$A:$K,MATCH(MID(S$10,13,100)*1,'Raw CDR data'!$2:$2,0),0)</f>
        <v>0</v>
      </c>
      <c r="T44" s="52">
        <f>VLOOKUP($B44&amp;S$8,'Raw CDR data'!$A:$K,MATCH(MID(T$10,13,100)*1,'Raw CDR data'!$2:$2,0),0)</f>
        <v>0</v>
      </c>
      <c r="U44" s="53">
        <f>VLOOKUP($B44&amp;S$8,'Raw CDR data'!$A:$K,MATCH(MID(U$10,13,100)*1,'Raw CDR data'!$2:$2,0)+1,0)</f>
        <v>0</v>
      </c>
      <c r="V44" s="53">
        <f>VLOOKUP($B44&amp;S$8,'Raw CDR data'!$A:$K,MATCH(MID(V$10,13,100)*1,'Raw CDR data'!$2:$2,0)+1,0)</f>
        <v>0</v>
      </c>
      <c r="W44" s="52">
        <f>VLOOKUP($B44&amp;"Further Education College",'Raw CDR data'!$A:$K,MATCH(MID(W$10,13,100)*1,'Raw CDR data'!$2:$2,0),0)</f>
        <v>0</v>
      </c>
      <c r="X44" s="52">
        <f>VLOOKUP($B44&amp;"Further Education College",'Raw CDR data'!$A:$K,MATCH(MID(X$10,13,100)*1,'Raw CDR data'!$2:$2,0),0)</f>
        <v>0</v>
      </c>
      <c r="Y44" s="53">
        <f>VLOOKUP($B44&amp;"Further Education College",'Raw CDR data'!$A:$K,MATCH(MID(Y$10,13,100)*1,'Raw CDR data'!$2:$2,0)+1,0)</f>
        <v>0</v>
      </c>
      <c r="Z44" s="53">
        <f>VLOOKUP($B44&amp;"Further Education College",'Raw CDR data'!$A:$K,MATCH(MID(Z$10,13,100)*1,'Raw CDR data'!$2:$2,0)+1,0)</f>
        <v>0</v>
      </c>
      <c r="AA44" s="52">
        <f>VLOOKUP($B44&amp;AA$8,'Raw CDR data'!$A:$K,MATCH(MID(AA$10,13,100)*1,'Raw CDR data'!$2:$2,0),0)</f>
        <v>0</v>
      </c>
      <c r="AB44" s="52">
        <f>VLOOKUP($B44&amp;AA$8,'Raw CDR data'!$A:$K,MATCH(MID(AB$10,13,100)*1,'Raw CDR data'!$2:$2,0),0)</f>
        <v>0</v>
      </c>
      <c r="AC44" s="52">
        <f>VLOOKUP($B44&amp;AC$8,'Raw CDR data'!$A:$K,MATCH(MID(AC$10,13,100)*1,'Raw CDR data'!$2:$2,0),0)</f>
        <v>0</v>
      </c>
      <c r="AD44" s="52">
        <f>VLOOKUP($B44&amp;AC$8,'Raw CDR data'!$A:$K,MATCH(MID(AD$10,13,100)*1,'Raw CDR data'!$2:$2,0),0)</f>
        <v>0</v>
      </c>
      <c r="AE44" s="52">
        <f>VLOOKUP($B44&amp;"Voluntary Adoption Agency",'Raw CDR data'!$A:$K,MATCH(MID(AE$10,13,100)*1,'Raw CDR data'!$2:$2,0),0)</f>
        <v>0</v>
      </c>
      <c r="AF44" s="52">
        <f>VLOOKUP($B44&amp;"Voluntary Adoption Agency",'Raw CDR data'!$A:$K,MATCH(MID(AF$10,13,100)*1,'Raw CDR data'!$2:$2,0),0)</f>
        <v>0</v>
      </c>
      <c r="AG44" s="52">
        <f>VLOOKUP($B44&amp;"Local Authority Adoption Agency",'Raw CDR data'!$A:$K,MATCH(MID(AG$10,13,100)*1,'Raw CDR data'!$2:$2,0),0)</f>
        <v>1</v>
      </c>
      <c r="AH44" s="52">
        <f>VLOOKUP($B44&amp;"Local Authority Adoption Agency",'Raw CDR data'!$A:$K,MATCH(MID(AH$10,13,100)*1,'Raw CDR data'!$2:$2,0),0)</f>
        <v>1</v>
      </c>
      <c r="AI44" s="52">
        <f>VLOOKUP($B44&amp;"Independent Fostering Agency",'Raw CDR data'!$A:$K,MATCH(MID(AI$10,13,100)*1,'Raw CDR data'!$2:$2,0),0)</f>
        <v>1</v>
      </c>
      <c r="AJ44" s="52">
        <f>VLOOKUP($B44&amp;"Independent Fostering Agency",'Raw CDR data'!$A:$K,MATCH(MID(AJ$10,13,100)*1,'Raw CDR data'!$2:$2,0),0)</f>
        <v>1</v>
      </c>
      <c r="AK44" s="52">
        <f>VLOOKUP($B44&amp;"Local Authority Fostering Agency",'Raw CDR data'!$A:$K,MATCH(MID(AK$10,13,100)*1,'Raw CDR data'!$2:$2,0),0)</f>
        <v>1</v>
      </c>
      <c r="AL44" s="52">
        <f>VLOOKUP($B44&amp;"Local Authority Fostering Agency",'Raw CDR data'!$A:$K,MATCH(MID(AL$10,13,100)*1,'Raw CDR data'!$2:$2,0),0)</f>
        <v>1</v>
      </c>
      <c r="AM44" s="52">
        <f>VLOOKUP($B44&amp;AM$8,'Raw CDR data'!$A:$K,MATCH(MID(AM$10,13,100)*1,'Raw CDR data'!$2:$2,0),0)</f>
        <v>33</v>
      </c>
      <c r="AN44" s="52">
        <f>VLOOKUP($B44&amp;AM$8,'Raw CDR data'!$A:$K,MATCH(MID(AN$10,13,100)*1,'Raw CDR data'!$2:$2,0),0)</f>
        <v>33</v>
      </c>
    </row>
    <row r="45" spans="2:40" s="49" customFormat="1" ht="10.5">
      <c r="B45" s="146" t="s">
        <v>706</v>
      </c>
      <c r="C45" s="52">
        <f>VLOOKUP($B45&amp;C$8,'Raw CDR data'!$A:$K,MATCH(MID(C$10,13,100)*1,'Raw CDR data'!$2:$2,0),0)</f>
        <v>27</v>
      </c>
      <c r="D45" s="52">
        <f>VLOOKUP($B45&amp;C$8,'Raw CDR data'!$A:$K,MATCH(MID(D$10,13,100)*1,'Raw CDR data'!$2:$2,0),0)</f>
        <v>26</v>
      </c>
      <c r="E45" s="53">
        <f>VLOOKUP($B45&amp;C$8,'Raw CDR data'!$A:$K,MATCH(MID(E$10,13,100)*1,'Raw CDR data'!$2:$2,0)+1,0)</f>
        <v>77</v>
      </c>
      <c r="F45" s="53">
        <f>VLOOKUP($B45&amp;C$8,'Raw CDR data'!$A:$K,MATCH(MID(F$10,13,100)*1,'Raw CDR data'!$2:$2,0)+1,0)</f>
        <v>75</v>
      </c>
      <c r="G45" s="52">
        <f>VLOOKUP($B45&amp;G$8,'Raw CDR data'!$A:$K,MATCH(MID(G$10,13,100)*1,'Raw CDR data'!$2:$2,0),0)</f>
        <v>2</v>
      </c>
      <c r="H45" s="52">
        <f>VLOOKUP($B45&amp;G$8,'Raw CDR data'!$A:$K,MATCH(MID(H$10,13,100)*1,'Raw CDR data'!$2:$2,0),0)</f>
        <v>2</v>
      </c>
      <c r="I45" s="53">
        <f>VLOOKUP($B45&amp;G$8,'Raw CDR data'!$A:$K,MATCH(MID(I$10,13,100)*1,'Raw CDR data'!$2:$2,0)+1,0)</f>
        <v>41</v>
      </c>
      <c r="J45" s="53">
        <f>VLOOKUP($B45&amp;G$8,'Raw CDR data'!$A:$K,MATCH(MID(J$10,13,100)*1,'Raw CDR data'!$2:$2,0)+1,0)</f>
        <v>41</v>
      </c>
      <c r="K45" s="52">
        <f>VLOOKUP($B45&amp;K$8,'Raw CDR data'!$A:$K,MATCH(MID(K$10,13,100)*1,'Raw CDR data'!$2:$2,0),0)</f>
        <v>1</v>
      </c>
      <c r="L45" s="52">
        <f>VLOOKUP($B45&amp;K$8,'Raw CDR data'!$A:$K,MATCH(MID(L$10,13,100)*1,'Raw CDR data'!$2:$2,0),0)</f>
        <v>1</v>
      </c>
      <c r="M45" s="53">
        <f>VLOOKUP($B45&amp;K$8,'Raw CDR data'!$A:$K,MATCH(MID(M$10,13,100)*1,'Raw CDR data'!$2:$2,0)+1,0)</f>
        <v>24</v>
      </c>
      <c r="N45" s="53">
        <f>VLOOKUP($B45&amp;K$8,'Raw CDR data'!$A:$K,MATCH(MID(N$10,13,100)*1,'Raw CDR data'!$2:$2,0)+1,0)</f>
        <v>24</v>
      </c>
      <c r="O45" s="52">
        <f>VLOOKUP($B45&amp;O$8,'Raw CDR data'!$A:$K,MATCH(MID(O$10,13,100)*1,'Raw CDR data'!$2:$2,0),0)</f>
        <v>0</v>
      </c>
      <c r="P45" s="52">
        <f>VLOOKUP($B45&amp;O$8,'Raw CDR data'!$A:$K,MATCH(MID(P$10,13,100)*1,'Raw CDR data'!$2:$2,0),0)</f>
        <v>0</v>
      </c>
      <c r="Q45" s="53">
        <f>VLOOKUP($B45&amp;O$8,'Raw CDR data'!$A:$K,MATCH(MID(Q$10,13,100)*1,'Raw CDR data'!$2:$2,0)+1,0)</f>
        <v>0</v>
      </c>
      <c r="R45" s="53">
        <f>VLOOKUP($B45&amp;O$8,'Raw CDR data'!$A:$K,MATCH(MID(R$10,13,100)*1,'Raw CDR data'!$2:$2,0)+1,0)</f>
        <v>0</v>
      </c>
      <c r="S45" s="52">
        <f>VLOOKUP($B45&amp;S$8,'Raw CDR data'!$A:$K,MATCH(MID(S$10,13,100)*1,'Raw CDR data'!$2:$2,0),0)</f>
        <v>0</v>
      </c>
      <c r="T45" s="52">
        <f>VLOOKUP($B45&amp;S$8,'Raw CDR data'!$A:$K,MATCH(MID(T$10,13,100)*1,'Raw CDR data'!$2:$2,0),0)</f>
        <v>0</v>
      </c>
      <c r="U45" s="53">
        <f>VLOOKUP($B45&amp;S$8,'Raw CDR data'!$A:$K,MATCH(MID(U$10,13,100)*1,'Raw CDR data'!$2:$2,0)+1,0)</f>
        <v>0</v>
      </c>
      <c r="V45" s="53">
        <f>VLOOKUP($B45&amp;S$8,'Raw CDR data'!$A:$K,MATCH(MID(V$10,13,100)*1,'Raw CDR data'!$2:$2,0)+1,0)</f>
        <v>0</v>
      </c>
      <c r="W45" s="52">
        <f>VLOOKUP($B45&amp;"Further Education College",'Raw CDR data'!$A:$K,MATCH(MID(W$10,13,100)*1,'Raw CDR data'!$2:$2,0),0)</f>
        <v>0</v>
      </c>
      <c r="X45" s="52">
        <f>VLOOKUP($B45&amp;"Further Education College",'Raw CDR data'!$A:$K,MATCH(MID(X$10,13,100)*1,'Raw CDR data'!$2:$2,0),0)</f>
        <v>0</v>
      </c>
      <c r="Y45" s="53">
        <f>VLOOKUP($B45&amp;"Further Education College",'Raw CDR data'!$A:$K,MATCH(MID(Y$10,13,100)*1,'Raw CDR data'!$2:$2,0)+1,0)</f>
        <v>0</v>
      </c>
      <c r="Z45" s="53">
        <f>VLOOKUP($B45&amp;"Further Education College",'Raw CDR data'!$A:$K,MATCH(MID(Z$10,13,100)*1,'Raw CDR data'!$2:$2,0)+1,0)</f>
        <v>0</v>
      </c>
      <c r="AA45" s="52">
        <f>VLOOKUP($B45&amp;AA$8,'Raw CDR data'!$A:$K,MATCH(MID(AA$10,13,100)*1,'Raw CDR data'!$2:$2,0),0)</f>
        <v>0</v>
      </c>
      <c r="AB45" s="52">
        <f>VLOOKUP($B45&amp;AA$8,'Raw CDR data'!$A:$K,MATCH(MID(AB$10,13,100)*1,'Raw CDR data'!$2:$2,0),0)</f>
        <v>0</v>
      </c>
      <c r="AC45" s="52">
        <f>VLOOKUP($B45&amp;AC$8,'Raw CDR data'!$A:$K,MATCH(MID(AC$10,13,100)*1,'Raw CDR data'!$2:$2,0),0)</f>
        <v>0</v>
      </c>
      <c r="AD45" s="52">
        <f>VLOOKUP($B45&amp;AC$8,'Raw CDR data'!$A:$K,MATCH(MID(AD$10,13,100)*1,'Raw CDR data'!$2:$2,0),0)</f>
        <v>0</v>
      </c>
      <c r="AE45" s="52">
        <f>VLOOKUP($B45&amp;"Voluntary Adoption Agency",'Raw CDR data'!$A:$K,MATCH(MID(AE$10,13,100)*1,'Raw CDR data'!$2:$2,0),0)</f>
        <v>1</v>
      </c>
      <c r="AF45" s="52">
        <f>VLOOKUP($B45&amp;"Voluntary Adoption Agency",'Raw CDR data'!$A:$K,MATCH(MID(AF$10,13,100)*1,'Raw CDR data'!$2:$2,0),0)</f>
        <v>1</v>
      </c>
      <c r="AG45" s="52" t="str">
        <f>VLOOKUP($B45&amp;"Local Authority Adoption Agency",'Raw CDR data'!$A:$K,MATCH(MID(AG$10,13,100)*1,'Raw CDR data'!$2:$2,0),0)</f>
        <v>0†</v>
      </c>
      <c r="AH45" s="52" t="str">
        <f>VLOOKUP($B45&amp;"Local Authority Adoption Agency",'Raw CDR data'!$A:$K,MATCH(MID(AH$10,13,100)*1,'Raw CDR data'!$2:$2,0),0)</f>
        <v>0†</v>
      </c>
      <c r="AI45" s="52">
        <f>VLOOKUP($B45&amp;"Independent Fostering Agency",'Raw CDR data'!$A:$K,MATCH(MID(AI$10,13,100)*1,'Raw CDR data'!$2:$2,0),0)</f>
        <v>0</v>
      </c>
      <c r="AJ45" s="52">
        <f>VLOOKUP($B45&amp;"Independent Fostering Agency",'Raw CDR data'!$A:$K,MATCH(MID(AJ$10,13,100)*1,'Raw CDR data'!$2:$2,0),0)</f>
        <v>0</v>
      </c>
      <c r="AK45" s="52">
        <f>VLOOKUP($B45&amp;"Local Authority Fostering Agency",'Raw CDR data'!$A:$K,MATCH(MID(AK$10,13,100)*1,'Raw CDR data'!$2:$2,0),0)</f>
        <v>1</v>
      </c>
      <c r="AL45" s="52">
        <f>VLOOKUP($B45&amp;"Local Authority Fostering Agency",'Raw CDR data'!$A:$K,MATCH(MID(AL$10,13,100)*1,'Raw CDR data'!$2:$2,0),0)</f>
        <v>1</v>
      </c>
      <c r="AM45" s="52">
        <f>VLOOKUP($B45&amp;AM$8,'Raw CDR data'!$A:$K,MATCH(MID(AM$10,13,100)*1,'Raw CDR data'!$2:$2,0),0)</f>
        <v>32</v>
      </c>
      <c r="AN45" s="52">
        <f>VLOOKUP($B45&amp;AM$8,'Raw CDR data'!$A:$K,MATCH(MID(AN$10,13,100)*1,'Raw CDR data'!$2:$2,0),0)</f>
        <v>31</v>
      </c>
    </row>
    <row r="46" spans="2:40" s="49" customFormat="1" ht="10.5">
      <c r="B46" s="146" t="s">
        <v>707</v>
      </c>
      <c r="C46" s="52">
        <f>VLOOKUP($B46&amp;C$8,'Raw CDR data'!$A:$K,MATCH(MID(C$10,13,100)*1,'Raw CDR data'!$2:$2,0),0)</f>
        <v>35</v>
      </c>
      <c r="D46" s="52">
        <f>VLOOKUP($B46&amp;C$8,'Raw CDR data'!$A:$K,MATCH(MID(D$10,13,100)*1,'Raw CDR data'!$2:$2,0),0)</f>
        <v>36</v>
      </c>
      <c r="E46" s="53">
        <f>VLOOKUP($B46&amp;C$8,'Raw CDR data'!$A:$K,MATCH(MID(E$10,13,100)*1,'Raw CDR data'!$2:$2,0)+1,0)</f>
        <v>179</v>
      </c>
      <c r="F46" s="53">
        <f>VLOOKUP($B46&amp;C$8,'Raw CDR data'!$A:$K,MATCH(MID(F$10,13,100)*1,'Raw CDR data'!$2:$2,0)+1,0)</f>
        <v>184</v>
      </c>
      <c r="G46" s="52">
        <f>VLOOKUP($B46&amp;G$8,'Raw CDR data'!$A:$K,MATCH(MID(G$10,13,100)*1,'Raw CDR data'!$2:$2,0),0)</f>
        <v>0</v>
      </c>
      <c r="H46" s="52">
        <f>VLOOKUP($B46&amp;G$8,'Raw CDR data'!$A:$K,MATCH(MID(H$10,13,100)*1,'Raw CDR data'!$2:$2,0),0)</f>
        <v>0</v>
      </c>
      <c r="I46" s="53">
        <f>VLOOKUP($B46&amp;G$8,'Raw CDR data'!$A:$K,MATCH(MID(I$10,13,100)*1,'Raw CDR data'!$2:$2,0)+1,0)</f>
        <v>0</v>
      </c>
      <c r="J46" s="53">
        <f>VLOOKUP($B46&amp;G$8,'Raw CDR data'!$A:$K,MATCH(MID(J$10,13,100)*1,'Raw CDR data'!$2:$2,0)+1,0)</f>
        <v>0</v>
      </c>
      <c r="K46" s="52">
        <f>VLOOKUP($B46&amp;K$8,'Raw CDR data'!$A:$K,MATCH(MID(K$10,13,100)*1,'Raw CDR data'!$2:$2,0),0)</f>
        <v>0</v>
      </c>
      <c r="L46" s="52">
        <f>VLOOKUP($B46&amp;K$8,'Raw CDR data'!$A:$K,MATCH(MID(L$10,13,100)*1,'Raw CDR data'!$2:$2,0),0)</f>
        <v>0</v>
      </c>
      <c r="M46" s="53">
        <f>VLOOKUP($B46&amp;K$8,'Raw CDR data'!$A:$K,MATCH(MID(M$10,13,100)*1,'Raw CDR data'!$2:$2,0)+1,0)</f>
        <v>0</v>
      </c>
      <c r="N46" s="53">
        <f>VLOOKUP($B46&amp;K$8,'Raw CDR data'!$A:$K,MATCH(MID(N$10,13,100)*1,'Raw CDR data'!$2:$2,0)+1,0)</f>
        <v>0</v>
      </c>
      <c r="O46" s="52">
        <f>VLOOKUP($B46&amp;O$8,'Raw CDR data'!$A:$K,MATCH(MID(O$10,13,100)*1,'Raw CDR data'!$2:$2,0),0)</f>
        <v>0</v>
      </c>
      <c r="P46" s="52">
        <f>VLOOKUP($B46&amp;O$8,'Raw CDR data'!$A:$K,MATCH(MID(P$10,13,100)*1,'Raw CDR data'!$2:$2,0),0)</f>
        <v>0</v>
      </c>
      <c r="Q46" s="53">
        <f>VLOOKUP($B46&amp;O$8,'Raw CDR data'!$A:$K,MATCH(MID(Q$10,13,100)*1,'Raw CDR data'!$2:$2,0)+1,0)</f>
        <v>0</v>
      </c>
      <c r="R46" s="53">
        <f>VLOOKUP($B46&amp;O$8,'Raw CDR data'!$A:$K,MATCH(MID(R$10,13,100)*1,'Raw CDR data'!$2:$2,0)+1,0)</f>
        <v>0</v>
      </c>
      <c r="S46" s="52">
        <f>VLOOKUP($B46&amp;S$8,'Raw CDR data'!$A:$K,MATCH(MID(S$10,13,100)*1,'Raw CDR data'!$2:$2,0),0)</f>
        <v>0</v>
      </c>
      <c r="T46" s="52">
        <f>VLOOKUP($B46&amp;S$8,'Raw CDR data'!$A:$K,MATCH(MID(T$10,13,100)*1,'Raw CDR data'!$2:$2,0),0)</f>
        <v>0</v>
      </c>
      <c r="U46" s="53">
        <f>VLOOKUP($B46&amp;S$8,'Raw CDR data'!$A:$K,MATCH(MID(U$10,13,100)*1,'Raw CDR data'!$2:$2,0)+1,0)</f>
        <v>0</v>
      </c>
      <c r="V46" s="53">
        <f>VLOOKUP($B46&amp;S$8,'Raw CDR data'!$A:$K,MATCH(MID(V$10,13,100)*1,'Raw CDR data'!$2:$2,0)+1,0)</f>
        <v>0</v>
      </c>
      <c r="W46" s="52">
        <f>VLOOKUP($B46&amp;"Further Education College",'Raw CDR data'!$A:$K,MATCH(MID(W$10,13,100)*1,'Raw CDR data'!$2:$2,0),0)</f>
        <v>0</v>
      </c>
      <c r="X46" s="52">
        <f>VLOOKUP($B46&amp;"Further Education College",'Raw CDR data'!$A:$K,MATCH(MID(X$10,13,100)*1,'Raw CDR data'!$2:$2,0),0)</f>
        <v>0</v>
      </c>
      <c r="Y46" s="53">
        <f>VLOOKUP($B46&amp;"Further Education College",'Raw CDR data'!$A:$K,MATCH(MID(Y$10,13,100)*1,'Raw CDR data'!$2:$2,0)+1,0)</f>
        <v>0</v>
      </c>
      <c r="Z46" s="53">
        <f>VLOOKUP($B46&amp;"Further Education College",'Raw CDR data'!$A:$K,MATCH(MID(Z$10,13,100)*1,'Raw CDR data'!$2:$2,0)+1,0)</f>
        <v>0</v>
      </c>
      <c r="AA46" s="52">
        <f>VLOOKUP($B46&amp;AA$8,'Raw CDR data'!$A:$K,MATCH(MID(AA$10,13,100)*1,'Raw CDR data'!$2:$2,0),0)</f>
        <v>0</v>
      </c>
      <c r="AB46" s="52">
        <f>VLOOKUP($B46&amp;AA$8,'Raw CDR data'!$A:$K,MATCH(MID(AB$10,13,100)*1,'Raw CDR data'!$2:$2,0),0)</f>
        <v>0</v>
      </c>
      <c r="AC46" s="52">
        <f>VLOOKUP($B46&amp;AC$8,'Raw CDR data'!$A:$K,MATCH(MID(AC$10,13,100)*1,'Raw CDR data'!$2:$2,0),0)</f>
        <v>0</v>
      </c>
      <c r="AD46" s="52">
        <f>VLOOKUP($B46&amp;AC$8,'Raw CDR data'!$A:$K,MATCH(MID(AD$10,13,100)*1,'Raw CDR data'!$2:$2,0),0)</f>
        <v>0</v>
      </c>
      <c r="AE46" s="52">
        <f>VLOOKUP($B46&amp;"Voluntary Adoption Agency",'Raw CDR data'!$A:$K,MATCH(MID(AE$10,13,100)*1,'Raw CDR data'!$2:$2,0),0)</f>
        <v>0</v>
      </c>
      <c r="AF46" s="52">
        <f>VLOOKUP($B46&amp;"Voluntary Adoption Agency",'Raw CDR data'!$A:$K,MATCH(MID(AF$10,13,100)*1,'Raw CDR data'!$2:$2,0),0)</f>
        <v>0</v>
      </c>
      <c r="AG46" s="52">
        <f>VLOOKUP($B46&amp;"Local Authority Adoption Agency",'Raw CDR data'!$A:$K,MATCH(MID(AG$10,13,100)*1,'Raw CDR data'!$2:$2,0),0)</f>
        <v>1</v>
      </c>
      <c r="AH46" s="52">
        <f>VLOOKUP($B46&amp;"Local Authority Adoption Agency",'Raw CDR data'!$A:$K,MATCH(MID(AH$10,13,100)*1,'Raw CDR data'!$2:$2,0),0)</f>
        <v>1</v>
      </c>
      <c r="AI46" s="52">
        <f>VLOOKUP($B46&amp;"Independent Fostering Agency",'Raw CDR data'!$A:$K,MATCH(MID(AI$10,13,100)*1,'Raw CDR data'!$2:$2,0),0)</f>
        <v>3</v>
      </c>
      <c r="AJ46" s="52">
        <f>VLOOKUP($B46&amp;"Independent Fostering Agency",'Raw CDR data'!$A:$K,MATCH(MID(AJ$10,13,100)*1,'Raw CDR data'!$2:$2,0),0)</f>
        <v>3</v>
      </c>
      <c r="AK46" s="52">
        <f>VLOOKUP($B46&amp;"Local Authority Fostering Agency",'Raw CDR data'!$A:$K,MATCH(MID(AK$10,13,100)*1,'Raw CDR data'!$2:$2,0),0)</f>
        <v>1</v>
      </c>
      <c r="AL46" s="52">
        <f>VLOOKUP($B46&amp;"Local Authority Fostering Agency",'Raw CDR data'!$A:$K,MATCH(MID(AL$10,13,100)*1,'Raw CDR data'!$2:$2,0),0)</f>
        <v>1</v>
      </c>
      <c r="AM46" s="52">
        <f>VLOOKUP($B46&amp;AM$8,'Raw CDR data'!$A:$K,MATCH(MID(AM$10,13,100)*1,'Raw CDR data'!$2:$2,0),0)</f>
        <v>40</v>
      </c>
      <c r="AN46" s="52">
        <f>VLOOKUP($B46&amp;AM$8,'Raw CDR data'!$A:$K,MATCH(MID(AN$10,13,100)*1,'Raw CDR data'!$2:$2,0),0)</f>
        <v>41</v>
      </c>
    </row>
    <row r="47" spans="2:40" s="49" customFormat="1" ht="10.5">
      <c r="B47" s="146" t="s">
        <v>712</v>
      </c>
      <c r="C47" s="52">
        <f>VLOOKUP($B47&amp;C$8,'Raw CDR data'!$A:$K,MATCH(MID(C$10,13,100)*1,'Raw CDR data'!$2:$2,0),0)</f>
        <v>17</v>
      </c>
      <c r="D47" s="52">
        <f>VLOOKUP($B47&amp;C$8,'Raw CDR data'!$A:$K,MATCH(MID(D$10,13,100)*1,'Raw CDR data'!$2:$2,0),0)</f>
        <v>17</v>
      </c>
      <c r="E47" s="53">
        <f>VLOOKUP($B47&amp;C$8,'Raw CDR data'!$A:$K,MATCH(MID(E$10,13,100)*1,'Raw CDR data'!$2:$2,0)+1,0)</f>
        <v>80</v>
      </c>
      <c r="F47" s="53">
        <f>VLOOKUP($B47&amp;C$8,'Raw CDR data'!$A:$K,MATCH(MID(F$10,13,100)*1,'Raw CDR data'!$2:$2,0)+1,0)</f>
        <v>79</v>
      </c>
      <c r="G47" s="52">
        <f>VLOOKUP($B47&amp;G$8,'Raw CDR data'!$A:$K,MATCH(MID(G$10,13,100)*1,'Raw CDR data'!$2:$2,0),0)</f>
        <v>0</v>
      </c>
      <c r="H47" s="52">
        <f>VLOOKUP($B47&amp;G$8,'Raw CDR data'!$A:$K,MATCH(MID(H$10,13,100)*1,'Raw CDR data'!$2:$2,0),0)</f>
        <v>0</v>
      </c>
      <c r="I47" s="53">
        <f>VLOOKUP($B47&amp;G$8,'Raw CDR data'!$A:$K,MATCH(MID(I$10,13,100)*1,'Raw CDR data'!$2:$2,0)+1,0)</f>
        <v>0</v>
      </c>
      <c r="J47" s="53">
        <f>VLOOKUP($B47&amp;G$8,'Raw CDR data'!$A:$K,MATCH(MID(J$10,13,100)*1,'Raw CDR data'!$2:$2,0)+1,0)</f>
        <v>0</v>
      </c>
      <c r="K47" s="52">
        <f>VLOOKUP($B47&amp;K$8,'Raw CDR data'!$A:$K,MATCH(MID(K$10,13,100)*1,'Raw CDR data'!$2:$2,0),0)</f>
        <v>0</v>
      </c>
      <c r="L47" s="52">
        <f>VLOOKUP($B47&amp;K$8,'Raw CDR data'!$A:$K,MATCH(MID(L$10,13,100)*1,'Raw CDR data'!$2:$2,0),0)</f>
        <v>0</v>
      </c>
      <c r="M47" s="53">
        <f>VLOOKUP($B47&amp;K$8,'Raw CDR data'!$A:$K,MATCH(MID(M$10,13,100)*1,'Raw CDR data'!$2:$2,0)+1,0)</f>
        <v>0</v>
      </c>
      <c r="N47" s="53">
        <f>VLOOKUP($B47&amp;K$8,'Raw CDR data'!$A:$K,MATCH(MID(N$10,13,100)*1,'Raw CDR data'!$2:$2,0)+1,0)</f>
        <v>0</v>
      </c>
      <c r="O47" s="52">
        <f>VLOOKUP($B47&amp;O$8,'Raw CDR data'!$A:$K,MATCH(MID(O$10,13,100)*1,'Raw CDR data'!$2:$2,0),0)</f>
        <v>0</v>
      </c>
      <c r="P47" s="52">
        <f>VLOOKUP($B47&amp;O$8,'Raw CDR data'!$A:$K,MATCH(MID(P$10,13,100)*1,'Raw CDR data'!$2:$2,0),0)</f>
        <v>0</v>
      </c>
      <c r="Q47" s="53">
        <f>VLOOKUP($B47&amp;O$8,'Raw CDR data'!$A:$K,MATCH(MID(Q$10,13,100)*1,'Raw CDR data'!$2:$2,0)+1,0)</f>
        <v>0</v>
      </c>
      <c r="R47" s="53">
        <f>VLOOKUP($B47&amp;O$8,'Raw CDR data'!$A:$K,MATCH(MID(R$10,13,100)*1,'Raw CDR data'!$2:$2,0)+1,0)</f>
        <v>0</v>
      </c>
      <c r="S47" s="52">
        <f>VLOOKUP($B47&amp;S$8,'Raw CDR data'!$A:$K,MATCH(MID(S$10,13,100)*1,'Raw CDR data'!$2:$2,0),0)</f>
        <v>0</v>
      </c>
      <c r="T47" s="52">
        <f>VLOOKUP($B47&amp;S$8,'Raw CDR data'!$A:$K,MATCH(MID(T$10,13,100)*1,'Raw CDR data'!$2:$2,0),0)</f>
        <v>0</v>
      </c>
      <c r="U47" s="53">
        <f>VLOOKUP($B47&amp;S$8,'Raw CDR data'!$A:$K,MATCH(MID(U$10,13,100)*1,'Raw CDR data'!$2:$2,0)+1,0)</f>
        <v>0</v>
      </c>
      <c r="V47" s="53">
        <f>VLOOKUP($B47&amp;S$8,'Raw CDR data'!$A:$K,MATCH(MID(V$10,13,100)*1,'Raw CDR data'!$2:$2,0)+1,0)</f>
        <v>0</v>
      </c>
      <c r="W47" s="52">
        <f>VLOOKUP($B47&amp;"Further Education College",'Raw CDR data'!$A:$K,MATCH(MID(W$10,13,100)*1,'Raw CDR data'!$2:$2,0),0)</f>
        <v>0</v>
      </c>
      <c r="X47" s="52">
        <f>VLOOKUP($B47&amp;"Further Education College",'Raw CDR data'!$A:$K,MATCH(MID(X$10,13,100)*1,'Raw CDR data'!$2:$2,0),0)</f>
        <v>0</v>
      </c>
      <c r="Y47" s="53">
        <f>VLOOKUP($B47&amp;"Further Education College",'Raw CDR data'!$A:$K,MATCH(MID(Y$10,13,100)*1,'Raw CDR data'!$2:$2,0)+1,0)</f>
        <v>0</v>
      </c>
      <c r="Z47" s="53">
        <f>VLOOKUP($B47&amp;"Further Education College",'Raw CDR data'!$A:$K,MATCH(MID(Z$10,13,100)*1,'Raw CDR data'!$2:$2,0)+1,0)</f>
        <v>0</v>
      </c>
      <c r="AA47" s="52">
        <f>VLOOKUP($B47&amp;AA$8,'Raw CDR data'!$A:$K,MATCH(MID(AA$10,13,100)*1,'Raw CDR data'!$2:$2,0),0)</f>
        <v>0</v>
      </c>
      <c r="AB47" s="52">
        <f>VLOOKUP($B47&amp;AA$8,'Raw CDR data'!$A:$K,MATCH(MID(AB$10,13,100)*1,'Raw CDR data'!$2:$2,0),0)</f>
        <v>0</v>
      </c>
      <c r="AC47" s="52">
        <f>VLOOKUP($B47&amp;AC$8,'Raw CDR data'!$A:$K,MATCH(MID(AC$10,13,100)*1,'Raw CDR data'!$2:$2,0),0)</f>
        <v>0</v>
      </c>
      <c r="AD47" s="52">
        <f>VLOOKUP($B47&amp;AC$8,'Raw CDR data'!$A:$K,MATCH(MID(AD$10,13,100)*1,'Raw CDR data'!$2:$2,0),0)</f>
        <v>0</v>
      </c>
      <c r="AE47" s="52">
        <f>VLOOKUP($B47&amp;"Voluntary Adoption Agency",'Raw CDR data'!$A:$K,MATCH(MID(AE$10,13,100)*1,'Raw CDR data'!$2:$2,0),0)</f>
        <v>0</v>
      </c>
      <c r="AF47" s="52">
        <f>VLOOKUP($B47&amp;"Voluntary Adoption Agency",'Raw CDR data'!$A:$K,MATCH(MID(AF$10,13,100)*1,'Raw CDR data'!$2:$2,0),0)</f>
        <v>0</v>
      </c>
      <c r="AG47" s="52">
        <f>VLOOKUP($B47&amp;"Local Authority Adoption Agency",'Raw CDR data'!$A:$K,MATCH(MID(AG$10,13,100)*1,'Raw CDR data'!$2:$2,0),0)</f>
        <v>1</v>
      </c>
      <c r="AH47" s="52">
        <f>VLOOKUP($B47&amp;"Local Authority Adoption Agency",'Raw CDR data'!$A:$K,MATCH(MID(AH$10,13,100)*1,'Raw CDR data'!$2:$2,0),0)</f>
        <v>1</v>
      </c>
      <c r="AI47" s="52">
        <f>VLOOKUP($B47&amp;"Independent Fostering Agency",'Raw CDR data'!$A:$K,MATCH(MID(AI$10,13,100)*1,'Raw CDR data'!$2:$2,0),0)</f>
        <v>1</v>
      </c>
      <c r="AJ47" s="52">
        <f>VLOOKUP($B47&amp;"Independent Fostering Agency",'Raw CDR data'!$A:$K,MATCH(MID(AJ$10,13,100)*1,'Raw CDR data'!$2:$2,0),0)</f>
        <v>1</v>
      </c>
      <c r="AK47" s="52">
        <f>VLOOKUP($B47&amp;"Local Authority Fostering Agency",'Raw CDR data'!$A:$K,MATCH(MID(AK$10,13,100)*1,'Raw CDR data'!$2:$2,0),0)</f>
        <v>1</v>
      </c>
      <c r="AL47" s="52">
        <f>VLOOKUP($B47&amp;"Local Authority Fostering Agency",'Raw CDR data'!$A:$K,MATCH(MID(AL$10,13,100)*1,'Raw CDR data'!$2:$2,0),0)</f>
        <v>1</v>
      </c>
      <c r="AM47" s="52">
        <f>VLOOKUP($B47&amp;AM$8,'Raw CDR data'!$A:$K,MATCH(MID(AM$10,13,100)*1,'Raw CDR data'!$2:$2,0),0)</f>
        <v>20</v>
      </c>
      <c r="AN47" s="52">
        <f>VLOOKUP($B47&amp;AM$8,'Raw CDR data'!$A:$K,MATCH(MID(AN$10,13,100)*1,'Raw CDR data'!$2:$2,0),0)</f>
        <v>20</v>
      </c>
    </row>
    <row r="48" spans="2:40" s="49" customFormat="1" ht="10.5">
      <c r="B48" s="146" t="s">
        <v>2355</v>
      </c>
      <c r="C48" s="52">
        <f>VLOOKUP($B48&amp;C$8,'Raw CDR data'!$A:$K,MATCH(MID(C$10,13,100)*1,'Raw CDR data'!$2:$2,0),0)</f>
        <v>7</v>
      </c>
      <c r="D48" s="52">
        <f>VLOOKUP($B48&amp;C$8,'Raw CDR data'!$A:$K,MATCH(MID(D$10,13,100)*1,'Raw CDR data'!$2:$2,0),0)</f>
        <v>8</v>
      </c>
      <c r="E48" s="53">
        <f>VLOOKUP($B48&amp;C$8,'Raw CDR data'!$A:$K,MATCH(MID(E$10,13,100)*1,'Raw CDR data'!$2:$2,0)+1,0)</f>
        <v>37</v>
      </c>
      <c r="F48" s="53">
        <f>VLOOKUP($B48&amp;C$8,'Raw CDR data'!$A:$K,MATCH(MID(F$10,13,100)*1,'Raw CDR data'!$2:$2,0)+1,0)</f>
        <v>39</v>
      </c>
      <c r="G48" s="52">
        <f>VLOOKUP($B48&amp;G$8,'Raw CDR data'!$A:$K,MATCH(MID(G$10,13,100)*1,'Raw CDR data'!$2:$2,0),0)</f>
        <v>0</v>
      </c>
      <c r="H48" s="52">
        <f>VLOOKUP($B48&amp;G$8,'Raw CDR data'!$A:$K,MATCH(MID(H$10,13,100)*1,'Raw CDR data'!$2:$2,0),0)</f>
        <v>0</v>
      </c>
      <c r="I48" s="53">
        <f>VLOOKUP($B48&amp;G$8,'Raw CDR data'!$A:$K,MATCH(MID(I$10,13,100)*1,'Raw CDR data'!$2:$2,0)+1,0)</f>
        <v>0</v>
      </c>
      <c r="J48" s="53">
        <f>VLOOKUP($B48&amp;G$8,'Raw CDR data'!$A:$K,MATCH(MID(J$10,13,100)*1,'Raw CDR data'!$2:$2,0)+1,0)</f>
        <v>0</v>
      </c>
      <c r="K48" s="52">
        <f>VLOOKUP($B48&amp;K$8,'Raw CDR data'!$A:$K,MATCH(MID(K$10,13,100)*1,'Raw CDR data'!$2:$2,0),0)</f>
        <v>0</v>
      </c>
      <c r="L48" s="52">
        <f>VLOOKUP($B48&amp;K$8,'Raw CDR data'!$A:$K,MATCH(MID(L$10,13,100)*1,'Raw CDR data'!$2:$2,0),0)</f>
        <v>0</v>
      </c>
      <c r="M48" s="53">
        <f>VLOOKUP($B48&amp;K$8,'Raw CDR data'!$A:$K,MATCH(MID(M$10,13,100)*1,'Raw CDR data'!$2:$2,0)+1,0)</f>
        <v>0</v>
      </c>
      <c r="N48" s="53">
        <f>VLOOKUP($B48&amp;K$8,'Raw CDR data'!$A:$K,MATCH(MID(N$10,13,100)*1,'Raw CDR data'!$2:$2,0)+1,0)</f>
        <v>0</v>
      </c>
      <c r="O48" s="52">
        <f>VLOOKUP($B48&amp;O$8,'Raw CDR data'!$A:$K,MATCH(MID(O$10,13,100)*1,'Raw CDR data'!$2:$2,0),0)</f>
        <v>1</v>
      </c>
      <c r="P48" s="52">
        <f>VLOOKUP($B48&amp;O$8,'Raw CDR data'!$A:$K,MATCH(MID(P$10,13,100)*1,'Raw CDR data'!$2:$2,0),0)</f>
        <v>1</v>
      </c>
      <c r="Q48" s="53">
        <f>VLOOKUP($B48&amp;O$8,'Raw CDR data'!$A:$K,MATCH(MID(Q$10,13,100)*1,'Raw CDR data'!$2:$2,0)+1,0)</f>
        <v>8</v>
      </c>
      <c r="R48" s="53">
        <f>VLOOKUP($B48&amp;O$8,'Raw CDR data'!$A:$K,MATCH(MID(R$10,13,100)*1,'Raw CDR data'!$2:$2,0)+1,0)</f>
        <v>8</v>
      </c>
      <c r="S48" s="52">
        <f>VLOOKUP($B48&amp;S$8,'Raw CDR data'!$A:$K,MATCH(MID(S$10,13,100)*1,'Raw CDR data'!$2:$2,0),0)</f>
        <v>0</v>
      </c>
      <c r="T48" s="52">
        <f>VLOOKUP($B48&amp;S$8,'Raw CDR data'!$A:$K,MATCH(MID(T$10,13,100)*1,'Raw CDR data'!$2:$2,0),0)</f>
        <v>0</v>
      </c>
      <c r="U48" s="53">
        <f>VLOOKUP($B48&amp;S$8,'Raw CDR data'!$A:$K,MATCH(MID(U$10,13,100)*1,'Raw CDR data'!$2:$2,0)+1,0)</f>
        <v>0</v>
      </c>
      <c r="V48" s="53">
        <f>VLOOKUP($B48&amp;S$8,'Raw CDR data'!$A:$K,MATCH(MID(V$10,13,100)*1,'Raw CDR data'!$2:$2,0)+1,0)</f>
        <v>0</v>
      </c>
      <c r="W48" s="52">
        <f>VLOOKUP($B48&amp;"Further Education College",'Raw CDR data'!$A:$K,MATCH(MID(W$10,13,100)*1,'Raw CDR data'!$2:$2,0),0)</f>
        <v>0</v>
      </c>
      <c r="X48" s="52">
        <f>VLOOKUP($B48&amp;"Further Education College",'Raw CDR data'!$A:$K,MATCH(MID(X$10,13,100)*1,'Raw CDR data'!$2:$2,0),0)</f>
        <v>0</v>
      </c>
      <c r="Y48" s="53">
        <f>VLOOKUP($B48&amp;"Further Education College",'Raw CDR data'!$A:$K,MATCH(MID(Y$10,13,100)*1,'Raw CDR data'!$2:$2,0)+1,0)</f>
        <v>0</v>
      </c>
      <c r="Z48" s="53">
        <f>VLOOKUP($B48&amp;"Further Education College",'Raw CDR data'!$A:$K,MATCH(MID(Z$10,13,100)*1,'Raw CDR data'!$2:$2,0)+1,0)</f>
        <v>0</v>
      </c>
      <c r="AA48" s="52">
        <f>VLOOKUP($B48&amp;AA$8,'Raw CDR data'!$A:$K,MATCH(MID(AA$10,13,100)*1,'Raw CDR data'!$2:$2,0),0)</f>
        <v>0</v>
      </c>
      <c r="AB48" s="52">
        <f>VLOOKUP($B48&amp;AA$8,'Raw CDR data'!$A:$K,MATCH(MID(AB$10,13,100)*1,'Raw CDR data'!$2:$2,0),0)</f>
        <v>0</v>
      </c>
      <c r="AC48" s="52">
        <f>VLOOKUP($B48&amp;AC$8,'Raw CDR data'!$A:$K,MATCH(MID(AC$10,13,100)*1,'Raw CDR data'!$2:$2,0),0)</f>
        <v>0</v>
      </c>
      <c r="AD48" s="52">
        <f>VLOOKUP($B48&amp;AC$8,'Raw CDR data'!$A:$K,MATCH(MID(AD$10,13,100)*1,'Raw CDR data'!$2:$2,0),0)</f>
        <v>0</v>
      </c>
      <c r="AE48" s="52">
        <f>VLOOKUP($B48&amp;"Voluntary Adoption Agency",'Raw CDR data'!$A:$K,MATCH(MID(AE$10,13,100)*1,'Raw CDR data'!$2:$2,0),0)</f>
        <v>0</v>
      </c>
      <c r="AF48" s="52">
        <f>VLOOKUP($B48&amp;"Voluntary Adoption Agency",'Raw CDR data'!$A:$K,MATCH(MID(AF$10,13,100)*1,'Raw CDR data'!$2:$2,0),0)</f>
        <v>0</v>
      </c>
      <c r="AG48" s="52">
        <f>VLOOKUP($B48&amp;"Local Authority Adoption Agency",'Raw CDR data'!$A:$K,MATCH(MID(AG$10,13,100)*1,'Raw CDR data'!$2:$2,0),0)</f>
        <v>1</v>
      </c>
      <c r="AH48" s="52">
        <f>VLOOKUP($B48&amp;"Local Authority Adoption Agency",'Raw CDR data'!$A:$K,MATCH(MID(AH$10,13,100)*1,'Raw CDR data'!$2:$2,0),0)</f>
        <v>1</v>
      </c>
      <c r="AI48" s="52">
        <f>VLOOKUP($B48&amp;"Independent Fostering Agency",'Raw CDR data'!$A:$K,MATCH(MID(AI$10,13,100)*1,'Raw CDR data'!$2:$2,0),0)</f>
        <v>2</v>
      </c>
      <c r="AJ48" s="52">
        <f>VLOOKUP($B48&amp;"Independent Fostering Agency",'Raw CDR data'!$A:$K,MATCH(MID(AJ$10,13,100)*1,'Raw CDR data'!$2:$2,0),0)</f>
        <v>2</v>
      </c>
      <c r="AK48" s="52">
        <f>VLOOKUP($B48&amp;"Local Authority Fostering Agency",'Raw CDR data'!$A:$K,MATCH(MID(AK$10,13,100)*1,'Raw CDR data'!$2:$2,0),0)</f>
        <v>1</v>
      </c>
      <c r="AL48" s="52">
        <f>VLOOKUP($B48&amp;"Local Authority Fostering Agency",'Raw CDR data'!$A:$K,MATCH(MID(AL$10,13,100)*1,'Raw CDR data'!$2:$2,0),0)</f>
        <v>1</v>
      </c>
      <c r="AM48" s="52">
        <f>VLOOKUP($B48&amp;AM$8,'Raw CDR data'!$A:$K,MATCH(MID(AM$10,13,100)*1,'Raw CDR data'!$2:$2,0),0)</f>
        <v>12</v>
      </c>
      <c r="AN48" s="52">
        <f>VLOOKUP($B48&amp;AM$8,'Raw CDR data'!$A:$K,MATCH(MID(AN$10,13,100)*1,'Raw CDR data'!$2:$2,0),0)</f>
        <v>13</v>
      </c>
    </row>
    <row r="49" spans="2:40" s="49" customFormat="1" ht="10.5">
      <c r="B49" s="146" t="s">
        <v>2359</v>
      </c>
      <c r="C49" s="52">
        <f>VLOOKUP($B49&amp;C$8,'Raw CDR data'!$A:$K,MATCH(MID(C$10,13,100)*1,'Raw CDR data'!$2:$2,0),0)</f>
        <v>17</v>
      </c>
      <c r="D49" s="52">
        <f>VLOOKUP($B49&amp;C$8,'Raw CDR data'!$A:$K,MATCH(MID(D$10,13,100)*1,'Raw CDR data'!$2:$2,0),0)</f>
        <v>22</v>
      </c>
      <c r="E49" s="53">
        <f>VLOOKUP($B49&amp;C$8,'Raw CDR data'!$A:$K,MATCH(MID(E$10,13,100)*1,'Raw CDR data'!$2:$2,0)+1,0)</f>
        <v>56</v>
      </c>
      <c r="F49" s="53">
        <f>VLOOKUP($B49&amp;C$8,'Raw CDR data'!$A:$K,MATCH(MID(F$10,13,100)*1,'Raw CDR data'!$2:$2,0)+1,0)</f>
        <v>67</v>
      </c>
      <c r="G49" s="52">
        <f>VLOOKUP($B49&amp;G$8,'Raw CDR data'!$A:$K,MATCH(MID(G$10,13,100)*1,'Raw CDR data'!$2:$2,0),0)</f>
        <v>0</v>
      </c>
      <c r="H49" s="52">
        <f>VLOOKUP($B49&amp;G$8,'Raw CDR data'!$A:$K,MATCH(MID(H$10,13,100)*1,'Raw CDR data'!$2:$2,0),0)</f>
        <v>0</v>
      </c>
      <c r="I49" s="53">
        <f>VLOOKUP($B49&amp;G$8,'Raw CDR data'!$A:$K,MATCH(MID(I$10,13,100)*1,'Raw CDR data'!$2:$2,0)+1,0)</f>
        <v>0</v>
      </c>
      <c r="J49" s="53">
        <f>VLOOKUP($B49&amp;G$8,'Raw CDR data'!$A:$K,MATCH(MID(J$10,13,100)*1,'Raw CDR data'!$2:$2,0)+1,0)</f>
        <v>0</v>
      </c>
      <c r="K49" s="52">
        <f>VLOOKUP($B49&amp;K$8,'Raw CDR data'!$A:$K,MATCH(MID(K$10,13,100)*1,'Raw CDR data'!$2:$2,0),0)</f>
        <v>1</v>
      </c>
      <c r="L49" s="52">
        <f>VLOOKUP($B49&amp;K$8,'Raw CDR data'!$A:$K,MATCH(MID(L$10,13,100)*1,'Raw CDR data'!$2:$2,0),0)</f>
        <v>1</v>
      </c>
      <c r="M49" s="53">
        <f>VLOOKUP($B49&amp;K$8,'Raw CDR data'!$A:$K,MATCH(MID(M$10,13,100)*1,'Raw CDR data'!$2:$2,0)+1,0)</f>
        <v>8</v>
      </c>
      <c r="N49" s="53">
        <f>VLOOKUP($B49&amp;K$8,'Raw CDR data'!$A:$K,MATCH(MID(N$10,13,100)*1,'Raw CDR data'!$2:$2,0)+1,0)</f>
        <v>8</v>
      </c>
      <c r="O49" s="52">
        <f>VLOOKUP($B49&amp;O$8,'Raw CDR data'!$A:$K,MATCH(MID(O$10,13,100)*1,'Raw CDR data'!$2:$2,0),0)</f>
        <v>0</v>
      </c>
      <c r="P49" s="52">
        <f>VLOOKUP($B49&amp;O$8,'Raw CDR data'!$A:$K,MATCH(MID(P$10,13,100)*1,'Raw CDR data'!$2:$2,0),0)</f>
        <v>0</v>
      </c>
      <c r="Q49" s="53">
        <f>VLOOKUP($B49&amp;O$8,'Raw CDR data'!$A:$K,MATCH(MID(Q$10,13,100)*1,'Raw CDR data'!$2:$2,0)+1,0)</f>
        <v>0</v>
      </c>
      <c r="R49" s="53">
        <f>VLOOKUP($B49&amp;O$8,'Raw CDR data'!$A:$K,MATCH(MID(R$10,13,100)*1,'Raw CDR data'!$2:$2,0)+1,0)</f>
        <v>0</v>
      </c>
      <c r="S49" s="52">
        <f>VLOOKUP($B49&amp;S$8,'Raw CDR data'!$A:$K,MATCH(MID(S$10,13,100)*1,'Raw CDR data'!$2:$2,0),0)</f>
        <v>0</v>
      </c>
      <c r="T49" s="52">
        <f>VLOOKUP($B49&amp;S$8,'Raw CDR data'!$A:$K,MATCH(MID(T$10,13,100)*1,'Raw CDR data'!$2:$2,0),0)</f>
        <v>0</v>
      </c>
      <c r="U49" s="53">
        <f>VLOOKUP($B49&amp;S$8,'Raw CDR data'!$A:$K,MATCH(MID(U$10,13,100)*1,'Raw CDR data'!$2:$2,0)+1,0)</f>
        <v>0</v>
      </c>
      <c r="V49" s="53">
        <f>VLOOKUP($B49&amp;S$8,'Raw CDR data'!$A:$K,MATCH(MID(V$10,13,100)*1,'Raw CDR data'!$2:$2,0)+1,0)</f>
        <v>0</v>
      </c>
      <c r="W49" s="52">
        <f>VLOOKUP($B49&amp;"Further Education College",'Raw CDR data'!$A:$K,MATCH(MID(W$10,13,100)*1,'Raw CDR data'!$2:$2,0),0)</f>
        <v>0</v>
      </c>
      <c r="X49" s="52">
        <f>VLOOKUP($B49&amp;"Further Education College",'Raw CDR data'!$A:$K,MATCH(MID(X$10,13,100)*1,'Raw CDR data'!$2:$2,0),0)</f>
        <v>0</v>
      </c>
      <c r="Y49" s="53">
        <f>VLOOKUP($B49&amp;"Further Education College",'Raw CDR data'!$A:$K,MATCH(MID(Y$10,13,100)*1,'Raw CDR data'!$2:$2,0)+1,0)</f>
        <v>0</v>
      </c>
      <c r="Z49" s="53">
        <f>VLOOKUP($B49&amp;"Further Education College",'Raw CDR data'!$A:$K,MATCH(MID(Z$10,13,100)*1,'Raw CDR data'!$2:$2,0)+1,0)</f>
        <v>0</v>
      </c>
      <c r="AA49" s="52">
        <f>VLOOKUP($B49&amp;AA$8,'Raw CDR data'!$A:$K,MATCH(MID(AA$10,13,100)*1,'Raw CDR data'!$2:$2,0),0)</f>
        <v>0</v>
      </c>
      <c r="AB49" s="52">
        <f>VLOOKUP($B49&amp;AA$8,'Raw CDR data'!$A:$K,MATCH(MID(AB$10,13,100)*1,'Raw CDR data'!$2:$2,0),0)</f>
        <v>0</v>
      </c>
      <c r="AC49" s="52">
        <f>VLOOKUP($B49&amp;AC$8,'Raw CDR data'!$A:$K,MATCH(MID(AC$10,13,100)*1,'Raw CDR data'!$2:$2,0),0)</f>
        <v>0</v>
      </c>
      <c r="AD49" s="52">
        <f>VLOOKUP($B49&amp;AC$8,'Raw CDR data'!$A:$K,MATCH(MID(AD$10,13,100)*1,'Raw CDR data'!$2:$2,0),0)</f>
        <v>0</v>
      </c>
      <c r="AE49" s="52">
        <f>VLOOKUP($B49&amp;"Voluntary Adoption Agency",'Raw CDR data'!$A:$K,MATCH(MID(AE$10,13,100)*1,'Raw CDR data'!$2:$2,0),0)</f>
        <v>0</v>
      </c>
      <c r="AF49" s="52">
        <f>VLOOKUP($B49&amp;"Voluntary Adoption Agency",'Raw CDR data'!$A:$K,MATCH(MID(AF$10,13,100)*1,'Raw CDR data'!$2:$2,0),0)</f>
        <v>0</v>
      </c>
      <c r="AG49" s="52" t="str">
        <f>VLOOKUP($B49&amp;"Local Authority Adoption Agency",'Raw CDR data'!$A:$K,MATCH(MID(AG$10,13,100)*1,'Raw CDR data'!$2:$2,0),0)</f>
        <v>0†</v>
      </c>
      <c r="AH49" s="52" t="str">
        <f>VLOOKUP($B49&amp;"Local Authority Adoption Agency",'Raw CDR data'!$A:$K,MATCH(MID(AH$10,13,100)*1,'Raw CDR data'!$2:$2,0),0)</f>
        <v>0†</v>
      </c>
      <c r="AI49" s="52">
        <f>VLOOKUP($B49&amp;"Independent Fostering Agency",'Raw CDR data'!$A:$K,MATCH(MID(AI$10,13,100)*1,'Raw CDR data'!$2:$2,0),0)</f>
        <v>0</v>
      </c>
      <c r="AJ49" s="52">
        <f>VLOOKUP($B49&amp;"Independent Fostering Agency",'Raw CDR data'!$A:$K,MATCH(MID(AJ$10,13,100)*1,'Raw CDR data'!$2:$2,0),0)</f>
        <v>0</v>
      </c>
      <c r="AK49" s="52">
        <f>VLOOKUP($B49&amp;"Local Authority Fostering Agency",'Raw CDR data'!$A:$K,MATCH(MID(AK$10,13,100)*1,'Raw CDR data'!$2:$2,0),0)</f>
        <v>1</v>
      </c>
      <c r="AL49" s="52">
        <f>VLOOKUP($B49&amp;"Local Authority Fostering Agency",'Raw CDR data'!$A:$K,MATCH(MID(AL$10,13,100)*1,'Raw CDR data'!$2:$2,0),0)</f>
        <v>1</v>
      </c>
      <c r="AM49" s="52">
        <f>VLOOKUP($B49&amp;AM$8,'Raw CDR data'!$A:$K,MATCH(MID(AM$10,13,100)*1,'Raw CDR data'!$2:$2,0),0)</f>
        <v>19</v>
      </c>
      <c r="AN49" s="52">
        <f>VLOOKUP($B49&amp;AM$8,'Raw CDR data'!$A:$K,MATCH(MID(AN$10,13,100)*1,'Raw CDR data'!$2:$2,0),0)</f>
        <v>24</v>
      </c>
    </row>
    <row r="50" spans="2:40" s="49" customFormat="1" ht="10.5">
      <c r="B50" s="146" t="s">
        <v>2363</v>
      </c>
      <c r="C50" s="52">
        <f>VLOOKUP($B50&amp;C$8,'Raw CDR data'!$A:$K,MATCH(MID(C$10,13,100)*1,'Raw CDR data'!$2:$2,0),0)</f>
        <v>13</v>
      </c>
      <c r="D50" s="52">
        <f>VLOOKUP($B50&amp;C$8,'Raw CDR data'!$A:$K,MATCH(MID(D$10,13,100)*1,'Raw CDR data'!$2:$2,0),0)</f>
        <v>14</v>
      </c>
      <c r="E50" s="53">
        <f>VLOOKUP($B50&amp;C$8,'Raw CDR data'!$A:$K,MATCH(MID(E$10,13,100)*1,'Raw CDR data'!$2:$2,0)+1,0)</f>
        <v>54</v>
      </c>
      <c r="F50" s="53">
        <f>VLOOKUP($B50&amp;C$8,'Raw CDR data'!$A:$K,MATCH(MID(F$10,13,100)*1,'Raw CDR data'!$2:$2,0)+1,0)</f>
        <v>58</v>
      </c>
      <c r="G50" s="52">
        <f>VLOOKUP($B50&amp;G$8,'Raw CDR data'!$A:$K,MATCH(MID(G$10,13,100)*1,'Raw CDR data'!$2:$2,0),0)</f>
        <v>0</v>
      </c>
      <c r="H50" s="52">
        <f>VLOOKUP($B50&amp;G$8,'Raw CDR data'!$A:$K,MATCH(MID(H$10,13,100)*1,'Raw CDR data'!$2:$2,0),0)</f>
        <v>0</v>
      </c>
      <c r="I50" s="53">
        <f>VLOOKUP($B50&amp;G$8,'Raw CDR data'!$A:$K,MATCH(MID(I$10,13,100)*1,'Raw CDR data'!$2:$2,0)+1,0)</f>
        <v>0</v>
      </c>
      <c r="J50" s="53">
        <f>VLOOKUP($B50&amp;G$8,'Raw CDR data'!$A:$K,MATCH(MID(J$10,13,100)*1,'Raw CDR data'!$2:$2,0)+1,0)</f>
        <v>0</v>
      </c>
      <c r="K50" s="52">
        <f>VLOOKUP($B50&amp;K$8,'Raw CDR data'!$A:$K,MATCH(MID(K$10,13,100)*1,'Raw CDR data'!$2:$2,0),0)</f>
        <v>0</v>
      </c>
      <c r="L50" s="52">
        <f>VLOOKUP($B50&amp;K$8,'Raw CDR data'!$A:$K,MATCH(MID(L$10,13,100)*1,'Raw CDR data'!$2:$2,0),0)</f>
        <v>0</v>
      </c>
      <c r="M50" s="53">
        <f>VLOOKUP($B50&amp;K$8,'Raw CDR data'!$A:$K,MATCH(MID(M$10,13,100)*1,'Raw CDR data'!$2:$2,0)+1,0)</f>
        <v>0</v>
      </c>
      <c r="N50" s="53">
        <f>VLOOKUP($B50&amp;K$8,'Raw CDR data'!$A:$K,MATCH(MID(N$10,13,100)*1,'Raw CDR data'!$2:$2,0)+1,0)</f>
        <v>0</v>
      </c>
      <c r="O50" s="52">
        <f>VLOOKUP($B50&amp;O$8,'Raw CDR data'!$A:$K,MATCH(MID(O$10,13,100)*1,'Raw CDR data'!$2:$2,0),0)</f>
        <v>1</v>
      </c>
      <c r="P50" s="52">
        <f>VLOOKUP($B50&amp;O$8,'Raw CDR data'!$A:$K,MATCH(MID(P$10,13,100)*1,'Raw CDR data'!$2:$2,0),0)</f>
        <v>1</v>
      </c>
      <c r="Q50" s="53">
        <f>VLOOKUP($B50&amp;O$8,'Raw CDR data'!$A:$K,MATCH(MID(Q$10,13,100)*1,'Raw CDR data'!$2:$2,0)+1,0)</f>
        <v>6.4285709999999998</v>
      </c>
      <c r="R50" s="53">
        <f>VLOOKUP($B50&amp;O$8,'Raw CDR data'!$A:$K,MATCH(MID(R$10,13,100)*1,'Raw CDR data'!$2:$2,0)+1,0)</f>
        <v>6.4285709999999998</v>
      </c>
      <c r="S50" s="52">
        <f>VLOOKUP($B50&amp;S$8,'Raw CDR data'!$A:$K,MATCH(MID(S$10,13,100)*1,'Raw CDR data'!$2:$2,0),0)</f>
        <v>0</v>
      </c>
      <c r="T50" s="52">
        <f>VLOOKUP($B50&amp;S$8,'Raw CDR data'!$A:$K,MATCH(MID(T$10,13,100)*1,'Raw CDR data'!$2:$2,0),0)</f>
        <v>0</v>
      </c>
      <c r="U50" s="53">
        <f>VLOOKUP($B50&amp;S$8,'Raw CDR data'!$A:$K,MATCH(MID(U$10,13,100)*1,'Raw CDR data'!$2:$2,0)+1,0)</f>
        <v>0</v>
      </c>
      <c r="V50" s="53">
        <f>VLOOKUP($B50&amp;S$8,'Raw CDR data'!$A:$K,MATCH(MID(V$10,13,100)*1,'Raw CDR data'!$2:$2,0)+1,0)</f>
        <v>0</v>
      </c>
      <c r="W50" s="52">
        <f>VLOOKUP($B50&amp;"Further Education College",'Raw CDR data'!$A:$K,MATCH(MID(W$10,13,100)*1,'Raw CDR data'!$2:$2,0),0)</f>
        <v>0</v>
      </c>
      <c r="X50" s="52">
        <f>VLOOKUP($B50&amp;"Further Education College",'Raw CDR data'!$A:$K,MATCH(MID(X$10,13,100)*1,'Raw CDR data'!$2:$2,0),0)</f>
        <v>0</v>
      </c>
      <c r="Y50" s="53">
        <f>VLOOKUP($B50&amp;"Further Education College",'Raw CDR data'!$A:$K,MATCH(MID(Y$10,13,100)*1,'Raw CDR data'!$2:$2,0)+1,0)</f>
        <v>0</v>
      </c>
      <c r="Z50" s="53">
        <f>VLOOKUP($B50&amp;"Further Education College",'Raw CDR data'!$A:$K,MATCH(MID(Z$10,13,100)*1,'Raw CDR data'!$2:$2,0)+1,0)</f>
        <v>0</v>
      </c>
      <c r="AA50" s="52">
        <f>VLOOKUP($B50&amp;AA$8,'Raw CDR data'!$A:$K,MATCH(MID(AA$10,13,100)*1,'Raw CDR data'!$2:$2,0),0)</f>
        <v>0</v>
      </c>
      <c r="AB50" s="52">
        <f>VLOOKUP($B50&amp;AA$8,'Raw CDR data'!$A:$K,MATCH(MID(AB$10,13,100)*1,'Raw CDR data'!$2:$2,0),0)</f>
        <v>0</v>
      </c>
      <c r="AC50" s="52">
        <f>VLOOKUP($B50&amp;AC$8,'Raw CDR data'!$A:$K,MATCH(MID(AC$10,13,100)*1,'Raw CDR data'!$2:$2,0),0)</f>
        <v>0</v>
      </c>
      <c r="AD50" s="52">
        <f>VLOOKUP($B50&amp;AC$8,'Raw CDR data'!$A:$K,MATCH(MID(AD$10,13,100)*1,'Raw CDR data'!$2:$2,0),0)</f>
        <v>0</v>
      </c>
      <c r="AE50" s="52">
        <f>VLOOKUP($B50&amp;"Voluntary Adoption Agency",'Raw CDR data'!$A:$K,MATCH(MID(AE$10,13,100)*1,'Raw CDR data'!$2:$2,0),0)</f>
        <v>0</v>
      </c>
      <c r="AF50" s="52">
        <f>VLOOKUP($B50&amp;"Voluntary Adoption Agency",'Raw CDR data'!$A:$K,MATCH(MID(AF$10,13,100)*1,'Raw CDR data'!$2:$2,0),0)</f>
        <v>0</v>
      </c>
      <c r="AG50" s="52" t="str">
        <f>VLOOKUP($B50&amp;"Local Authority Adoption Agency",'Raw CDR data'!$A:$K,MATCH(MID(AG$10,13,100)*1,'Raw CDR data'!$2:$2,0),0)</f>
        <v>3†</v>
      </c>
      <c r="AH50" s="52" t="str">
        <f>VLOOKUP($B50&amp;"Local Authority Adoption Agency",'Raw CDR data'!$A:$K,MATCH(MID(AH$10,13,100)*1,'Raw CDR data'!$2:$2,0),0)</f>
        <v>3†</v>
      </c>
      <c r="AI50" s="52">
        <f>VLOOKUP($B50&amp;"Independent Fostering Agency",'Raw CDR data'!$A:$K,MATCH(MID(AI$10,13,100)*1,'Raw CDR data'!$2:$2,0),0)</f>
        <v>0</v>
      </c>
      <c r="AJ50" s="52">
        <f>VLOOKUP($B50&amp;"Independent Fostering Agency",'Raw CDR data'!$A:$K,MATCH(MID(AJ$10,13,100)*1,'Raw CDR data'!$2:$2,0),0)</f>
        <v>0</v>
      </c>
      <c r="AK50" s="52">
        <f>VLOOKUP($B50&amp;"Local Authority Fostering Agency",'Raw CDR data'!$A:$K,MATCH(MID(AK$10,13,100)*1,'Raw CDR data'!$2:$2,0),0)</f>
        <v>1</v>
      </c>
      <c r="AL50" s="52">
        <f>VLOOKUP($B50&amp;"Local Authority Fostering Agency",'Raw CDR data'!$A:$K,MATCH(MID(AL$10,13,100)*1,'Raw CDR data'!$2:$2,0),0)</f>
        <v>1</v>
      </c>
      <c r="AM50" s="52">
        <f>VLOOKUP($B50&amp;AM$8,'Raw CDR data'!$A:$K,MATCH(MID(AM$10,13,100)*1,'Raw CDR data'!$2:$2,0),0)</f>
        <v>18</v>
      </c>
      <c r="AN50" s="52">
        <f>VLOOKUP($B50&amp;AM$8,'Raw CDR data'!$A:$K,MATCH(MID(AN$10,13,100)*1,'Raw CDR data'!$2:$2,0),0)</f>
        <v>19</v>
      </c>
    </row>
    <row r="51" spans="2:40" s="49" customFormat="1" ht="10.5">
      <c r="B51" s="146" t="s">
        <v>2365</v>
      </c>
      <c r="C51" s="52">
        <f>VLOOKUP($B51&amp;C$8,'Raw CDR data'!$A:$K,MATCH(MID(C$10,13,100)*1,'Raw CDR data'!$2:$2,0),0)</f>
        <v>15</v>
      </c>
      <c r="D51" s="52">
        <f>VLOOKUP($B51&amp;C$8,'Raw CDR data'!$A:$K,MATCH(MID(D$10,13,100)*1,'Raw CDR data'!$2:$2,0),0)</f>
        <v>15</v>
      </c>
      <c r="E51" s="53">
        <f>VLOOKUP($B51&amp;C$8,'Raw CDR data'!$A:$K,MATCH(MID(E$10,13,100)*1,'Raw CDR data'!$2:$2,0)+1,0)</f>
        <v>78</v>
      </c>
      <c r="F51" s="53">
        <f>VLOOKUP($B51&amp;C$8,'Raw CDR data'!$A:$K,MATCH(MID(F$10,13,100)*1,'Raw CDR data'!$2:$2,0)+1,0)</f>
        <v>78</v>
      </c>
      <c r="G51" s="52">
        <f>VLOOKUP($B51&amp;G$8,'Raw CDR data'!$A:$K,MATCH(MID(G$10,13,100)*1,'Raw CDR data'!$2:$2,0),0)</f>
        <v>0</v>
      </c>
      <c r="H51" s="52">
        <f>VLOOKUP($B51&amp;G$8,'Raw CDR data'!$A:$K,MATCH(MID(H$10,13,100)*1,'Raw CDR data'!$2:$2,0),0)</f>
        <v>0</v>
      </c>
      <c r="I51" s="53">
        <f>VLOOKUP($B51&amp;G$8,'Raw CDR data'!$A:$K,MATCH(MID(I$10,13,100)*1,'Raw CDR data'!$2:$2,0)+1,0)</f>
        <v>0</v>
      </c>
      <c r="J51" s="53">
        <f>VLOOKUP($B51&amp;G$8,'Raw CDR data'!$A:$K,MATCH(MID(J$10,13,100)*1,'Raw CDR data'!$2:$2,0)+1,0)</f>
        <v>0</v>
      </c>
      <c r="K51" s="52">
        <f>VLOOKUP($B51&amp;K$8,'Raw CDR data'!$A:$K,MATCH(MID(K$10,13,100)*1,'Raw CDR data'!$2:$2,0),0)</f>
        <v>1</v>
      </c>
      <c r="L51" s="52">
        <f>VLOOKUP($B51&amp;K$8,'Raw CDR data'!$A:$K,MATCH(MID(L$10,13,100)*1,'Raw CDR data'!$2:$2,0),0)</f>
        <v>1</v>
      </c>
      <c r="M51" s="53">
        <f>VLOOKUP($B51&amp;K$8,'Raw CDR data'!$A:$K,MATCH(MID(M$10,13,100)*1,'Raw CDR data'!$2:$2,0)+1,0)</f>
        <v>24</v>
      </c>
      <c r="N51" s="53">
        <f>VLOOKUP($B51&amp;K$8,'Raw CDR data'!$A:$K,MATCH(MID(N$10,13,100)*1,'Raw CDR data'!$2:$2,0)+1,0)</f>
        <v>24</v>
      </c>
      <c r="O51" s="52">
        <f>VLOOKUP($B51&amp;O$8,'Raw CDR data'!$A:$K,MATCH(MID(O$10,13,100)*1,'Raw CDR data'!$2:$2,0),0)</f>
        <v>0</v>
      </c>
      <c r="P51" s="52">
        <f>VLOOKUP($B51&amp;O$8,'Raw CDR data'!$A:$K,MATCH(MID(P$10,13,100)*1,'Raw CDR data'!$2:$2,0),0)</f>
        <v>0</v>
      </c>
      <c r="Q51" s="53">
        <f>VLOOKUP($B51&amp;O$8,'Raw CDR data'!$A:$K,MATCH(MID(Q$10,13,100)*1,'Raw CDR data'!$2:$2,0)+1,0)</f>
        <v>0</v>
      </c>
      <c r="R51" s="53">
        <f>VLOOKUP($B51&amp;O$8,'Raw CDR data'!$A:$K,MATCH(MID(R$10,13,100)*1,'Raw CDR data'!$2:$2,0)+1,0)</f>
        <v>0</v>
      </c>
      <c r="S51" s="52">
        <f>VLOOKUP($B51&amp;S$8,'Raw CDR data'!$A:$K,MATCH(MID(S$10,13,100)*1,'Raw CDR data'!$2:$2,0),0)</f>
        <v>0</v>
      </c>
      <c r="T51" s="52">
        <f>VLOOKUP($B51&amp;S$8,'Raw CDR data'!$A:$K,MATCH(MID(T$10,13,100)*1,'Raw CDR data'!$2:$2,0),0)</f>
        <v>0</v>
      </c>
      <c r="U51" s="53">
        <f>VLOOKUP($B51&amp;S$8,'Raw CDR data'!$A:$K,MATCH(MID(U$10,13,100)*1,'Raw CDR data'!$2:$2,0)+1,0)</f>
        <v>0</v>
      </c>
      <c r="V51" s="53">
        <f>VLOOKUP($B51&amp;S$8,'Raw CDR data'!$A:$K,MATCH(MID(V$10,13,100)*1,'Raw CDR data'!$2:$2,0)+1,0)</f>
        <v>0</v>
      </c>
      <c r="W51" s="52">
        <f>VLOOKUP($B51&amp;"Further Education College",'Raw CDR data'!$A:$K,MATCH(MID(W$10,13,100)*1,'Raw CDR data'!$2:$2,0),0)</f>
        <v>0</v>
      </c>
      <c r="X51" s="52">
        <f>VLOOKUP($B51&amp;"Further Education College",'Raw CDR data'!$A:$K,MATCH(MID(X$10,13,100)*1,'Raw CDR data'!$2:$2,0),0)</f>
        <v>0</v>
      </c>
      <c r="Y51" s="53">
        <f>VLOOKUP($B51&amp;"Further Education College",'Raw CDR data'!$A:$K,MATCH(MID(Y$10,13,100)*1,'Raw CDR data'!$2:$2,0)+1,0)</f>
        <v>0</v>
      </c>
      <c r="Z51" s="53">
        <f>VLOOKUP($B51&amp;"Further Education College",'Raw CDR data'!$A:$K,MATCH(MID(Z$10,13,100)*1,'Raw CDR data'!$2:$2,0)+1,0)</f>
        <v>0</v>
      </c>
      <c r="AA51" s="52">
        <f>VLOOKUP($B51&amp;AA$8,'Raw CDR data'!$A:$K,MATCH(MID(AA$10,13,100)*1,'Raw CDR data'!$2:$2,0),0)</f>
        <v>0</v>
      </c>
      <c r="AB51" s="52">
        <f>VLOOKUP($B51&amp;AA$8,'Raw CDR data'!$A:$K,MATCH(MID(AB$10,13,100)*1,'Raw CDR data'!$2:$2,0),0)</f>
        <v>0</v>
      </c>
      <c r="AC51" s="52">
        <f>VLOOKUP($B51&amp;AC$8,'Raw CDR data'!$A:$K,MATCH(MID(AC$10,13,100)*1,'Raw CDR data'!$2:$2,0),0)</f>
        <v>0</v>
      </c>
      <c r="AD51" s="52">
        <f>VLOOKUP($B51&amp;AC$8,'Raw CDR data'!$A:$K,MATCH(MID(AD$10,13,100)*1,'Raw CDR data'!$2:$2,0),0)</f>
        <v>0</v>
      </c>
      <c r="AE51" s="52">
        <f>VLOOKUP($B51&amp;"Voluntary Adoption Agency",'Raw CDR data'!$A:$K,MATCH(MID(AE$10,13,100)*1,'Raw CDR data'!$2:$2,0),0)</f>
        <v>0</v>
      </c>
      <c r="AF51" s="52">
        <f>VLOOKUP($B51&amp;"Voluntary Adoption Agency",'Raw CDR data'!$A:$K,MATCH(MID(AF$10,13,100)*1,'Raw CDR data'!$2:$2,0),0)</f>
        <v>0</v>
      </c>
      <c r="AG51" s="52">
        <f>VLOOKUP($B51&amp;"Local Authority Adoption Agency",'Raw CDR data'!$A:$K,MATCH(MID(AG$10,13,100)*1,'Raw CDR data'!$2:$2,0),0)</f>
        <v>1</v>
      </c>
      <c r="AH51" s="52">
        <f>VLOOKUP($B51&amp;"Local Authority Adoption Agency",'Raw CDR data'!$A:$K,MATCH(MID(AH$10,13,100)*1,'Raw CDR data'!$2:$2,0),0)</f>
        <v>1</v>
      </c>
      <c r="AI51" s="52">
        <f>VLOOKUP($B51&amp;"Independent Fostering Agency",'Raw CDR data'!$A:$K,MATCH(MID(AI$10,13,100)*1,'Raw CDR data'!$2:$2,0),0)</f>
        <v>0</v>
      </c>
      <c r="AJ51" s="52">
        <f>VLOOKUP($B51&amp;"Independent Fostering Agency",'Raw CDR data'!$A:$K,MATCH(MID(AJ$10,13,100)*1,'Raw CDR data'!$2:$2,0),0)</f>
        <v>0</v>
      </c>
      <c r="AK51" s="52">
        <f>VLOOKUP($B51&amp;"Local Authority Fostering Agency",'Raw CDR data'!$A:$K,MATCH(MID(AK$10,13,100)*1,'Raw CDR data'!$2:$2,0),0)</f>
        <v>1</v>
      </c>
      <c r="AL51" s="52">
        <f>VLOOKUP($B51&amp;"Local Authority Fostering Agency",'Raw CDR data'!$A:$K,MATCH(MID(AL$10,13,100)*1,'Raw CDR data'!$2:$2,0),0)</f>
        <v>1</v>
      </c>
      <c r="AM51" s="52">
        <f>VLOOKUP($B51&amp;AM$8,'Raw CDR data'!$A:$K,MATCH(MID(AM$10,13,100)*1,'Raw CDR data'!$2:$2,0),0)</f>
        <v>18</v>
      </c>
      <c r="AN51" s="52">
        <f>VLOOKUP($B51&amp;AM$8,'Raw CDR data'!$A:$K,MATCH(MID(AN$10,13,100)*1,'Raw CDR data'!$2:$2,0),0)</f>
        <v>18</v>
      </c>
    </row>
    <row r="52" spans="2:40" s="49" customFormat="1" ht="10.5">
      <c r="B52" s="143"/>
      <c r="C52" s="52"/>
      <c r="D52" s="52"/>
      <c r="E52" s="53"/>
      <c r="F52" s="53"/>
      <c r="G52" s="52"/>
      <c r="H52" s="52"/>
      <c r="I52" s="53"/>
      <c r="J52" s="53"/>
      <c r="K52" s="52"/>
      <c r="L52" s="52"/>
      <c r="M52" s="53"/>
      <c r="N52" s="53"/>
      <c r="O52" s="52"/>
      <c r="P52" s="52"/>
      <c r="Q52" s="53"/>
      <c r="R52" s="53"/>
      <c r="S52" s="52"/>
      <c r="T52" s="52"/>
      <c r="U52" s="53"/>
      <c r="V52" s="53"/>
      <c r="W52" s="52"/>
      <c r="X52" s="52"/>
      <c r="Y52" s="53"/>
      <c r="Z52" s="53"/>
      <c r="AA52" s="52"/>
      <c r="AB52" s="52"/>
      <c r="AC52" s="52"/>
      <c r="AD52" s="52"/>
      <c r="AE52" s="52"/>
      <c r="AF52" s="52"/>
      <c r="AG52" s="52"/>
      <c r="AH52" s="52"/>
      <c r="AI52" s="52"/>
      <c r="AJ52" s="52"/>
      <c r="AK52" s="52"/>
      <c r="AL52" s="52"/>
      <c r="AM52" s="52"/>
      <c r="AN52" s="52"/>
    </row>
    <row r="53" spans="2:40" s="49" customFormat="1" ht="10.5">
      <c r="B53" s="147" t="s">
        <v>1238</v>
      </c>
      <c r="C53" s="52">
        <f>VLOOKUP($B53&amp;C$8,'Raw CDR data'!$A:$K,MATCH(MID(C$10,13,100)*1,'Raw CDR data'!$2:$2,0),0)</f>
        <v>184</v>
      </c>
      <c r="D53" s="52">
        <f>VLOOKUP($B53&amp;C$8,'Raw CDR data'!$A:$K,MATCH(MID(D$10,13,100)*1,'Raw CDR data'!$2:$2,0),0)</f>
        <v>186</v>
      </c>
      <c r="E53" s="53">
        <f>VLOOKUP($B53&amp;C$8,'Raw CDR data'!$A:$K,MATCH(MID(E$10,13,100)*1,'Raw CDR data'!$2:$2,0)+1,0)</f>
        <v>1170</v>
      </c>
      <c r="F53" s="53">
        <f>VLOOKUP($B53&amp;C$8,'Raw CDR data'!$A:$K,MATCH(MID(F$10,13,100)*1,'Raw CDR data'!$2:$2,0)+1,0)</f>
        <v>1171</v>
      </c>
      <c r="G53" s="52">
        <f>VLOOKUP($B53&amp;G$8,'Raw CDR data'!$A:$K,MATCH(MID(G$10,13,100)*1,'Raw CDR data'!$2:$2,0),0)</f>
        <v>2</v>
      </c>
      <c r="H53" s="52">
        <f>VLOOKUP($B53&amp;G$8,'Raw CDR data'!$A:$K,MATCH(MID(H$10,13,100)*1,'Raw CDR data'!$2:$2,0),0)</f>
        <v>2</v>
      </c>
      <c r="I53" s="53">
        <f>VLOOKUP($B53&amp;G$8,'Raw CDR data'!$A:$K,MATCH(MID(I$10,13,100)*1,'Raw CDR data'!$2:$2,0)+1,0)</f>
        <v>35</v>
      </c>
      <c r="J53" s="53">
        <f>VLOOKUP($B53&amp;G$8,'Raw CDR data'!$A:$K,MATCH(MID(J$10,13,100)*1,'Raw CDR data'!$2:$2,0)+1,0)</f>
        <v>35</v>
      </c>
      <c r="K53" s="52">
        <f>VLOOKUP($B53&amp;K$8,'Raw CDR data'!$A:$K,MATCH(MID(K$10,13,100)*1,'Raw CDR data'!$2:$2,0),0)</f>
        <v>12</v>
      </c>
      <c r="L53" s="52">
        <f>VLOOKUP($B53&amp;K$8,'Raw CDR data'!$A:$K,MATCH(MID(L$10,13,100)*1,'Raw CDR data'!$2:$2,0),0)</f>
        <v>13</v>
      </c>
      <c r="M53" s="53">
        <f>VLOOKUP($B53&amp;K$8,'Raw CDR data'!$A:$K,MATCH(MID(M$10,13,100)*1,'Raw CDR data'!$2:$2,0)+1,0)</f>
        <v>367</v>
      </c>
      <c r="N53" s="53">
        <f>VLOOKUP($B53&amp;K$8,'Raw CDR data'!$A:$K,MATCH(MID(N$10,13,100)*1,'Raw CDR data'!$2:$2,0)+1,0)</f>
        <v>413</v>
      </c>
      <c r="O53" s="52">
        <f>VLOOKUP($B53&amp;O$8,'Raw CDR data'!$A:$K,MATCH(MID(O$10,13,100)*1,'Raw CDR data'!$2:$2,0),0)</f>
        <v>5</v>
      </c>
      <c r="P53" s="52">
        <f>VLOOKUP($B53&amp;O$8,'Raw CDR data'!$A:$K,MATCH(MID(P$10,13,100)*1,'Raw CDR data'!$2:$2,0),0)</f>
        <v>5</v>
      </c>
      <c r="Q53" s="53">
        <f>VLOOKUP($B53&amp;O$8,'Raw CDR data'!$A:$K,MATCH(MID(Q$10,13,100)*1,'Raw CDR data'!$2:$2,0)+1,0)</f>
        <v>41.391303999999998</v>
      </c>
      <c r="R53" s="53">
        <f>VLOOKUP($B53&amp;O$8,'Raw CDR data'!$A:$K,MATCH(MID(R$10,13,100)*1,'Raw CDR data'!$2:$2,0)+1,0)</f>
        <v>41.124223000000001</v>
      </c>
      <c r="S53" s="52">
        <f>VLOOKUP($B53&amp;S$8,'Raw CDR data'!$A:$K,MATCH(MID(S$10,13,100)*1,'Raw CDR data'!$2:$2,0),0)</f>
        <v>9</v>
      </c>
      <c r="T53" s="52">
        <f>VLOOKUP($B53&amp;S$8,'Raw CDR data'!$A:$K,MATCH(MID(T$10,13,100)*1,'Raw CDR data'!$2:$2,0),0)</f>
        <v>9</v>
      </c>
      <c r="U53" s="53">
        <f>VLOOKUP($B53&amp;S$8,'Raw CDR data'!$A:$K,MATCH(MID(U$10,13,100)*1,'Raw CDR data'!$2:$2,0)+1,0)</f>
        <v>1086.844827586207</v>
      </c>
      <c r="V53" s="53">
        <f>VLOOKUP($B53&amp;S$8,'Raw CDR data'!$A:$K,MATCH(MID(V$10,13,100)*1,'Raw CDR data'!$2:$2,0)+1,0)</f>
        <v>1086.9137931034484</v>
      </c>
      <c r="W53" s="52">
        <f>VLOOKUP($B53&amp;"Further Education College",'Raw CDR data'!$A:$K,MATCH(MID(W$10,13,100)*1,'Raw CDR data'!$2:$2,0),0)</f>
        <v>5</v>
      </c>
      <c r="X53" s="52">
        <f>VLOOKUP($B53&amp;"Further Education College",'Raw CDR data'!$A:$K,MATCH(MID(X$10,13,100)*1,'Raw CDR data'!$2:$2,0),0)</f>
        <v>5</v>
      </c>
      <c r="Y53" s="53">
        <f>VLOOKUP($B53&amp;"Further Education College",'Raw CDR data'!$A:$K,MATCH(MID(Y$10,13,100)*1,'Raw CDR data'!$2:$2,0)+1,0)</f>
        <v>630.93023199999993</v>
      </c>
      <c r="Z53" s="53">
        <f>VLOOKUP($B53&amp;"Further Education College",'Raw CDR data'!$A:$K,MATCH(MID(Z$10,13,100)*1,'Raw CDR data'!$2:$2,0)+1,0)</f>
        <v>630.93023199999993</v>
      </c>
      <c r="AA53" s="52">
        <f>VLOOKUP($B53&amp;AA$8,'Raw CDR data'!$A:$K,MATCH(MID(AA$10,13,100)*1,'Raw CDR data'!$2:$2,0),0)</f>
        <v>0</v>
      </c>
      <c r="AB53" s="52">
        <f>VLOOKUP($B53&amp;AA$8,'Raw CDR data'!$A:$K,MATCH(MID(AB$10,13,100)*1,'Raw CDR data'!$2:$2,0),0)</f>
        <v>0</v>
      </c>
      <c r="AC53" s="52">
        <f>VLOOKUP($B53&amp;AC$8,'Raw CDR data'!$A:$K,MATCH(MID(AC$10,13,100)*1,'Raw CDR data'!$2:$2,0),0)</f>
        <v>5</v>
      </c>
      <c r="AD53" s="52">
        <f>VLOOKUP($B53&amp;AC$8,'Raw CDR data'!$A:$K,MATCH(MID(AD$10,13,100)*1,'Raw CDR data'!$2:$2,0),0)</f>
        <v>4</v>
      </c>
      <c r="AE53" s="52">
        <f>VLOOKUP($B53&amp;"Voluntary Adoption Agency",'Raw CDR data'!$A:$K,MATCH(MID(AE$10,13,100)*1,'Raw CDR data'!$2:$2,0),0)</f>
        <v>4</v>
      </c>
      <c r="AF53" s="52">
        <f>VLOOKUP($B53&amp;"Voluntary Adoption Agency",'Raw CDR data'!$A:$K,MATCH(MID(AF$10,13,100)*1,'Raw CDR data'!$2:$2,0),0)</f>
        <v>4</v>
      </c>
      <c r="AG53" s="52">
        <f>VLOOKUP($B53&amp;"Local Authority Adoption Agency",'Raw CDR data'!$A:$K,MATCH(MID(AG$10,13,100)*1,'Raw CDR data'!$2:$2,0),0)</f>
        <v>15</v>
      </c>
      <c r="AH53" s="52">
        <f>VLOOKUP($B53&amp;"Local Authority Adoption Agency",'Raw CDR data'!$A:$K,MATCH(MID(AH$10,13,100)*1,'Raw CDR data'!$2:$2,0),0)</f>
        <v>15</v>
      </c>
      <c r="AI53" s="52">
        <f>VLOOKUP($B53&amp;"Independent Fostering Agency",'Raw CDR data'!$A:$K,MATCH(MID(AI$10,13,100)*1,'Raw CDR data'!$2:$2,0),0)</f>
        <v>12</v>
      </c>
      <c r="AJ53" s="52">
        <f>VLOOKUP($B53&amp;"Independent Fostering Agency",'Raw CDR data'!$A:$K,MATCH(MID(AJ$10,13,100)*1,'Raw CDR data'!$2:$2,0),0)</f>
        <v>12</v>
      </c>
      <c r="AK53" s="52">
        <f>VLOOKUP($B53&amp;"Local Authority Fostering Agency",'Raw CDR data'!$A:$K,MATCH(MID(AK$10,13,100)*1,'Raw CDR data'!$2:$2,0),0)</f>
        <v>15</v>
      </c>
      <c r="AL53" s="52">
        <f>VLOOKUP($B53&amp;"Local Authority Fostering Agency",'Raw CDR data'!$A:$K,MATCH(MID(AL$10,13,100)*1,'Raw CDR data'!$2:$2,0),0)</f>
        <v>15</v>
      </c>
      <c r="AM53" s="52">
        <f>VLOOKUP($B53&amp;AM$8,'Raw CDR data'!$A:$K,MATCH(MID(AM$10,13,100)*1,'Raw CDR data'!$2:$2,0),0)</f>
        <v>268</v>
      </c>
      <c r="AN53" s="52">
        <f>VLOOKUP($B53&amp;AM$8,'Raw CDR data'!$A:$K,MATCH(MID(AN$10,13,100)*1,'Raw CDR data'!$2:$2,0),0)</f>
        <v>270</v>
      </c>
    </row>
    <row r="54" spans="2:40" s="49" customFormat="1" ht="10.5">
      <c r="B54" s="148" t="s">
        <v>1610</v>
      </c>
      <c r="C54" s="52">
        <f>VLOOKUP($B54&amp;C$8,'Raw CDR data'!$A:$K,MATCH(MID(C$10,13,100)*1,'Raw CDR data'!$2:$2,0),0)</f>
        <v>17</v>
      </c>
      <c r="D54" s="52">
        <f>VLOOKUP($B54&amp;C$8,'Raw CDR data'!$A:$K,MATCH(MID(D$10,13,100)*1,'Raw CDR data'!$2:$2,0),0)</f>
        <v>17</v>
      </c>
      <c r="E54" s="53">
        <f>VLOOKUP($B54&amp;C$8,'Raw CDR data'!$A:$K,MATCH(MID(E$10,13,100)*1,'Raw CDR data'!$2:$2,0)+1,0)</f>
        <v>101</v>
      </c>
      <c r="F54" s="53">
        <f>VLOOKUP($B54&amp;C$8,'Raw CDR data'!$A:$K,MATCH(MID(F$10,13,100)*1,'Raw CDR data'!$2:$2,0)+1,0)</f>
        <v>101</v>
      </c>
      <c r="G54" s="52">
        <f>VLOOKUP($B54&amp;G$8,'Raw CDR data'!$A:$K,MATCH(MID(G$10,13,100)*1,'Raw CDR data'!$2:$2,0),0)</f>
        <v>0</v>
      </c>
      <c r="H54" s="52">
        <f>VLOOKUP($B54&amp;G$8,'Raw CDR data'!$A:$K,MATCH(MID(H$10,13,100)*1,'Raw CDR data'!$2:$2,0),0)</f>
        <v>0</v>
      </c>
      <c r="I54" s="53">
        <f>VLOOKUP($B54&amp;G$8,'Raw CDR data'!$A:$K,MATCH(MID(I$10,13,100)*1,'Raw CDR data'!$2:$2,0)+1,0)</f>
        <v>0</v>
      </c>
      <c r="J54" s="53">
        <f>VLOOKUP($B54&amp;G$8,'Raw CDR data'!$A:$K,MATCH(MID(J$10,13,100)*1,'Raw CDR data'!$2:$2,0)+1,0)</f>
        <v>0</v>
      </c>
      <c r="K54" s="52">
        <f>VLOOKUP($B54&amp;K$8,'Raw CDR data'!$A:$K,MATCH(MID(K$10,13,100)*1,'Raw CDR data'!$2:$2,0),0)</f>
        <v>0</v>
      </c>
      <c r="L54" s="52">
        <f>VLOOKUP($B54&amp;K$8,'Raw CDR data'!$A:$K,MATCH(MID(L$10,13,100)*1,'Raw CDR data'!$2:$2,0),0)</f>
        <v>0</v>
      </c>
      <c r="M54" s="53">
        <f>VLOOKUP($B54&amp;K$8,'Raw CDR data'!$A:$K,MATCH(MID(M$10,13,100)*1,'Raw CDR data'!$2:$2,0)+1,0)</f>
        <v>0</v>
      </c>
      <c r="N54" s="53">
        <f>VLOOKUP($B54&amp;K$8,'Raw CDR data'!$A:$K,MATCH(MID(N$10,13,100)*1,'Raw CDR data'!$2:$2,0)+1,0)</f>
        <v>0</v>
      </c>
      <c r="O54" s="52">
        <f>VLOOKUP($B54&amp;O$8,'Raw CDR data'!$A:$K,MATCH(MID(O$10,13,100)*1,'Raw CDR data'!$2:$2,0),0)</f>
        <v>2</v>
      </c>
      <c r="P54" s="52">
        <f>VLOOKUP($B54&amp;O$8,'Raw CDR data'!$A:$K,MATCH(MID(P$10,13,100)*1,'Raw CDR data'!$2:$2,0),0)</f>
        <v>2</v>
      </c>
      <c r="Q54" s="53">
        <f>VLOOKUP($B54&amp;O$8,'Raw CDR data'!$A:$K,MATCH(MID(Q$10,13,100)*1,'Raw CDR data'!$2:$2,0)+1,0)</f>
        <v>9.695651999999999</v>
      </c>
      <c r="R54" s="53">
        <f>VLOOKUP($B54&amp;O$8,'Raw CDR data'!$A:$K,MATCH(MID(R$10,13,100)*1,'Raw CDR data'!$2:$2,0)+1,0)</f>
        <v>9.4285709999999998</v>
      </c>
      <c r="S54" s="52">
        <f>VLOOKUP($B54&amp;S$8,'Raw CDR data'!$A:$K,MATCH(MID(S$10,13,100)*1,'Raw CDR data'!$2:$2,0),0)</f>
        <v>0</v>
      </c>
      <c r="T54" s="52">
        <f>VLOOKUP($B54&amp;S$8,'Raw CDR data'!$A:$K,MATCH(MID(T$10,13,100)*1,'Raw CDR data'!$2:$2,0),0)</f>
        <v>0</v>
      </c>
      <c r="U54" s="53">
        <f>VLOOKUP($B54&amp;S$8,'Raw CDR data'!$A:$K,MATCH(MID(U$10,13,100)*1,'Raw CDR data'!$2:$2,0)+1,0)</f>
        <v>0</v>
      </c>
      <c r="V54" s="53">
        <f>VLOOKUP($B54&amp;S$8,'Raw CDR data'!$A:$K,MATCH(MID(V$10,13,100)*1,'Raw CDR data'!$2:$2,0)+1,0)</f>
        <v>0</v>
      </c>
      <c r="W54" s="52">
        <f>VLOOKUP($B54&amp;"Further Education College",'Raw CDR data'!$A:$K,MATCH(MID(W$10,13,100)*1,'Raw CDR data'!$2:$2,0),0)</f>
        <v>0</v>
      </c>
      <c r="X54" s="52">
        <f>VLOOKUP($B54&amp;"Further Education College",'Raw CDR data'!$A:$K,MATCH(MID(X$10,13,100)*1,'Raw CDR data'!$2:$2,0),0)</f>
        <v>0</v>
      </c>
      <c r="Y54" s="53">
        <f>VLOOKUP($B54&amp;"Further Education College",'Raw CDR data'!$A:$K,MATCH(MID(Y$10,13,100)*1,'Raw CDR data'!$2:$2,0)+1,0)</f>
        <v>0</v>
      </c>
      <c r="Z54" s="53">
        <f>VLOOKUP($B54&amp;"Further Education College",'Raw CDR data'!$A:$K,MATCH(MID(Z$10,13,100)*1,'Raw CDR data'!$2:$2,0)+1,0)</f>
        <v>0</v>
      </c>
      <c r="AA54" s="52">
        <f>VLOOKUP($B54&amp;AA$8,'Raw CDR data'!$A:$K,MATCH(MID(AA$10,13,100)*1,'Raw CDR data'!$2:$2,0),0)</f>
        <v>0</v>
      </c>
      <c r="AB54" s="52">
        <f>VLOOKUP($B54&amp;AA$8,'Raw CDR data'!$A:$K,MATCH(MID(AB$10,13,100)*1,'Raw CDR data'!$2:$2,0),0)</f>
        <v>0</v>
      </c>
      <c r="AC54" s="52">
        <f>VLOOKUP($B54&amp;AC$8,'Raw CDR data'!$A:$K,MATCH(MID(AC$10,13,100)*1,'Raw CDR data'!$2:$2,0),0)</f>
        <v>0</v>
      </c>
      <c r="AD54" s="52">
        <f>VLOOKUP($B54&amp;AC$8,'Raw CDR data'!$A:$K,MATCH(MID(AD$10,13,100)*1,'Raw CDR data'!$2:$2,0),0)</f>
        <v>0</v>
      </c>
      <c r="AE54" s="52">
        <f>VLOOKUP($B54&amp;"Voluntary Adoption Agency",'Raw CDR data'!$A:$K,MATCH(MID(AE$10,13,100)*1,'Raw CDR data'!$2:$2,0),0)</f>
        <v>0</v>
      </c>
      <c r="AF54" s="52">
        <f>VLOOKUP($B54&amp;"Voluntary Adoption Agency",'Raw CDR data'!$A:$K,MATCH(MID(AF$10,13,100)*1,'Raw CDR data'!$2:$2,0),0)</f>
        <v>0</v>
      </c>
      <c r="AG54" s="52">
        <f>VLOOKUP($B54&amp;"Local Authority Adoption Agency",'Raw CDR data'!$A:$K,MATCH(MID(AG$10,13,100)*1,'Raw CDR data'!$2:$2,0),0)</f>
        <v>1</v>
      </c>
      <c r="AH54" s="52">
        <f>VLOOKUP($B54&amp;"Local Authority Adoption Agency",'Raw CDR data'!$A:$K,MATCH(MID(AH$10,13,100)*1,'Raw CDR data'!$2:$2,0),0)</f>
        <v>1</v>
      </c>
      <c r="AI54" s="52">
        <f>VLOOKUP($B54&amp;"Independent Fostering Agency",'Raw CDR data'!$A:$K,MATCH(MID(AI$10,13,100)*1,'Raw CDR data'!$2:$2,0),0)</f>
        <v>1</v>
      </c>
      <c r="AJ54" s="52">
        <f>VLOOKUP($B54&amp;"Independent Fostering Agency",'Raw CDR data'!$A:$K,MATCH(MID(AJ$10,13,100)*1,'Raw CDR data'!$2:$2,0),0)</f>
        <v>1</v>
      </c>
      <c r="AK54" s="52">
        <f>VLOOKUP($B54&amp;"Local Authority Fostering Agency",'Raw CDR data'!$A:$K,MATCH(MID(AK$10,13,100)*1,'Raw CDR data'!$2:$2,0),0)</f>
        <v>1</v>
      </c>
      <c r="AL54" s="52">
        <f>VLOOKUP($B54&amp;"Local Authority Fostering Agency",'Raw CDR data'!$A:$K,MATCH(MID(AL$10,13,100)*1,'Raw CDR data'!$2:$2,0),0)</f>
        <v>1</v>
      </c>
      <c r="AM54" s="52">
        <f>VLOOKUP($B54&amp;AM$8,'Raw CDR data'!$A:$K,MATCH(MID(AM$10,13,100)*1,'Raw CDR data'!$2:$2,0),0)</f>
        <v>22</v>
      </c>
      <c r="AN54" s="52">
        <f>VLOOKUP($B54&amp;AM$8,'Raw CDR data'!$A:$K,MATCH(MID(AN$10,13,100)*1,'Raw CDR data'!$2:$2,0),0)</f>
        <v>22</v>
      </c>
    </row>
    <row r="55" spans="2:40" s="49" customFormat="1" ht="10.5">
      <c r="B55" s="148" t="s">
        <v>1617</v>
      </c>
      <c r="C55" s="52">
        <f>VLOOKUP($B55&amp;C$8,'Raw CDR data'!$A:$K,MATCH(MID(C$10,13,100)*1,'Raw CDR data'!$2:$2,0),0)</f>
        <v>18</v>
      </c>
      <c r="D55" s="52">
        <f>VLOOKUP($B55&amp;C$8,'Raw CDR data'!$A:$K,MATCH(MID(D$10,13,100)*1,'Raw CDR data'!$2:$2,0),0)</f>
        <v>18</v>
      </c>
      <c r="E55" s="53">
        <f>VLOOKUP($B55&amp;C$8,'Raw CDR data'!$A:$K,MATCH(MID(E$10,13,100)*1,'Raw CDR data'!$2:$2,0)+1,0)</f>
        <v>130</v>
      </c>
      <c r="F55" s="53">
        <f>VLOOKUP($B55&amp;C$8,'Raw CDR data'!$A:$K,MATCH(MID(F$10,13,100)*1,'Raw CDR data'!$2:$2,0)+1,0)</f>
        <v>130</v>
      </c>
      <c r="G55" s="52">
        <f>VLOOKUP($B55&amp;G$8,'Raw CDR data'!$A:$K,MATCH(MID(G$10,13,100)*1,'Raw CDR data'!$2:$2,0),0)</f>
        <v>0</v>
      </c>
      <c r="H55" s="52">
        <f>VLOOKUP($B55&amp;G$8,'Raw CDR data'!$A:$K,MATCH(MID(H$10,13,100)*1,'Raw CDR data'!$2:$2,0),0)</f>
        <v>0</v>
      </c>
      <c r="I55" s="53">
        <f>VLOOKUP($B55&amp;G$8,'Raw CDR data'!$A:$K,MATCH(MID(I$10,13,100)*1,'Raw CDR data'!$2:$2,0)+1,0)</f>
        <v>0</v>
      </c>
      <c r="J55" s="53">
        <f>VLOOKUP($B55&amp;G$8,'Raw CDR data'!$A:$K,MATCH(MID(J$10,13,100)*1,'Raw CDR data'!$2:$2,0)+1,0)</f>
        <v>0</v>
      </c>
      <c r="K55" s="52">
        <f>VLOOKUP($B55&amp;K$8,'Raw CDR data'!$A:$K,MATCH(MID(K$10,13,100)*1,'Raw CDR data'!$2:$2,0),0)</f>
        <v>0</v>
      </c>
      <c r="L55" s="52">
        <f>VLOOKUP($B55&amp;K$8,'Raw CDR data'!$A:$K,MATCH(MID(L$10,13,100)*1,'Raw CDR data'!$2:$2,0),0)</f>
        <v>0</v>
      </c>
      <c r="M55" s="53">
        <f>VLOOKUP($B55&amp;K$8,'Raw CDR data'!$A:$K,MATCH(MID(M$10,13,100)*1,'Raw CDR data'!$2:$2,0)+1,0)</f>
        <v>0</v>
      </c>
      <c r="N55" s="53">
        <f>VLOOKUP($B55&amp;K$8,'Raw CDR data'!$A:$K,MATCH(MID(N$10,13,100)*1,'Raw CDR data'!$2:$2,0)+1,0)</f>
        <v>0</v>
      </c>
      <c r="O55" s="52">
        <f>VLOOKUP($B55&amp;O$8,'Raw CDR data'!$A:$K,MATCH(MID(O$10,13,100)*1,'Raw CDR data'!$2:$2,0),0)</f>
        <v>0</v>
      </c>
      <c r="P55" s="52">
        <f>VLOOKUP($B55&amp;O$8,'Raw CDR data'!$A:$K,MATCH(MID(P$10,13,100)*1,'Raw CDR data'!$2:$2,0),0)</f>
        <v>0</v>
      </c>
      <c r="Q55" s="53">
        <f>VLOOKUP($B55&amp;O$8,'Raw CDR data'!$A:$K,MATCH(MID(Q$10,13,100)*1,'Raw CDR data'!$2:$2,0)+1,0)</f>
        <v>0</v>
      </c>
      <c r="R55" s="53">
        <f>VLOOKUP($B55&amp;O$8,'Raw CDR data'!$A:$K,MATCH(MID(R$10,13,100)*1,'Raw CDR data'!$2:$2,0)+1,0)</f>
        <v>0</v>
      </c>
      <c r="S55" s="52">
        <f>VLOOKUP($B55&amp;S$8,'Raw CDR data'!$A:$K,MATCH(MID(S$10,13,100)*1,'Raw CDR data'!$2:$2,0),0)</f>
        <v>3</v>
      </c>
      <c r="T55" s="52">
        <f>VLOOKUP($B55&amp;S$8,'Raw CDR data'!$A:$K,MATCH(MID(T$10,13,100)*1,'Raw CDR data'!$2:$2,0),0)</f>
        <v>3</v>
      </c>
      <c r="U55" s="53">
        <f>VLOOKUP($B55&amp;S$8,'Raw CDR data'!$A:$K,MATCH(MID(U$10,13,100)*1,'Raw CDR data'!$2:$2,0)+1,0)</f>
        <v>696.84482758620686</v>
      </c>
      <c r="V55" s="53">
        <f>VLOOKUP($B55&amp;S$8,'Raw CDR data'!$A:$K,MATCH(MID(V$10,13,100)*1,'Raw CDR data'!$2:$2,0)+1,0)</f>
        <v>696.91379310344826</v>
      </c>
      <c r="W55" s="52">
        <f>VLOOKUP($B55&amp;"Further Education College",'Raw CDR data'!$A:$K,MATCH(MID(W$10,13,100)*1,'Raw CDR data'!$2:$2,0),0)</f>
        <v>0</v>
      </c>
      <c r="X55" s="52">
        <f>VLOOKUP($B55&amp;"Further Education College",'Raw CDR data'!$A:$K,MATCH(MID(X$10,13,100)*1,'Raw CDR data'!$2:$2,0),0)</f>
        <v>0</v>
      </c>
      <c r="Y55" s="53">
        <f>VLOOKUP($B55&amp;"Further Education College",'Raw CDR data'!$A:$K,MATCH(MID(Y$10,13,100)*1,'Raw CDR data'!$2:$2,0)+1,0)</f>
        <v>0</v>
      </c>
      <c r="Z55" s="53">
        <f>VLOOKUP($B55&amp;"Further Education College",'Raw CDR data'!$A:$K,MATCH(MID(Z$10,13,100)*1,'Raw CDR data'!$2:$2,0)+1,0)</f>
        <v>0</v>
      </c>
      <c r="AA55" s="52">
        <f>VLOOKUP($B55&amp;AA$8,'Raw CDR data'!$A:$K,MATCH(MID(AA$10,13,100)*1,'Raw CDR data'!$2:$2,0),0)</f>
        <v>0</v>
      </c>
      <c r="AB55" s="52">
        <f>VLOOKUP($B55&amp;AA$8,'Raw CDR data'!$A:$K,MATCH(MID(AB$10,13,100)*1,'Raw CDR data'!$2:$2,0),0)</f>
        <v>0</v>
      </c>
      <c r="AC55" s="52">
        <f>VLOOKUP($B55&amp;AC$8,'Raw CDR data'!$A:$K,MATCH(MID(AC$10,13,100)*1,'Raw CDR data'!$2:$2,0),0)</f>
        <v>0</v>
      </c>
      <c r="AD55" s="52">
        <f>VLOOKUP($B55&amp;AC$8,'Raw CDR data'!$A:$K,MATCH(MID(AD$10,13,100)*1,'Raw CDR data'!$2:$2,0),0)</f>
        <v>0</v>
      </c>
      <c r="AE55" s="52">
        <f>VLOOKUP($B55&amp;"Voluntary Adoption Agency",'Raw CDR data'!$A:$K,MATCH(MID(AE$10,13,100)*1,'Raw CDR data'!$2:$2,0),0)</f>
        <v>1</v>
      </c>
      <c r="AF55" s="52">
        <f>VLOOKUP($B55&amp;"Voluntary Adoption Agency",'Raw CDR data'!$A:$K,MATCH(MID(AF$10,13,100)*1,'Raw CDR data'!$2:$2,0),0)</f>
        <v>1</v>
      </c>
      <c r="AG55" s="52">
        <f>VLOOKUP($B55&amp;"Local Authority Adoption Agency",'Raw CDR data'!$A:$K,MATCH(MID(AG$10,13,100)*1,'Raw CDR data'!$2:$2,0),0)</f>
        <v>1</v>
      </c>
      <c r="AH55" s="52">
        <f>VLOOKUP($B55&amp;"Local Authority Adoption Agency",'Raw CDR data'!$A:$K,MATCH(MID(AH$10,13,100)*1,'Raw CDR data'!$2:$2,0),0)</f>
        <v>1</v>
      </c>
      <c r="AI55" s="52">
        <f>VLOOKUP($B55&amp;"Independent Fostering Agency",'Raw CDR data'!$A:$K,MATCH(MID(AI$10,13,100)*1,'Raw CDR data'!$2:$2,0),0)</f>
        <v>3</v>
      </c>
      <c r="AJ55" s="52">
        <f>VLOOKUP($B55&amp;"Independent Fostering Agency",'Raw CDR data'!$A:$K,MATCH(MID(AJ$10,13,100)*1,'Raw CDR data'!$2:$2,0),0)</f>
        <v>3</v>
      </c>
      <c r="AK55" s="52">
        <f>VLOOKUP($B55&amp;"Local Authority Fostering Agency",'Raw CDR data'!$A:$K,MATCH(MID(AK$10,13,100)*1,'Raw CDR data'!$2:$2,0),0)</f>
        <v>1</v>
      </c>
      <c r="AL55" s="52">
        <f>VLOOKUP($B55&amp;"Local Authority Fostering Agency",'Raw CDR data'!$A:$K,MATCH(MID(AL$10,13,100)*1,'Raw CDR data'!$2:$2,0),0)</f>
        <v>1</v>
      </c>
      <c r="AM55" s="52">
        <f>VLOOKUP($B55&amp;AM$8,'Raw CDR data'!$A:$K,MATCH(MID(AM$10,13,100)*1,'Raw CDR data'!$2:$2,0),0)</f>
        <v>27</v>
      </c>
      <c r="AN55" s="52">
        <f>VLOOKUP($B55&amp;AM$8,'Raw CDR data'!$A:$K,MATCH(MID(AN$10,13,100)*1,'Raw CDR data'!$2:$2,0),0)</f>
        <v>27</v>
      </c>
    </row>
    <row r="56" spans="2:40" s="49" customFormat="1" ht="10.5">
      <c r="B56" s="148" t="s">
        <v>1621</v>
      </c>
      <c r="C56" s="52">
        <f>VLOOKUP($B56&amp;C$8,'Raw CDR data'!$A:$K,MATCH(MID(C$10,13,100)*1,'Raw CDR data'!$2:$2,0),0)</f>
        <v>12</v>
      </c>
      <c r="D56" s="52">
        <f>VLOOKUP($B56&amp;C$8,'Raw CDR data'!$A:$K,MATCH(MID(D$10,13,100)*1,'Raw CDR data'!$2:$2,0),0)</f>
        <v>13</v>
      </c>
      <c r="E56" s="53">
        <f>VLOOKUP($B56&amp;C$8,'Raw CDR data'!$A:$K,MATCH(MID(E$10,13,100)*1,'Raw CDR data'!$2:$2,0)+1,0)</f>
        <v>56</v>
      </c>
      <c r="F56" s="53">
        <f>VLOOKUP($B56&amp;C$8,'Raw CDR data'!$A:$K,MATCH(MID(F$10,13,100)*1,'Raw CDR data'!$2:$2,0)+1,0)</f>
        <v>60</v>
      </c>
      <c r="G56" s="52">
        <f>VLOOKUP($B56&amp;G$8,'Raw CDR data'!$A:$K,MATCH(MID(G$10,13,100)*1,'Raw CDR data'!$2:$2,0),0)</f>
        <v>0</v>
      </c>
      <c r="H56" s="52">
        <f>VLOOKUP($B56&amp;G$8,'Raw CDR data'!$A:$K,MATCH(MID(H$10,13,100)*1,'Raw CDR data'!$2:$2,0),0)</f>
        <v>0</v>
      </c>
      <c r="I56" s="53">
        <f>VLOOKUP($B56&amp;G$8,'Raw CDR data'!$A:$K,MATCH(MID(I$10,13,100)*1,'Raw CDR data'!$2:$2,0)+1,0)</f>
        <v>0</v>
      </c>
      <c r="J56" s="53">
        <f>VLOOKUP($B56&amp;G$8,'Raw CDR data'!$A:$K,MATCH(MID(J$10,13,100)*1,'Raw CDR data'!$2:$2,0)+1,0)</f>
        <v>0</v>
      </c>
      <c r="K56" s="52">
        <f>VLOOKUP($B56&amp;K$8,'Raw CDR data'!$A:$K,MATCH(MID(K$10,13,100)*1,'Raw CDR data'!$2:$2,0),0)</f>
        <v>1</v>
      </c>
      <c r="L56" s="52">
        <f>VLOOKUP($B56&amp;K$8,'Raw CDR data'!$A:$K,MATCH(MID(L$10,13,100)*1,'Raw CDR data'!$2:$2,0),0)</f>
        <v>1</v>
      </c>
      <c r="M56" s="53">
        <f>VLOOKUP($B56&amp;K$8,'Raw CDR data'!$A:$K,MATCH(MID(M$10,13,100)*1,'Raw CDR data'!$2:$2,0)+1,0)</f>
        <v>64</v>
      </c>
      <c r="N56" s="53">
        <f>VLOOKUP($B56&amp;K$8,'Raw CDR data'!$A:$K,MATCH(MID(N$10,13,100)*1,'Raw CDR data'!$2:$2,0)+1,0)</f>
        <v>64</v>
      </c>
      <c r="O56" s="52">
        <f>VLOOKUP($B56&amp;O$8,'Raw CDR data'!$A:$K,MATCH(MID(O$10,13,100)*1,'Raw CDR data'!$2:$2,0),0)</f>
        <v>0</v>
      </c>
      <c r="P56" s="52">
        <f>VLOOKUP($B56&amp;O$8,'Raw CDR data'!$A:$K,MATCH(MID(P$10,13,100)*1,'Raw CDR data'!$2:$2,0),0)</f>
        <v>0</v>
      </c>
      <c r="Q56" s="53">
        <f>VLOOKUP($B56&amp;O$8,'Raw CDR data'!$A:$K,MATCH(MID(Q$10,13,100)*1,'Raw CDR data'!$2:$2,0)+1,0)</f>
        <v>0</v>
      </c>
      <c r="R56" s="53">
        <f>VLOOKUP($B56&amp;O$8,'Raw CDR data'!$A:$K,MATCH(MID(R$10,13,100)*1,'Raw CDR data'!$2:$2,0)+1,0)</f>
        <v>0</v>
      </c>
      <c r="S56" s="52">
        <f>VLOOKUP($B56&amp;S$8,'Raw CDR data'!$A:$K,MATCH(MID(S$10,13,100)*1,'Raw CDR data'!$2:$2,0),0)</f>
        <v>0</v>
      </c>
      <c r="T56" s="52">
        <f>VLOOKUP($B56&amp;S$8,'Raw CDR data'!$A:$K,MATCH(MID(T$10,13,100)*1,'Raw CDR data'!$2:$2,0),0)</f>
        <v>0</v>
      </c>
      <c r="U56" s="53">
        <f>VLOOKUP($B56&amp;S$8,'Raw CDR data'!$A:$K,MATCH(MID(U$10,13,100)*1,'Raw CDR data'!$2:$2,0)+1,0)</f>
        <v>0</v>
      </c>
      <c r="V56" s="53">
        <f>VLOOKUP($B56&amp;S$8,'Raw CDR data'!$A:$K,MATCH(MID(V$10,13,100)*1,'Raw CDR data'!$2:$2,0)+1,0)</f>
        <v>0</v>
      </c>
      <c r="W56" s="52">
        <f>VLOOKUP($B56&amp;"Further Education College",'Raw CDR data'!$A:$K,MATCH(MID(W$10,13,100)*1,'Raw CDR data'!$2:$2,0),0)</f>
        <v>0</v>
      </c>
      <c r="X56" s="52">
        <f>VLOOKUP($B56&amp;"Further Education College",'Raw CDR data'!$A:$K,MATCH(MID(X$10,13,100)*1,'Raw CDR data'!$2:$2,0),0)</f>
        <v>0</v>
      </c>
      <c r="Y56" s="53">
        <f>VLOOKUP($B56&amp;"Further Education College",'Raw CDR data'!$A:$K,MATCH(MID(Y$10,13,100)*1,'Raw CDR data'!$2:$2,0)+1,0)</f>
        <v>0</v>
      </c>
      <c r="Z56" s="53">
        <f>VLOOKUP($B56&amp;"Further Education College",'Raw CDR data'!$A:$K,MATCH(MID(Z$10,13,100)*1,'Raw CDR data'!$2:$2,0)+1,0)</f>
        <v>0</v>
      </c>
      <c r="AA56" s="52">
        <f>VLOOKUP($B56&amp;AA$8,'Raw CDR data'!$A:$K,MATCH(MID(AA$10,13,100)*1,'Raw CDR data'!$2:$2,0),0)</f>
        <v>0</v>
      </c>
      <c r="AB56" s="52">
        <f>VLOOKUP($B56&amp;AA$8,'Raw CDR data'!$A:$K,MATCH(MID(AB$10,13,100)*1,'Raw CDR data'!$2:$2,0),0)</f>
        <v>0</v>
      </c>
      <c r="AC56" s="52">
        <f>VLOOKUP($B56&amp;AC$8,'Raw CDR data'!$A:$K,MATCH(MID(AC$10,13,100)*1,'Raw CDR data'!$2:$2,0),0)</f>
        <v>0</v>
      </c>
      <c r="AD56" s="52">
        <f>VLOOKUP($B56&amp;AC$8,'Raw CDR data'!$A:$K,MATCH(MID(AD$10,13,100)*1,'Raw CDR data'!$2:$2,0),0)</f>
        <v>0</v>
      </c>
      <c r="AE56" s="52">
        <f>VLOOKUP($B56&amp;"Voluntary Adoption Agency",'Raw CDR data'!$A:$K,MATCH(MID(AE$10,13,100)*1,'Raw CDR data'!$2:$2,0),0)</f>
        <v>0</v>
      </c>
      <c r="AF56" s="52">
        <f>VLOOKUP($B56&amp;"Voluntary Adoption Agency",'Raw CDR data'!$A:$K,MATCH(MID(AF$10,13,100)*1,'Raw CDR data'!$2:$2,0),0)</f>
        <v>0</v>
      </c>
      <c r="AG56" s="52">
        <f>VLOOKUP($B56&amp;"Local Authority Adoption Agency",'Raw CDR data'!$A:$K,MATCH(MID(AG$10,13,100)*1,'Raw CDR data'!$2:$2,0),0)</f>
        <v>1</v>
      </c>
      <c r="AH56" s="52">
        <f>VLOOKUP($B56&amp;"Local Authority Adoption Agency",'Raw CDR data'!$A:$K,MATCH(MID(AH$10,13,100)*1,'Raw CDR data'!$2:$2,0),0)</f>
        <v>1</v>
      </c>
      <c r="AI56" s="52">
        <f>VLOOKUP($B56&amp;"Independent Fostering Agency",'Raw CDR data'!$A:$K,MATCH(MID(AI$10,13,100)*1,'Raw CDR data'!$2:$2,0),0)</f>
        <v>1</v>
      </c>
      <c r="AJ56" s="52">
        <f>VLOOKUP($B56&amp;"Independent Fostering Agency",'Raw CDR data'!$A:$K,MATCH(MID(AJ$10,13,100)*1,'Raw CDR data'!$2:$2,0),0)</f>
        <v>1</v>
      </c>
      <c r="AK56" s="52">
        <f>VLOOKUP($B56&amp;"Local Authority Fostering Agency",'Raw CDR data'!$A:$K,MATCH(MID(AK$10,13,100)*1,'Raw CDR data'!$2:$2,0),0)</f>
        <v>1</v>
      </c>
      <c r="AL56" s="52">
        <f>VLOOKUP($B56&amp;"Local Authority Fostering Agency",'Raw CDR data'!$A:$K,MATCH(MID(AL$10,13,100)*1,'Raw CDR data'!$2:$2,0),0)</f>
        <v>1</v>
      </c>
      <c r="AM56" s="52">
        <f>VLOOKUP($B56&amp;AM$8,'Raw CDR data'!$A:$K,MATCH(MID(AM$10,13,100)*1,'Raw CDR data'!$2:$2,0),0)</f>
        <v>16</v>
      </c>
      <c r="AN56" s="52">
        <f>VLOOKUP($B56&amp;AM$8,'Raw CDR data'!$A:$K,MATCH(MID(AN$10,13,100)*1,'Raw CDR data'!$2:$2,0),0)</f>
        <v>17</v>
      </c>
    </row>
    <row r="57" spans="2:40" s="49" customFormat="1" ht="10.5">
      <c r="B57" s="148" t="s">
        <v>1630</v>
      </c>
      <c r="C57" s="52">
        <f>VLOOKUP($B57&amp;C$8,'Raw CDR data'!$A:$K,MATCH(MID(C$10,13,100)*1,'Raw CDR data'!$2:$2,0),0)</f>
        <v>15</v>
      </c>
      <c r="D57" s="52">
        <f>VLOOKUP($B57&amp;C$8,'Raw CDR data'!$A:$K,MATCH(MID(D$10,13,100)*1,'Raw CDR data'!$2:$2,0),0)</f>
        <v>15</v>
      </c>
      <c r="E57" s="53">
        <f>VLOOKUP($B57&amp;C$8,'Raw CDR data'!$A:$K,MATCH(MID(E$10,13,100)*1,'Raw CDR data'!$2:$2,0)+1,0)</f>
        <v>140</v>
      </c>
      <c r="F57" s="53">
        <f>VLOOKUP($B57&amp;C$8,'Raw CDR data'!$A:$K,MATCH(MID(F$10,13,100)*1,'Raw CDR data'!$2:$2,0)+1,0)</f>
        <v>140</v>
      </c>
      <c r="G57" s="52">
        <f>VLOOKUP($B57&amp;G$8,'Raw CDR data'!$A:$K,MATCH(MID(G$10,13,100)*1,'Raw CDR data'!$2:$2,0),0)</f>
        <v>0</v>
      </c>
      <c r="H57" s="52">
        <f>VLOOKUP($B57&amp;G$8,'Raw CDR data'!$A:$K,MATCH(MID(H$10,13,100)*1,'Raw CDR data'!$2:$2,0),0)</f>
        <v>0</v>
      </c>
      <c r="I57" s="53">
        <f>VLOOKUP($B57&amp;G$8,'Raw CDR data'!$A:$K,MATCH(MID(I$10,13,100)*1,'Raw CDR data'!$2:$2,0)+1,0)</f>
        <v>0</v>
      </c>
      <c r="J57" s="53">
        <f>VLOOKUP($B57&amp;G$8,'Raw CDR data'!$A:$K,MATCH(MID(J$10,13,100)*1,'Raw CDR data'!$2:$2,0)+1,0)</f>
        <v>0</v>
      </c>
      <c r="K57" s="52">
        <f>VLOOKUP($B57&amp;K$8,'Raw CDR data'!$A:$K,MATCH(MID(K$10,13,100)*1,'Raw CDR data'!$2:$2,0),0)</f>
        <v>0</v>
      </c>
      <c r="L57" s="52">
        <f>VLOOKUP($B57&amp;K$8,'Raw CDR data'!$A:$K,MATCH(MID(L$10,13,100)*1,'Raw CDR data'!$2:$2,0),0)</f>
        <v>0</v>
      </c>
      <c r="M57" s="53">
        <f>VLOOKUP($B57&amp;K$8,'Raw CDR data'!$A:$K,MATCH(MID(M$10,13,100)*1,'Raw CDR data'!$2:$2,0)+1,0)</f>
        <v>0</v>
      </c>
      <c r="N57" s="53">
        <f>VLOOKUP($B57&amp;K$8,'Raw CDR data'!$A:$K,MATCH(MID(N$10,13,100)*1,'Raw CDR data'!$2:$2,0)+1,0)</f>
        <v>0</v>
      </c>
      <c r="O57" s="52">
        <f>VLOOKUP($B57&amp;O$8,'Raw CDR data'!$A:$K,MATCH(MID(O$10,13,100)*1,'Raw CDR data'!$2:$2,0),0)</f>
        <v>0</v>
      </c>
      <c r="P57" s="52">
        <f>VLOOKUP($B57&amp;O$8,'Raw CDR data'!$A:$K,MATCH(MID(P$10,13,100)*1,'Raw CDR data'!$2:$2,0),0)</f>
        <v>0</v>
      </c>
      <c r="Q57" s="53">
        <f>VLOOKUP($B57&amp;O$8,'Raw CDR data'!$A:$K,MATCH(MID(Q$10,13,100)*1,'Raw CDR data'!$2:$2,0)+1,0)</f>
        <v>0</v>
      </c>
      <c r="R57" s="53">
        <f>VLOOKUP($B57&amp;O$8,'Raw CDR data'!$A:$K,MATCH(MID(R$10,13,100)*1,'Raw CDR data'!$2:$2,0)+1,0)</f>
        <v>0</v>
      </c>
      <c r="S57" s="52">
        <f>VLOOKUP($B57&amp;S$8,'Raw CDR data'!$A:$K,MATCH(MID(S$10,13,100)*1,'Raw CDR data'!$2:$2,0),0)</f>
        <v>0</v>
      </c>
      <c r="T57" s="52">
        <f>VLOOKUP($B57&amp;S$8,'Raw CDR data'!$A:$K,MATCH(MID(T$10,13,100)*1,'Raw CDR data'!$2:$2,0),0)</f>
        <v>0</v>
      </c>
      <c r="U57" s="53">
        <f>VLOOKUP($B57&amp;S$8,'Raw CDR data'!$A:$K,MATCH(MID(U$10,13,100)*1,'Raw CDR data'!$2:$2,0)+1,0)</f>
        <v>0</v>
      </c>
      <c r="V57" s="53">
        <f>VLOOKUP($B57&amp;S$8,'Raw CDR data'!$A:$K,MATCH(MID(V$10,13,100)*1,'Raw CDR data'!$2:$2,0)+1,0)</f>
        <v>0</v>
      </c>
      <c r="W57" s="52">
        <f>VLOOKUP($B57&amp;"Further Education College",'Raw CDR data'!$A:$K,MATCH(MID(W$10,13,100)*1,'Raw CDR data'!$2:$2,0),0)</f>
        <v>2</v>
      </c>
      <c r="X57" s="52">
        <f>VLOOKUP($B57&amp;"Further Education College",'Raw CDR data'!$A:$K,MATCH(MID(X$10,13,100)*1,'Raw CDR data'!$2:$2,0),0)</f>
        <v>2</v>
      </c>
      <c r="Y57" s="53">
        <f>VLOOKUP($B57&amp;"Further Education College",'Raw CDR data'!$A:$K,MATCH(MID(Y$10,13,100)*1,'Raw CDR data'!$2:$2,0)+1,0)</f>
        <v>100.930232</v>
      </c>
      <c r="Z57" s="53">
        <f>VLOOKUP($B57&amp;"Further Education College",'Raw CDR data'!$A:$K,MATCH(MID(Z$10,13,100)*1,'Raw CDR data'!$2:$2,0)+1,0)</f>
        <v>100.930232</v>
      </c>
      <c r="AA57" s="52">
        <f>VLOOKUP($B57&amp;AA$8,'Raw CDR data'!$A:$K,MATCH(MID(AA$10,13,100)*1,'Raw CDR data'!$2:$2,0),0)</f>
        <v>0</v>
      </c>
      <c r="AB57" s="52">
        <f>VLOOKUP($B57&amp;AA$8,'Raw CDR data'!$A:$K,MATCH(MID(AB$10,13,100)*1,'Raw CDR data'!$2:$2,0),0)</f>
        <v>0</v>
      </c>
      <c r="AC57" s="52">
        <f>VLOOKUP($B57&amp;AC$8,'Raw CDR data'!$A:$K,MATCH(MID(AC$10,13,100)*1,'Raw CDR data'!$2:$2,0),0)</f>
        <v>1</v>
      </c>
      <c r="AD57" s="52">
        <f>VLOOKUP($B57&amp;AC$8,'Raw CDR data'!$A:$K,MATCH(MID(AD$10,13,100)*1,'Raw CDR data'!$2:$2,0),0)</f>
        <v>0</v>
      </c>
      <c r="AE57" s="52">
        <f>VLOOKUP($B57&amp;"Voluntary Adoption Agency",'Raw CDR data'!$A:$K,MATCH(MID(AE$10,13,100)*1,'Raw CDR data'!$2:$2,0),0)</f>
        <v>1</v>
      </c>
      <c r="AF57" s="52">
        <f>VLOOKUP($B57&amp;"Voluntary Adoption Agency",'Raw CDR data'!$A:$K,MATCH(MID(AF$10,13,100)*1,'Raw CDR data'!$2:$2,0),0)</f>
        <v>1</v>
      </c>
      <c r="AG57" s="52">
        <f>VLOOKUP($B57&amp;"Local Authority Adoption Agency",'Raw CDR data'!$A:$K,MATCH(MID(AG$10,13,100)*1,'Raw CDR data'!$2:$2,0),0)</f>
        <v>1</v>
      </c>
      <c r="AH57" s="52">
        <f>VLOOKUP($B57&amp;"Local Authority Adoption Agency",'Raw CDR data'!$A:$K,MATCH(MID(AH$10,13,100)*1,'Raw CDR data'!$2:$2,0),0)</f>
        <v>1</v>
      </c>
      <c r="AI57" s="52">
        <f>VLOOKUP($B57&amp;"Independent Fostering Agency",'Raw CDR data'!$A:$K,MATCH(MID(AI$10,13,100)*1,'Raw CDR data'!$2:$2,0),0)</f>
        <v>0</v>
      </c>
      <c r="AJ57" s="52">
        <f>VLOOKUP($B57&amp;"Independent Fostering Agency",'Raw CDR data'!$A:$K,MATCH(MID(AJ$10,13,100)*1,'Raw CDR data'!$2:$2,0),0)</f>
        <v>0</v>
      </c>
      <c r="AK57" s="52">
        <f>VLOOKUP($B57&amp;"Local Authority Fostering Agency",'Raw CDR data'!$A:$K,MATCH(MID(AK$10,13,100)*1,'Raw CDR data'!$2:$2,0),0)</f>
        <v>1</v>
      </c>
      <c r="AL57" s="52">
        <f>VLOOKUP($B57&amp;"Local Authority Fostering Agency",'Raw CDR data'!$A:$K,MATCH(MID(AL$10,13,100)*1,'Raw CDR data'!$2:$2,0),0)</f>
        <v>1</v>
      </c>
      <c r="AM57" s="52">
        <f>VLOOKUP($B57&amp;AM$8,'Raw CDR data'!$A:$K,MATCH(MID(AM$10,13,100)*1,'Raw CDR data'!$2:$2,0),0)</f>
        <v>21</v>
      </c>
      <c r="AN57" s="52">
        <f>VLOOKUP($B57&amp;AM$8,'Raw CDR data'!$A:$K,MATCH(MID(AN$10,13,100)*1,'Raw CDR data'!$2:$2,0),0)</f>
        <v>20</v>
      </c>
    </row>
    <row r="58" spans="2:40" s="49" customFormat="1" ht="10.5">
      <c r="B58" s="148" t="s">
        <v>2212</v>
      </c>
      <c r="C58" s="52">
        <f>VLOOKUP($B58&amp;C$8,'Raw CDR data'!$A:$K,MATCH(MID(C$10,13,100)*1,'Raw CDR data'!$2:$2,0),0)</f>
        <v>10</v>
      </c>
      <c r="D58" s="52">
        <f>VLOOKUP($B58&amp;C$8,'Raw CDR data'!$A:$K,MATCH(MID(D$10,13,100)*1,'Raw CDR data'!$2:$2,0),0)</f>
        <v>11</v>
      </c>
      <c r="E58" s="53">
        <f>VLOOKUP($B58&amp;C$8,'Raw CDR data'!$A:$K,MATCH(MID(E$10,13,100)*1,'Raw CDR data'!$2:$2,0)+1,0)</f>
        <v>64</v>
      </c>
      <c r="F58" s="53">
        <f>VLOOKUP($B58&amp;C$8,'Raw CDR data'!$A:$K,MATCH(MID(F$10,13,100)*1,'Raw CDR data'!$2:$2,0)+1,0)</f>
        <v>62</v>
      </c>
      <c r="G58" s="52">
        <f>VLOOKUP($B58&amp;G$8,'Raw CDR data'!$A:$K,MATCH(MID(G$10,13,100)*1,'Raw CDR data'!$2:$2,0),0)</f>
        <v>0</v>
      </c>
      <c r="H58" s="52">
        <f>VLOOKUP($B58&amp;G$8,'Raw CDR data'!$A:$K,MATCH(MID(H$10,13,100)*1,'Raw CDR data'!$2:$2,0),0)</f>
        <v>0</v>
      </c>
      <c r="I58" s="53">
        <f>VLOOKUP($B58&amp;G$8,'Raw CDR data'!$A:$K,MATCH(MID(I$10,13,100)*1,'Raw CDR data'!$2:$2,0)+1,0)</f>
        <v>0</v>
      </c>
      <c r="J58" s="53">
        <f>VLOOKUP($B58&amp;G$8,'Raw CDR data'!$A:$K,MATCH(MID(J$10,13,100)*1,'Raw CDR data'!$2:$2,0)+1,0)</f>
        <v>0</v>
      </c>
      <c r="K58" s="52">
        <f>VLOOKUP($B58&amp;K$8,'Raw CDR data'!$A:$K,MATCH(MID(K$10,13,100)*1,'Raw CDR data'!$2:$2,0),0)</f>
        <v>3</v>
      </c>
      <c r="L58" s="52">
        <f>VLOOKUP($B58&amp;K$8,'Raw CDR data'!$A:$K,MATCH(MID(L$10,13,100)*1,'Raw CDR data'!$2:$2,0),0)</f>
        <v>3</v>
      </c>
      <c r="M58" s="53">
        <f>VLOOKUP($B58&amp;K$8,'Raw CDR data'!$A:$K,MATCH(MID(M$10,13,100)*1,'Raw CDR data'!$2:$2,0)+1,0)</f>
        <v>88</v>
      </c>
      <c r="N58" s="53">
        <f>VLOOKUP($B58&amp;K$8,'Raw CDR data'!$A:$K,MATCH(MID(N$10,13,100)*1,'Raw CDR data'!$2:$2,0)+1,0)</f>
        <v>88</v>
      </c>
      <c r="O58" s="52">
        <f>VLOOKUP($B58&amp;O$8,'Raw CDR data'!$A:$K,MATCH(MID(O$10,13,100)*1,'Raw CDR data'!$2:$2,0),0)</f>
        <v>1</v>
      </c>
      <c r="P58" s="52">
        <f>VLOOKUP($B58&amp;O$8,'Raw CDR data'!$A:$K,MATCH(MID(P$10,13,100)*1,'Raw CDR data'!$2:$2,0),0)</f>
        <v>1</v>
      </c>
      <c r="Q58" s="53">
        <f>VLOOKUP($B58&amp;O$8,'Raw CDR data'!$A:$K,MATCH(MID(Q$10,13,100)*1,'Raw CDR data'!$2:$2,0)+1,0)</f>
        <v>6.6956519999999999</v>
      </c>
      <c r="R58" s="53">
        <f>VLOOKUP($B58&amp;O$8,'Raw CDR data'!$A:$K,MATCH(MID(R$10,13,100)*1,'Raw CDR data'!$2:$2,0)+1,0)</f>
        <v>6.6956519999999999</v>
      </c>
      <c r="S58" s="52">
        <f>VLOOKUP($B58&amp;S$8,'Raw CDR data'!$A:$K,MATCH(MID(S$10,13,100)*1,'Raw CDR data'!$2:$2,0),0)</f>
        <v>0</v>
      </c>
      <c r="T58" s="52">
        <f>VLOOKUP($B58&amp;S$8,'Raw CDR data'!$A:$K,MATCH(MID(T$10,13,100)*1,'Raw CDR data'!$2:$2,0),0)</f>
        <v>0</v>
      </c>
      <c r="U58" s="53">
        <f>VLOOKUP($B58&amp;S$8,'Raw CDR data'!$A:$K,MATCH(MID(U$10,13,100)*1,'Raw CDR data'!$2:$2,0)+1,0)</f>
        <v>0</v>
      </c>
      <c r="V58" s="53">
        <f>VLOOKUP($B58&amp;S$8,'Raw CDR data'!$A:$K,MATCH(MID(V$10,13,100)*1,'Raw CDR data'!$2:$2,0)+1,0)</f>
        <v>0</v>
      </c>
      <c r="W58" s="52">
        <f>VLOOKUP($B58&amp;"Further Education College",'Raw CDR data'!$A:$K,MATCH(MID(W$10,13,100)*1,'Raw CDR data'!$2:$2,0),0)</f>
        <v>1</v>
      </c>
      <c r="X58" s="52">
        <f>VLOOKUP($B58&amp;"Further Education College",'Raw CDR data'!$A:$K,MATCH(MID(X$10,13,100)*1,'Raw CDR data'!$2:$2,0),0)</f>
        <v>1</v>
      </c>
      <c r="Y58" s="53">
        <f>VLOOKUP($B58&amp;"Further Education College",'Raw CDR data'!$A:$K,MATCH(MID(Y$10,13,100)*1,'Raw CDR data'!$2:$2,0)+1,0)</f>
        <v>164</v>
      </c>
      <c r="Z58" s="53">
        <f>VLOOKUP($B58&amp;"Further Education College",'Raw CDR data'!$A:$K,MATCH(MID(Z$10,13,100)*1,'Raw CDR data'!$2:$2,0)+1,0)</f>
        <v>164</v>
      </c>
      <c r="AA58" s="52">
        <f>VLOOKUP($B58&amp;AA$8,'Raw CDR data'!$A:$K,MATCH(MID(AA$10,13,100)*1,'Raw CDR data'!$2:$2,0),0)</f>
        <v>0</v>
      </c>
      <c r="AB58" s="52">
        <f>VLOOKUP($B58&amp;AA$8,'Raw CDR data'!$A:$K,MATCH(MID(AB$10,13,100)*1,'Raw CDR data'!$2:$2,0),0)</f>
        <v>0</v>
      </c>
      <c r="AC58" s="52">
        <f>VLOOKUP($B58&amp;AC$8,'Raw CDR data'!$A:$K,MATCH(MID(AC$10,13,100)*1,'Raw CDR data'!$2:$2,0),0)</f>
        <v>0</v>
      </c>
      <c r="AD58" s="52">
        <f>VLOOKUP($B58&amp;AC$8,'Raw CDR data'!$A:$K,MATCH(MID(AD$10,13,100)*1,'Raw CDR data'!$2:$2,0),0)</f>
        <v>0</v>
      </c>
      <c r="AE58" s="52">
        <f>VLOOKUP($B58&amp;"Voluntary Adoption Agency",'Raw CDR data'!$A:$K,MATCH(MID(AE$10,13,100)*1,'Raw CDR data'!$2:$2,0),0)</f>
        <v>0</v>
      </c>
      <c r="AF58" s="52">
        <f>VLOOKUP($B58&amp;"Voluntary Adoption Agency",'Raw CDR data'!$A:$K,MATCH(MID(AF$10,13,100)*1,'Raw CDR data'!$2:$2,0),0)</f>
        <v>0</v>
      </c>
      <c r="AG58" s="52">
        <f>VLOOKUP($B58&amp;"Local Authority Adoption Agency",'Raw CDR data'!$A:$K,MATCH(MID(AG$10,13,100)*1,'Raw CDR data'!$2:$2,0),0)</f>
        <v>1</v>
      </c>
      <c r="AH58" s="52">
        <f>VLOOKUP($B58&amp;"Local Authority Adoption Agency",'Raw CDR data'!$A:$K,MATCH(MID(AH$10,13,100)*1,'Raw CDR data'!$2:$2,0),0)</f>
        <v>1</v>
      </c>
      <c r="AI58" s="52">
        <f>VLOOKUP($B58&amp;"Independent Fostering Agency",'Raw CDR data'!$A:$K,MATCH(MID(AI$10,13,100)*1,'Raw CDR data'!$2:$2,0),0)</f>
        <v>1</v>
      </c>
      <c r="AJ58" s="52">
        <f>VLOOKUP($B58&amp;"Independent Fostering Agency",'Raw CDR data'!$A:$K,MATCH(MID(AJ$10,13,100)*1,'Raw CDR data'!$2:$2,0),0)</f>
        <v>1</v>
      </c>
      <c r="AK58" s="52">
        <f>VLOOKUP($B58&amp;"Local Authority Fostering Agency",'Raw CDR data'!$A:$K,MATCH(MID(AK$10,13,100)*1,'Raw CDR data'!$2:$2,0),0)</f>
        <v>1</v>
      </c>
      <c r="AL58" s="52">
        <f>VLOOKUP($B58&amp;"Local Authority Fostering Agency",'Raw CDR data'!$A:$K,MATCH(MID(AL$10,13,100)*1,'Raw CDR data'!$2:$2,0),0)</f>
        <v>1</v>
      </c>
      <c r="AM58" s="52">
        <f>VLOOKUP($B58&amp;AM$8,'Raw CDR data'!$A:$K,MATCH(MID(AM$10,13,100)*1,'Raw CDR data'!$2:$2,0),0)</f>
        <v>18</v>
      </c>
      <c r="AN58" s="52">
        <f>VLOOKUP($B58&amp;AM$8,'Raw CDR data'!$A:$K,MATCH(MID(AN$10,13,100)*1,'Raw CDR data'!$2:$2,0),0)</f>
        <v>19</v>
      </c>
    </row>
    <row r="59" spans="2:40" s="49" customFormat="1" ht="10.5">
      <c r="B59" s="148" t="s">
        <v>1558</v>
      </c>
      <c r="C59" s="52">
        <f>VLOOKUP($B59&amp;C$8,'Raw CDR data'!$A:$K,MATCH(MID(C$10,13,100)*1,'Raw CDR data'!$2:$2,0),0)</f>
        <v>11</v>
      </c>
      <c r="D59" s="52">
        <f>VLOOKUP($B59&amp;C$8,'Raw CDR data'!$A:$K,MATCH(MID(D$10,13,100)*1,'Raw CDR data'!$2:$2,0),0)</f>
        <v>11</v>
      </c>
      <c r="E59" s="53">
        <f>VLOOKUP($B59&amp;C$8,'Raw CDR data'!$A:$K,MATCH(MID(E$10,13,100)*1,'Raw CDR data'!$2:$2,0)+1,0)</f>
        <v>60</v>
      </c>
      <c r="F59" s="53">
        <f>VLOOKUP($B59&amp;C$8,'Raw CDR data'!$A:$K,MATCH(MID(F$10,13,100)*1,'Raw CDR data'!$2:$2,0)+1,0)</f>
        <v>60</v>
      </c>
      <c r="G59" s="52">
        <f>VLOOKUP($B59&amp;G$8,'Raw CDR data'!$A:$K,MATCH(MID(G$10,13,100)*1,'Raw CDR data'!$2:$2,0),0)</f>
        <v>0</v>
      </c>
      <c r="H59" s="52">
        <f>VLOOKUP($B59&amp;G$8,'Raw CDR data'!$A:$K,MATCH(MID(H$10,13,100)*1,'Raw CDR data'!$2:$2,0),0)</f>
        <v>0</v>
      </c>
      <c r="I59" s="53">
        <f>VLOOKUP($B59&amp;G$8,'Raw CDR data'!$A:$K,MATCH(MID(I$10,13,100)*1,'Raw CDR data'!$2:$2,0)+1,0)</f>
        <v>0</v>
      </c>
      <c r="J59" s="53">
        <f>VLOOKUP($B59&amp;G$8,'Raw CDR data'!$A:$K,MATCH(MID(J$10,13,100)*1,'Raw CDR data'!$2:$2,0)+1,0)</f>
        <v>0</v>
      </c>
      <c r="K59" s="52">
        <f>VLOOKUP($B59&amp;K$8,'Raw CDR data'!$A:$K,MATCH(MID(K$10,13,100)*1,'Raw CDR data'!$2:$2,0),0)</f>
        <v>0</v>
      </c>
      <c r="L59" s="52">
        <f>VLOOKUP($B59&amp;K$8,'Raw CDR data'!$A:$K,MATCH(MID(L$10,13,100)*1,'Raw CDR data'!$2:$2,0),0)</f>
        <v>0</v>
      </c>
      <c r="M59" s="53">
        <f>VLOOKUP($B59&amp;K$8,'Raw CDR data'!$A:$K,MATCH(MID(M$10,13,100)*1,'Raw CDR data'!$2:$2,0)+1,0)</f>
        <v>0</v>
      </c>
      <c r="N59" s="53">
        <f>VLOOKUP($B59&amp;K$8,'Raw CDR data'!$A:$K,MATCH(MID(N$10,13,100)*1,'Raw CDR data'!$2:$2,0)+1,0)</f>
        <v>0</v>
      </c>
      <c r="O59" s="52">
        <f>VLOOKUP($B59&amp;O$8,'Raw CDR data'!$A:$K,MATCH(MID(O$10,13,100)*1,'Raw CDR data'!$2:$2,0),0)</f>
        <v>0</v>
      </c>
      <c r="P59" s="52">
        <f>VLOOKUP($B59&amp;O$8,'Raw CDR data'!$A:$K,MATCH(MID(P$10,13,100)*1,'Raw CDR data'!$2:$2,0),0)</f>
        <v>0</v>
      </c>
      <c r="Q59" s="53">
        <f>VLOOKUP($B59&amp;O$8,'Raw CDR data'!$A:$K,MATCH(MID(Q$10,13,100)*1,'Raw CDR data'!$2:$2,0)+1,0)</f>
        <v>0</v>
      </c>
      <c r="R59" s="53">
        <f>VLOOKUP($B59&amp;O$8,'Raw CDR data'!$A:$K,MATCH(MID(R$10,13,100)*1,'Raw CDR data'!$2:$2,0)+1,0)</f>
        <v>0</v>
      </c>
      <c r="S59" s="52">
        <f>VLOOKUP($B59&amp;S$8,'Raw CDR data'!$A:$K,MATCH(MID(S$10,13,100)*1,'Raw CDR data'!$2:$2,0),0)</f>
        <v>0</v>
      </c>
      <c r="T59" s="52">
        <f>VLOOKUP($B59&amp;S$8,'Raw CDR data'!$A:$K,MATCH(MID(T$10,13,100)*1,'Raw CDR data'!$2:$2,0),0)</f>
        <v>0</v>
      </c>
      <c r="U59" s="53">
        <f>VLOOKUP($B59&amp;S$8,'Raw CDR data'!$A:$K,MATCH(MID(U$10,13,100)*1,'Raw CDR data'!$2:$2,0)+1,0)</f>
        <v>0</v>
      </c>
      <c r="V59" s="53">
        <f>VLOOKUP($B59&amp;S$8,'Raw CDR data'!$A:$K,MATCH(MID(V$10,13,100)*1,'Raw CDR data'!$2:$2,0)+1,0)</f>
        <v>0</v>
      </c>
      <c r="W59" s="52">
        <f>VLOOKUP($B59&amp;"Further Education College",'Raw CDR data'!$A:$K,MATCH(MID(W$10,13,100)*1,'Raw CDR data'!$2:$2,0),0)</f>
        <v>0</v>
      </c>
      <c r="X59" s="52">
        <f>VLOOKUP($B59&amp;"Further Education College",'Raw CDR data'!$A:$K,MATCH(MID(X$10,13,100)*1,'Raw CDR data'!$2:$2,0),0)</f>
        <v>0</v>
      </c>
      <c r="Y59" s="53">
        <f>VLOOKUP($B59&amp;"Further Education College",'Raw CDR data'!$A:$K,MATCH(MID(Y$10,13,100)*1,'Raw CDR data'!$2:$2,0)+1,0)</f>
        <v>0</v>
      </c>
      <c r="Z59" s="53">
        <f>VLOOKUP($B59&amp;"Further Education College",'Raw CDR data'!$A:$K,MATCH(MID(Z$10,13,100)*1,'Raw CDR data'!$2:$2,0)+1,0)</f>
        <v>0</v>
      </c>
      <c r="AA59" s="52">
        <f>VLOOKUP($B59&amp;AA$8,'Raw CDR data'!$A:$K,MATCH(MID(AA$10,13,100)*1,'Raw CDR data'!$2:$2,0),0)</f>
        <v>0</v>
      </c>
      <c r="AB59" s="52">
        <f>VLOOKUP($B59&amp;AA$8,'Raw CDR data'!$A:$K,MATCH(MID(AB$10,13,100)*1,'Raw CDR data'!$2:$2,0),0)</f>
        <v>0</v>
      </c>
      <c r="AC59" s="52">
        <f>VLOOKUP($B59&amp;AC$8,'Raw CDR data'!$A:$K,MATCH(MID(AC$10,13,100)*1,'Raw CDR data'!$2:$2,0),0)</f>
        <v>0</v>
      </c>
      <c r="AD59" s="52">
        <f>VLOOKUP($B59&amp;AC$8,'Raw CDR data'!$A:$K,MATCH(MID(AD$10,13,100)*1,'Raw CDR data'!$2:$2,0),0)</f>
        <v>0</v>
      </c>
      <c r="AE59" s="52">
        <f>VLOOKUP($B59&amp;"Voluntary Adoption Agency",'Raw CDR data'!$A:$K,MATCH(MID(AE$10,13,100)*1,'Raw CDR data'!$2:$2,0),0)</f>
        <v>0</v>
      </c>
      <c r="AF59" s="52">
        <f>VLOOKUP($B59&amp;"Voluntary Adoption Agency",'Raw CDR data'!$A:$K,MATCH(MID(AF$10,13,100)*1,'Raw CDR data'!$2:$2,0),0)</f>
        <v>0</v>
      </c>
      <c r="AG59" s="52">
        <f>VLOOKUP($B59&amp;"Local Authority Adoption Agency",'Raw CDR data'!$A:$K,MATCH(MID(AG$10,13,100)*1,'Raw CDR data'!$2:$2,0),0)</f>
        <v>1</v>
      </c>
      <c r="AH59" s="52">
        <f>VLOOKUP($B59&amp;"Local Authority Adoption Agency",'Raw CDR data'!$A:$K,MATCH(MID(AH$10,13,100)*1,'Raw CDR data'!$2:$2,0),0)</f>
        <v>1</v>
      </c>
      <c r="AI59" s="52">
        <f>VLOOKUP($B59&amp;"Independent Fostering Agency",'Raw CDR data'!$A:$K,MATCH(MID(AI$10,13,100)*1,'Raw CDR data'!$2:$2,0),0)</f>
        <v>0</v>
      </c>
      <c r="AJ59" s="52">
        <f>VLOOKUP($B59&amp;"Independent Fostering Agency",'Raw CDR data'!$A:$K,MATCH(MID(AJ$10,13,100)*1,'Raw CDR data'!$2:$2,0),0)</f>
        <v>0</v>
      </c>
      <c r="AK59" s="52">
        <f>VLOOKUP($B59&amp;"Local Authority Fostering Agency",'Raw CDR data'!$A:$K,MATCH(MID(AK$10,13,100)*1,'Raw CDR data'!$2:$2,0),0)</f>
        <v>1</v>
      </c>
      <c r="AL59" s="52">
        <f>VLOOKUP($B59&amp;"Local Authority Fostering Agency",'Raw CDR data'!$A:$K,MATCH(MID(AL$10,13,100)*1,'Raw CDR data'!$2:$2,0),0)</f>
        <v>1</v>
      </c>
      <c r="AM59" s="52">
        <f>VLOOKUP($B59&amp;AM$8,'Raw CDR data'!$A:$K,MATCH(MID(AM$10,13,100)*1,'Raw CDR data'!$2:$2,0),0)</f>
        <v>13</v>
      </c>
      <c r="AN59" s="52">
        <f>VLOOKUP($B59&amp;AM$8,'Raw CDR data'!$A:$K,MATCH(MID(AN$10,13,100)*1,'Raw CDR data'!$2:$2,0),0)</f>
        <v>13</v>
      </c>
    </row>
    <row r="60" spans="2:40" s="49" customFormat="1" ht="10.5">
      <c r="B60" s="148" t="s">
        <v>667</v>
      </c>
      <c r="C60" s="52">
        <f>VLOOKUP($B60&amp;C$8,'Raw CDR data'!$A:$K,MATCH(MID(C$10,13,100)*1,'Raw CDR data'!$2:$2,0),0)</f>
        <v>15</v>
      </c>
      <c r="D60" s="52">
        <f>VLOOKUP($B60&amp;C$8,'Raw CDR data'!$A:$K,MATCH(MID(D$10,13,100)*1,'Raw CDR data'!$2:$2,0),0)</f>
        <v>15</v>
      </c>
      <c r="E60" s="53">
        <f>VLOOKUP($B60&amp;C$8,'Raw CDR data'!$A:$K,MATCH(MID(E$10,13,100)*1,'Raw CDR data'!$2:$2,0)+1,0)</f>
        <v>112</v>
      </c>
      <c r="F60" s="53">
        <f>VLOOKUP($B60&amp;C$8,'Raw CDR data'!$A:$K,MATCH(MID(F$10,13,100)*1,'Raw CDR data'!$2:$2,0)+1,0)</f>
        <v>112</v>
      </c>
      <c r="G60" s="52">
        <f>VLOOKUP($B60&amp;G$8,'Raw CDR data'!$A:$K,MATCH(MID(G$10,13,100)*1,'Raw CDR data'!$2:$2,0),0)</f>
        <v>0</v>
      </c>
      <c r="H60" s="52">
        <f>VLOOKUP($B60&amp;G$8,'Raw CDR data'!$A:$K,MATCH(MID(H$10,13,100)*1,'Raw CDR data'!$2:$2,0),0)</f>
        <v>0</v>
      </c>
      <c r="I60" s="53">
        <f>VLOOKUP($B60&amp;G$8,'Raw CDR data'!$A:$K,MATCH(MID(I$10,13,100)*1,'Raw CDR data'!$2:$2,0)+1,0)</f>
        <v>0</v>
      </c>
      <c r="J60" s="53">
        <f>VLOOKUP($B60&amp;G$8,'Raw CDR data'!$A:$K,MATCH(MID(J$10,13,100)*1,'Raw CDR data'!$2:$2,0)+1,0)</f>
        <v>0</v>
      </c>
      <c r="K60" s="52">
        <f>VLOOKUP($B60&amp;K$8,'Raw CDR data'!$A:$K,MATCH(MID(K$10,13,100)*1,'Raw CDR data'!$2:$2,0),0)</f>
        <v>0</v>
      </c>
      <c r="L60" s="52">
        <f>VLOOKUP($B60&amp;K$8,'Raw CDR data'!$A:$K,MATCH(MID(L$10,13,100)*1,'Raw CDR data'!$2:$2,0),0)</f>
        <v>0</v>
      </c>
      <c r="M60" s="53">
        <f>VLOOKUP($B60&amp;K$8,'Raw CDR data'!$A:$K,MATCH(MID(M$10,13,100)*1,'Raw CDR data'!$2:$2,0)+1,0)</f>
        <v>0</v>
      </c>
      <c r="N60" s="53">
        <f>VLOOKUP($B60&amp;K$8,'Raw CDR data'!$A:$K,MATCH(MID(N$10,13,100)*1,'Raw CDR data'!$2:$2,0)+1,0)</f>
        <v>0</v>
      </c>
      <c r="O60" s="52">
        <f>VLOOKUP($B60&amp;O$8,'Raw CDR data'!$A:$K,MATCH(MID(O$10,13,100)*1,'Raw CDR data'!$2:$2,0),0)</f>
        <v>0</v>
      </c>
      <c r="P60" s="52">
        <f>VLOOKUP($B60&amp;O$8,'Raw CDR data'!$A:$K,MATCH(MID(P$10,13,100)*1,'Raw CDR data'!$2:$2,0),0)</f>
        <v>0</v>
      </c>
      <c r="Q60" s="53">
        <f>VLOOKUP($B60&amp;O$8,'Raw CDR data'!$A:$K,MATCH(MID(Q$10,13,100)*1,'Raw CDR data'!$2:$2,0)+1,0)</f>
        <v>0</v>
      </c>
      <c r="R60" s="53">
        <f>VLOOKUP($B60&amp;O$8,'Raw CDR data'!$A:$K,MATCH(MID(R$10,13,100)*1,'Raw CDR data'!$2:$2,0)+1,0)</f>
        <v>0</v>
      </c>
      <c r="S60" s="52">
        <f>VLOOKUP($B60&amp;S$8,'Raw CDR data'!$A:$K,MATCH(MID(S$10,13,100)*1,'Raw CDR data'!$2:$2,0),0)</f>
        <v>1</v>
      </c>
      <c r="T60" s="52">
        <f>VLOOKUP($B60&amp;S$8,'Raw CDR data'!$A:$K,MATCH(MID(T$10,13,100)*1,'Raw CDR data'!$2:$2,0),0)</f>
        <v>1</v>
      </c>
      <c r="U60" s="53">
        <f>VLOOKUP($B60&amp;S$8,'Raw CDR data'!$A:$K,MATCH(MID(U$10,13,100)*1,'Raw CDR data'!$2:$2,0)+1,0)</f>
        <v>139</v>
      </c>
      <c r="V60" s="53">
        <f>VLOOKUP($B60&amp;S$8,'Raw CDR data'!$A:$K,MATCH(MID(V$10,13,100)*1,'Raw CDR data'!$2:$2,0)+1,0)</f>
        <v>139</v>
      </c>
      <c r="W60" s="52">
        <f>VLOOKUP($B60&amp;"Further Education College",'Raw CDR data'!$A:$K,MATCH(MID(W$10,13,100)*1,'Raw CDR data'!$2:$2,0),0)</f>
        <v>0</v>
      </c>
      <c r="X60" s="52">
        <f>VLOOKUP($B60&amp;"Further Education College",'Raw CDR data'!$A:$K,MATCH(MID(X$10,13,100)*1,'Raw CDR data'!$2:$2,0),0)</f>
        <v>0</v>
      </c>
      <c r="Y60" s="53">
        <f>VLOOKUP($B60&amp;"Further Education College",'Raw CDR data'!$A:$K,MATCH(MID(Y$10,13,100)*1,'Raw CDR data'!$2:$2,0)+1,0)</f>
        <v>0</v>
      </c>
      <c r="Z60" s="53">
        <f>VLOOKUP($B60&amp;"Further Education College",'Raw CDR data'!$A:$K,MATCH(MID(Z$10,13,100)*1,'Raw CDR data'!$2:$2,0)+1,0)</f>
        <v>0</v>
      </c>
      <c r="AA60" s="52">
        <f>VLOOKUP($B60&amp;AA$8,'Raw CDR data'!$A:$K,MATCH(MID(AA$10,13,100)*1,'Raw CDR data'!$2:$2,0),0)</f>
        <v>0</v>
      </c>
      <c r="AB60" s="52">
        <f>VLOOKUP($B60&amp;AA$8,'Raw CDR data'!$A:$K,MATCH(MID(AB$10,13,100)*1,'Raw CDR data'!$2:$2,0),0)</f>
        <v>0</v>
      </c>
      <c r="AC60" s="52">
        <f>VLOOKUP($B60&amp;AC$8,'Raw CDR data'!$A:$K,MATCH(MID(AC$10,13,100)*1,'Raw CDR data'!$2:$2,0),0)</f>
        <v>1</v>
      </c>
      <c r="AD60" s="52">
        <f>VLOOKUP($B60&amp;AC$8,'Raw CDR data'!$A:$K,MATCH(MID(AD$10,13,100)*1,'Raw CDR data'!$2:$2,0),0)</f>
        <v>1</v>
      </c>
      <c r="AE60" s="52">
        <f>VLOOKUP($B60&amp;"Voluntary Adoption Agency",'Raw CDR data'!$A:$K,MATCH(MID(AE$10,13,100)*1,'Raw CDR data'!$2:$2,0),0)</f>
        <v>0</v>
      </c>
      <c r="AF60" s="52">
        <f>VLOOKUP($B60&amp;"Voluntary Adoption Agency",'Raw CDR data'!$A:$K,MATCH(MID(AF$10,13,100)*1,'Raw CDR data'!$2:$2,0),0)</f>
        <v>0</v>
      </c>
      <c r="AG60" s="52">
        <f>VLOOKUP($B60&amp;"Local Authority Adoption Agency",'Raw CDR data'!$A:$K,MATCH(MID(AG$10,13,100)*1,'Raw CDR data'!$2:$2,0),0)</f>
        <v>1</v>
      </c>
      <c r="AH60" s="52">
        <f>VLOOKUP($B60&amp;"Local Authority Adoption Agency",'Raw CDR data'!$A:$K,MATCH(MID(AH$10,13,100)*1,'Raw CDR data'!$2:$2,0),0)</f>
        <v>1</v>
      </c>
      <c r="AI60" s="52">
        <f>VLOOKUP($B60&amp;"Independent Fostering Agency",'Raw CDR data'!$A:$K,MATCH(MID(AI$10,13,100)*1,'Raw CDR data'!$2:$2,0),0)</f>
        <v>0</v>
      </c>
      <c r="AJ60" s="52">
        <f>VLOOKUP($B60&amp;"Independent Fostering Agency",'Raw CDR data'!$A:$K,MATCH(MID(AJ$10,13,100)*1,'Raw CDR data'!$2:$2,0),0)</f>
        <v>0</v>
      </c>
      <c r="AK60" s="52">
        <f>VLOOKUP($B60&amp;"Local Authority Fostering Agency",'Raw CDR data'!$A:$K,MATCH(MID(AK$10,13,100)*1,'Raw CDR data'!$2:$2,0),0)</f>
        <v>1</v>
      </c>
      <c r="AL60" s="52">
        <f>VLOOKUP($B60&amp;"Local Authority Fostering Agency",'Raw CDR data'!$A:$K,MATCH(MID(AL$10,13,100)*1,'Raw CDR data'!$2:$2,0),0)</f>
        <v>1</v>
      </c>
      <c r="AM60" s="52">
        <f>VLOOKUP($B60&amp;AM$8,'Raw CDR data'!$A:$K,MATCH(MID(AM$10,13,100)*1,'Raw CDR data'!$2:$2,0),0)</f>
        <v>19</v>
      </c>
      <c r="AN60" s="52">
        <f>VLOOKUP($B60&amp;AM$8,'Raw CDR data'!$A:$K,MATCH(MID(AN$10,13,100)*1,'Raw CDR data'!$2:$2,0),0)</f>
        <v>19</v>
      </c>
    </row>
    <row r="61" spans="2:40" s="49" customFormat="1" ht="10.5">
      <c r="B61" s="148" t="s">
        <v>671</v>
      </c>
      <c r="C61" s="52">
        <f>VLOOKUP($B61&amp;C$8,'Raw CDR data'!$A:$K,MATCH(MID(C$10,13,100)*1,'Raw CDR data'!$2:$2,0),0)</f>
        <v>19</v>
      </c>
      <c r="D61" s="52">
        <f>VLOOKUP($B61&amp;C$8,'Raw CDR data'!$A:$K,MATCH(MID(D$10,13,100)*1,'Raw CDR data'!$2:$2,0),0)</f>
        <v>20</v>
      </c>
      <c r="E61" s="53">
        <f>VLOOKUP($B61&amp;C$8,'Raw CDR data'!$A:$K,MATCH(MID(E$10,13,100)*1,'Raw CDR data'!$2:$2,0)+1,0)</f>
        <v>118</v>
      </c>
      <c r="F61" s="53">
        <f>VLOOKUP($B61&amp;C$8,'Raw CDR data'!$A:$K,MATCH(MID(F$10,13,100)*1,'Raw CDR data'!$2:$2,0)+1,0)</f>
        <v>122</v>
      </c>
      <c r="G61" s="52">
        <f>VLOOKUP($B61&amp;G$8,'Raw CDR data'!$A:$K,MATCH(MID(G$10,13,100)*1,'Raw CDR data'!$2:$2,0),0)</f>
        <v>1</v>
      </c>
      <c r="H61" s="52">
        <f>VLOOKUP($B61&amp;G$8,'Raw CDR data'!$A:$K,MATCH(MID(H$10,13,100)*1,'Raw CDR data'!$2:$2,0),0)</f>
        <v>1</v>
      </c>
      <c r="I61" s="53">
        <f>VLOOKUP($B61&amp;G$8,'Raw CDR data'!$A:$K,MATCH(MID(I$10,13,100)*1,'Raw CDR data'!$2:$2,0)+1,0)</f>
        <v>27</v>
      </c>
      <c r="J61" s="53">
        <f>VLOOKUP($B61&amp;G$8,'Raw CDR data'!$A:$K,MATCH(MID(J$10,13,100)*1,'Raw CDR data'!$2:$2,0)+1,0)</f>
        <v>27</v>
      </c>
      <c r="K61" s="52">
        <f>VLOOKUP($B61&amp;K$8,'Raw CDR data'!$A:$K,MATCH(MID(K$10,13,100)*1,'Raw CDR data'!$2:$2,0),0)</f>
        <v>1</v>
      </c>
      <c r="L61" s="52">
        <f>VLOOKUP($B61&amp;K$8,'Raw CDR data'!$A:$K,MATCH(MID(L$10,13,100)*1,'Raw CDR data'!$2:$2,0),0)</f>
        <v>1</v>
      </c>
      <c r="M61" s="53">
        <f>VLOOKUP($B61&amp;K$8,'Raw CDR data'!$A:$K,MATCH(MID(M$10,13,100)*1,'Raw CDR data'!$2:$2,0)+1,0)</f>
        <v>49</v>
      </c>
      <c r="N61" s="53">
        <f>VLOOKUP($B61&amp;K$8,'Raw CDR data'!$A:$K,MATCH(MID(N$10,13,100)*1,'Raw CDR data'!$2:$2,0)+1,0)</f>
        <v>49</v>
      </c>
      <c r="O61" s="52">
        <f>VLOOKUP($B61&amp;O$8,'Raw CDR data'!$A:$K,MATCH(MID(O$10,13,100)*1,'Raw CDR data'!$2:$2,0),0)</f>
        <v>1</v>
      </c>
      <c r="P61" s="52">
        <f>VLOOKUP($B61&amp;O$8,'Raw CDR data'!$A:$K,MATCH(MID(P$10,13,100)*1,'Raw CDR data'!$2:$2,0),0)</f>
        <v>1</v>
      </c>
      <c r="Q61" s="53">
        <f>VLOOKUP($B61&amp;O$8,'Raw CDR data'!$A:$K,MATCH(MID(Q$10,13,100)*1,'Raw CDR data'!$2:$2,0)+1,0)</f>
        <v>13</v>
      </c>
      <c r="R61" s="53">
        <f>VLOOKUP($B61&amp;O$8,'Raw CDR data'!$A:$K,MATCH(MID(R$10,13,100)*1,'Raw CDR data'!$2:$2,0)+1,0)</f>
        <v>13</v>
      </c>
      <c r="S61" s="52">
        <f>VLOOKUP($B61&amp;S$8,'Raw CDR data'!$A:$K,MATCH(MID(S$10,13,100)*1,'Raw CDR data'!$2:$2,0),0)</f>
        <v>0</v>
      </c>
      <c r="T61" s="52">
        <f>VLOOKUP($B61&amp;S$8,'Raw CDR data'!$A:$K,MATCH(MID(T$10,13,100)*1,'Raw CDR data'!$2:$2,0),0)</f>
        <v>0</v>
      </c>
      <c r="U61" s="53">
        <f>VLOOKUP($B61&amp;S$8,'Raw CDR data'!$A:$K,MATCH(MID(U$10,13,100)*1,'Raw CDR data'!$2:$2,0)+1,0)</f>
        <v>0</v>
      </c>
      <c r="V61" s="53">
        <f>VLOOKUP($B61&amp;S$8,'Raw CDR data'!$A:$K,MATCH(MID(V$10,13,100)*1,'Raw CDR data'!$2:$2,0)+1,0)</f>
        <v>0</v>
      </c>
      <c r="W61" s="52">
        <f>VLOOKUP($B61&amp;"Further Education College",'Raw CDR data'!$A:$K,MATCH(MID(W$10,13,100)*1,'Raw CDR data'!$2:$2,0),0)</f>
        <v>0</v>
      </c>
      <c r="X61" s="52">
        <f>VLOOKUP($B61&amp;"Further Education College",'Raw CDR data'!$A:$K,MATCH(MID(X$10,13,100)*1,'Raw CDR data'!$2:$2,0),0)</f>
        <v>0</v>
      </c>
      <c r="Y61" s="53">
        <f>VLOOKUP($B61&amp;"Further Education College",'Raw CDR data'!$A:$K,MATCH(MID(Y$10,13,100)*1,'Raw CDR data'!$2:$2,0)+1,0)</f>
        <v>0</v>
      </c>
      <c r="Z61" s="53">
        <f>VLOOKUP($B61&amp;"Further Education College",'Raw CDR data'!$A:$K,MATCH(MID(Z$10,13,100)*1,'Raw CDR data'!$2:$2,0)+1,0)</f>
        <v>0</v>
      </c>
      <c r="AA61" s="52">
        <f>VLOOKUP($B61&amp;AA$8,'Raw CDR data'!$A:$K,MATCH(MID(AA$10,13,100)*1,'Raw CDR data'!$2:$2,0),0)</f>
        <v>0</v>
      </c>
      <c r="AB61" s="52">
        <f>VLOOKUP($B61&amp;AA$8,'Raw CDR data'!$A:$K,MATCH(MID(AB$10,13,100)*1,'Raw CDR data'!$2:$2,0),0)</f>
        <v>0</v>
      </c>
      <c r="AC61" s="52">
        <f>VLOOKUP($B61&amp;AC$8,'Raw CDR data'!$A:$K,MATCH(MID(AC$10,13,100)*1,'Raw CDR data'!$2:$2,0),0)</f>
        <v>1</v>
      </c>
      <c r="AD61" s="52">
        <f>VLOOKUP($B61&amp;AC$8,'Raw CDR data'!$A:$K,MATCH(MID(AD$10,13,100)*1,'Raw CDR data'!$2:$2,0),0)</f>
        <v>1</v>
      </c>
      <c r="AE61" s="52">
        <f>VLOOKUP($B61&amp;"Voluntary Adoption Agency",'Raw CDR data'!$A:$K,MATCH(MID(AE$10,13,100)*1,'Raw CDR data'!$2:$2,0),0)</f>
        <v>1</v>
      </c>
      <c r="AF61" s="52">
        <f>VLOOKUP($B61&amp;"Voluntary Adoption Agency",'Raw CDR data'!$A:$K,MATCH(MID(AF$10,13,100)*1,'Raw CDR data'!$2:$2,0),0)</f>
        <v>1</v>
      </c>
      <c r="AG61" s="52">
        <f>VLOOKUP($B61&amp;"Local Authority Adoption Agency",'Raw CDR data'!$A:$K,MATCH(MID(AG$10,13,100)*1,'Raw CDR data'!$2:$2,0),0)</f>
        <v>1</v>
      </c>
      <c r="AH61" s="52">
        <f>VLOOKUP($B61&amp;"Local Authority Adoption Agency",'Raw CDR data'!$A:$K,MATCH(MID(AH$10,13,100)*1,'Raw CDR data'!$2:$2,0),0)</f>
        <v>1</v>
      </c>
      <c r="AI61" s="52">
        <f>VLOOKUP($B61&amp;"Independent Fostering Agency",'Raw CDR data'!$A:$K,MATCH(MID(AI$10,13,100)*1,'Raw CDR data'!$2:$2,0),0)</f>
        <v>3</v>
      </c>
      <c r="AJ61" s="52">
        <f>VLOOKUP($B61&amp;"Independent Fostering Agency",'Raw CDR data'!$A:$K,MATCH(MID(AJ$10,13,100)*1,'Raw CDR data'!$2:$2,0),0)</f>
        <v>3</v>
      </c>
      <c r="AK61" s="52">
        <f>VLOOKUP($B61&amp;"Local Authority Fostering Agency",'Raw CDR data'!$A:$K,MATCH(MID(AK$10,13,100)*1,'Raw CDR data'!$2:$2,0),0)</f>
        <v>1</v>
      </c>
      <c r="AL61" s="52">
        <f>VLOOKUP($B61&amp;"Local Authority Fostering Agency",'Raw CDR data'!$A:$K,MATCH(MID(AL$10,13,100)*1,'Raw CDR data'!$2:$2,0),0)</f>
        <v>1</v>
      </c>
      <c r="AM61" s="52">
        <f>VLOOKUP($B61&amp;AM$8,'Raw CDR data'!$A:$K,MATCH(MID(AM$10,13,100)*1,'Raw CDR data'!$2:$2,0),0)</f>
        <v>29</v>
      </c>
      <c r="AN61" s="52">
        <f>VLOOKUP($B61&amp;AM$8,'Raw CDR data'!$A:$K,MATCH(MID(AN$10,13,100)*1,'Raw CDR data'!$2:$2,0),0)</f>
        <v>30</v>
      </c>
    </row>
    <row r="62" spans="2:40" s="49" customFormat="1" ht="10.5">
      <c r="B62" s="148" t="s">
        <v>679</v>
      </c>
      <c r="C62" s="52">
        <f>VLOOKUP($B62&amp;C$8,'Raw CDR data'!$A:$K,MATCH(MID(C$10,13,100)*1,'Raw CDR data'!$2:$2,0),0)</f>
        <v>11</v>
      </c>
      <c r="D62" s="52">
        <f>VLOOKUP($B62&amp;C$8,'Raw CDR data'!$A:$K,MATCH(MID(D$10,13,100)*1,'Raw CDR data'!$2:$2,0),0)</f>
        <v>11</v>
      </c>
      <c r="E62" s="53">
        <f>VLOOKUP($B62&amp;C$8,'Raw CDR data'!$A:$K,MATCH(MID(E$10,13,100)*1,'Raw CDR data'!$2:$2,0)+1,0)</f>
        <v>42</v>
      </c>
      <c r="F62" s="53">
        <f>VLOOKUP($B62&amp;C$8,'Raw CDR data'!$A:$K,MATCH(MID(F$10,13,100)*1,'Raw CDR data'!$2:$2,0)+1,0)</f>
        <v>40</v>
      </c>
      <c r="G62" s="52">
        <f>VLOOKUP($B62&amp;G$8,'Raw CDR data'!$A:$K,MATCH(MID(G$10,13,100)*1,'Raw CDR data'!$2:$2,0),0)</f>
        <v>0</v>
      </c>
      <c r="H62" s="52">
        <f>VLOOKUP($B62&amp;G$8,'Raw CDR data'!$A:$K,MATCH(MID(H$10,13,100)*1,'Raw CDR data'!$2:$2,0),0)</f>
        <v>0</v>
      </c>
      <c r="I62" s="53">
        <f>VLOOKUP($B62&amp;G$8,'Raw CDR data'!$A:$K,MATCH(MID(I$10,13,100)*1,'Raw CDR data'!$2:$2,0)+1,0)</f>
        <v>0</v>
      </c>
      <c r="J62" s="53">
        <f>VLOOKUP($B62&amp;G$8,'Raw CDR data'!$A:$K,MATCH(MID(J$10,13,100)*1,'Raw CDR data'!$2:$2,0)+1,0)</f>
        <v>0</v>
      </c>
      <c r="K62" s="52">
        <f>VLOOKUP($B62&amp;K$8,'Raw CDR data'!$A:$K,MATCH(MID(K$10,13,100)*1,'Raw CDR data'!$2:$2,0),0)</f>
        <v>0</v>
      </c>
      <c r="L62" s="52">
        <f>VLOOKUP($B62&amp;K$8,'Raw CDR data'!$A:$K,MATCH(MID(L$10,13,100)*1,'Raw CDR data'!$2:$2,0),0)</f>
        <v>0</v>
      </c>
      <c r="M62" s="53">
        <f>VLOOKUP($B62&amp;K$8,'Raw CDR data'!$A:$K,MATCH(MID(M$10,13,100)*1,'Raw CDR data'!$2:$2,0)+1,0)</f>
        <v>0</v>
      </c>
      <c r="N62" s="53">
        <f>VLOOKUP($B62&amp;K$8,'Raw CDR data'!$A:$K,MATCH(MID(N$10,13,100)*1,'Raw CDR data'!$2:$2,0)+1,0)</f>
        <v>0</v>
      </c>
      <c r="O62" s="52">
        <f>VLOOKUP($B62&amp;O$8,'Raw CDR data'!$A:$K,MATCH(MID(O$10,13,100)*1,'Raw CDR data'!$2:$2,0),0)</f>
        <v>0</v>
      </c>
      <c r="P62" s="52">
        <f>VLOOKUP($B62&amp;O$8,'Raw CDR data'!$A:$K,MATCH(MID(P$10,13,100)*1,'Raw CDR data'!$2:$2,0),0)</f>
        <v>0</v>
      </c>
      <c r="Q62" s="53">
        <f>VLOOKUP($B62&amp;O$8,'Raw CDR data'!$A:$K,MATCH(MID(Q$10,13,100)*1,'Raw CDR data'!$2:$2,0)+1,0)</f>
        <v>0</v>
      </c>
      <c r="R62" s="53">
        <f>VLOOKUP($B62&amp;O$8,'Raw CDR data'!$A:$K,MATCH(MID(R$10,13,100)*1,'Raw CDR data'!$2:$2,0)+1,0)</f>
        <v>0</v>
      </c>
      <c r="S62" s="52">
        <f>VLOOKUP($B62&amp;S$8,'Raw CDR data'!$A:$K,MATCH(MID(S$10,13,100)*1,'Raw CDR data'!$2:$2,0),0)</f>
        <v>0</v>
      </c>
      <c r="T62" s="52">
        <f>VLOOKUP($B62&amp;S$8,'Raw CDR data'!$A:$K,MATCH(MID(T$10,13,100)*1,'Raw CDR data'!$2:$2,0),0)</f>
        <v>0</v>
      </c>
      <c r="U62" s="53">
        <f>VLOOKUP($B62&amp;S$8,'Raw CDR data'!$A:$K,MATCH(MID(U$10,13,100)*1,'Raw CDR data'!$2:$2,0)+1,0)</f>
        <v>0</v>
      </c>
      <c r="V62" s="53">
        <f>VLOOKUP($B62&amp;S$8,'Raw CDR data'!$A:$K,MATCH(MID(V$10,13,100)*1,'Raw CDR data'!$2:$2,0)+1,0)</f>
        <v>0</v>
      </c>
      <c r="W62" s="52">
        <f>VLOOKUP($B62&amp;"Further Education College",'Raw CDR data'!$A:$K,MATCH(MID(W$10,13,100)*1,'Raw CDR data'!$2:$2,0),0)</f>
        <v>0</v>
      </c>
      <c r="X62" s="52">
        <f>VLOOKUP($B62&amp;"Further Education College",'Raw CDR data'!$A:$K,MATCH(MID(X$10,13,100)*1,'Raw CDR data'!$2:$2,0),0)</f>
        <v>0</v>
      </c>
      <c r="Y62" s="53">
        <f>VLOOKUP($B62&amp;"Further Education College",'Raw CDR data'!$A:$K,MATCH(MID(Y$10,13,100)*1,'Raw CDR data'!$2:$2,0)+1,0)</f>
        <v>0</v>
      </c>
      <c r="Z62" s="53">
        <f>VLOOKUP($B62&amp;"Further Education College",'Raw CDR data'!$A:$K,MATCH(MID(Z$10,13,100)*1,'Raw CDR data'!$2:$2,0)+1,0)</f>
        <v>0</v>
      </c>
      <c r="AA62" s="52">
        <f>VLOOKUP($B62&amp;AA$8,'Raw CDR data'!$A:$K,MATCH(MID(AA$10,13,100)*1,'Raw CDR data'!$2:$2,0),0)</f>
        <v>0</v>
      </c>
      <c r="AB62" s="52">
        <f>VLOOKUP($B62&amp;AA$8,'Raw CDR data'!$A:$K,MATCH(MID(AB$10,13,100)*1,'Raw CDR data'!$2:$2,0),0)</f>
        <v>0</v>
      </c>
      <c r="AC62" s="52">
        <f>VLOOKUP($B62&amp;AC$8,'Raw CDR data'!$A:$K,MATCH(MID(AC$10,13,100)*1,'Raw CDR data'!$2:$2,0),0)</f>
        <v>0</v>
      </c>
      <c r="AD62" s="52">
        <f>VLOOKUP($B62&amp;AC$8,'Raw CDR data'!$A:$K,MATCH(MID(AD$10,13,100)*1,'Raw CDR data'!$2:$2,0),0)</f>
        <v>0</v>
      </c>
      <c r="AE62" s="52">
        <f>VLOOKUP($B62&amp;"Voluntary Adoption Agency",'Raw CDR data'!$A:$K,MATCH(MID(AE$10,13,100)*1,'Raw CDR data'!$2:$2,0),0)</f>
        <v>0</v>
      </c>
      <c r="AF62" s="52">
        <f>VLOOKUP($B62&amp;"Voluntary Adoption Agency",'Raw CDR data'!$A:$K,MATCH(MID(AF$10,13,100)*1,'Raw CDR data'!$2:$2,0),0)</f>
        <v>0</v>
      </c>
      <c r="AG62" s="52">
        <f>VLOOKUP($B62&amp;"Local Authority Adoption Agency",'Raw CDR data'!$A:$K,MATCH(MID(AG$10,13,100)*1,'Raw CDR data'!$2:$2,0),0)</f>
        <v>1</v>
      </c>
      <c r="AH62" s="52">
        <f>VLOOKUP($B62&amp;"Local Authority Adoption Agency",'Raw CDR data'!$A:$K,MATCH(MID(AH$10,13,100)*1,'Raw CDR data'!$2:$2,0),0)</f>
        <v>1</v>
      </c>
      <c r="AI62" s="52">
        <f>VLOOKUP($B62&amp;"Independent Fostering Agency",'Raw CDR data'!$A:$K,MATCH(MID(AI$10,13,100)*1,'Raw CDR data'!$2:$2,0),0)</f>
        <v>1</v>
      </c>
      <c r="AJ62" s="52">
        <f>VLOOKUP($B62&amp;"Independent Fostering Agency",'Raw CDR data'!$A:$K,MATCH(MID(AJ$10,13,100)*1,'Raw CDR data'!$2:$2,0),0)</f>
        <v>1</v>
      </c>
      <c r="AK62" s="52">
        <f>VLOOKUP($B62&amp;"Local Authority Fostering Agency",'Raw CDR data'!$A:$K,MATCH(MID(AK$10,13,100)*1,'Raw CDR data'!$2:$2,0),0)</f>
        <v>1</v>
      </c>
      <c r="AL62" s="52">
        <f>VLOOKUP($B62&amp;"Local Authority Fostering Agency",'Raw CDR data'!$A:$K,MATCH(MID(AL$10,13,100)*1,'Raw CDR data'!$2:$2,0),0)</f>
        <v>1</v>
      </c>
      <c r="AM62" s="52">
        <f>VLOOKUP($B62&amp;AM$8,'Raw CDR data'!$A:$K,MATCH(MID(AM$10,13,100)*1,'Raw CDR data'!$2:$2,0),0)</f>
        <v>14</v>
      </c>
      <c r="AN62" s="52">
        <f>VLOOKUP($B62&amp;AM$8,'Raw CDR data'!$A:$K,MATCH(MID(AN$10,13,100)*1,'Raw CDR data'!$2:$2,0),0)</f>
        <v>14</v>
      </c>
    </row>
    <row r="63" spans="2:40" s="49" customFormat="1" ht="10.5">
      <c r="B63" s="148" t="s">
        <v>680</v>
      </c>
      <c r="C63" s="52">
        <f>VLOOKUP($B63&amp;C$8,'Raw CDR data'!$A:$K,MATCH(MID(C$10,13,100)*1,'Raw CDR data'!$2:$2,0),0)</f>
        <v>5</v>
      </c>
      <c r="D63" s="52">
        <f>VLOOKUP($B63&amp;C$8,'Raw CDR data'!$A:$K,MATCH(MID(D$10,13,100)*1,'Raw CDR data'!$2:$2,0),0)</f>
        <v>5</v>
      </c>
      <c r="E63" s="53">
        <f>VLOOKUP($B63&amp;C$8,'Raw CDR data'!$A:$K,MATCH(MID(E$10,13,100)*1,'Raw CDR data'!$2:$2,0)+1,0)</f>
        <v>50</v>
      </c>
      <c r="F63" s="53">
        <f>VLOOKUP($B63&amp;C$8,'Raw CDR data'!$A:$K,MATCH(MID(F$10,13,100)*1,'Raw CDR data'!$2:$2,0)+1,0)</f>
        <v>50</v>
      </c>
      <c r="G63" s="52">
        <f>VLOOKUP($B63&amp;G$8,'Raw CDR data'!$A:$K,MATCH(MID(G$10,13,100)*1,'Raw CDR data'!$2:$2,0),0)</f>
        <v>0</v>
      </c>
      <c r="H63" s="52">
        <f>VLOOKUP($B63&amp;G$8,'Raw CDR data'!$A:$K,MATCH(MID(H$10,13,100)*1,'Raw CDR data'!$2:$2,0),0)</f>
        <v>0</v>
      </c>
      <c r="I63" s="53">
        <f>VLOOKUP($B63&amp;G$8,'Raw CDR data'!$A:$K,MATCH(MID(I$10,13,100)*1,'Raw CDR data'!$2:$2,0)+1,0)</f>
        <v>0</v>
      </c>
      <c r="J63" s="53">
        <f>VLOOKUP($B63&amp;G$8,'Raw CDR data'!$A:$K,MATCH(MID(J$10,13,100)*1,'Raw CDR data'!$2:$2,0)+1,0)</f>
        <v>0</v>
      </c>
      <c r="K63" s="52">
        <f>VLOOKUP($B63&amp;K$8,'Raw CDR data'!$A:$K,MATCH(MID(K$10,13,100)*1,'Raw CDR data'!$2:$2,0),0)</f>
        <v>0</v>
      </c>
      <c r="L63" s="52">
        <f>VLOOKUP($B63&amp;K$8,'Raw CDR data'!$A:$K,MATCH(MID(L$10,13,100)*1,'Raw CDR data'!$2:$2,0),0)</f>
        <v>0</v>
      </c>
      <c r="M63" s="53">
        <f>VLOOKUP($B63&amp;K$8,'Raw CDR data'!$A:$K,MATCH(MID(M$10,13,100)*1,'Raw CDR data'!$2:$2,0)+1,0)</f>
        <v>0</v>
      </c>
      <c r="N63" s="53">
        <f>VLOOKUP($B63&amp;K$8,'Raw CDR data'!$A:$K,MATCH(MID(N$10,13,100)*1,'Raw CDR data'!$2:$2,0)+1,0)</f>
        <v>0</v>
      </c>
      <c r="O63" s="52">
        <f>VLOOKUP($B63&amp;O$8,'Raw CDR data'!$A:$K,MATCH(MID(O$10,13,100)*1,'Raw CDR data'!$2:$2,0),0)</f>
        <v>0</v>
      </c>
      <c r="P63" s="52">
        <f>VLOOKUP($B63&amp;O$8,'Raw CDR data'!$A:$K,MATCH(MID(P$10,13,100)*1,'Raw CDR data'!$2:$2,0),0)</f>
        <v>0</v>
      </c>
      <c r="Q63" s="53">
        <f>VLOOKUP($B63&amp;O$8,'Raw CDR data'!$A:$K,MATCH(MID(Q$10,13,100)*1,'Raw CDR data'!$2:$2,0)+1,0)</f>
        <v>0</v>
      </c>
      <c r="R63" s="53">
        <f>VLOOKUP($B63&amp;O$8,'Raw CDR data'!$A:$K,MATCH(MID(R$10,13,100)*1,'Raw CDR data'!$2:$2,0)+1,0)</f>
        <v>0</v>
      </c>
      <c r="S63" s="52">
        <f>VLOOKUP($B63&amp;S$8,'Raw CDR data'!$A:$K,MATCH(MID(S$10,13,100)*1,'Raw CDR data'!$2:$2,0),0)</f>
        <v>0</v>
      </c>
      <c r="T63" s="52">
        <f>VLOOKUP($B63&amp;S$8,'Raw CDR data'!$A:$K,MATCH(MID(T$10,13,100)*1,'Raw CDR data'!$2:$2,0),0)</f>
        <v>0</v>
      </c>
      <c r="U63" s="53">
        <f>VLOOKUP($B63&amp;S$8,'Raw CDR data'!$A:$K,MATCH(MID(U$10,13,100)*1,'Raw CDR data'!$2:$2,0)+1,0)</f>
        <v>0</v>
      </c>
      <c r="V63" s="53">
        <f>VLOOKUP($B63&amp;S$8,'Raw CDR data'!$A:$K,MATCH(MID(V$10,13,100)*1,'Raw CDR data'!$2:$2,0)+1,0)</f>
        <v>0</v>
      </c>
      <c r="W63" s="52">
        <f>VLOOKUP($B63&amp;"Further Education College",'Raw CDR data'!$A:$K,MATCH(MID(W$10,13,100)*1,'Raw CDR data'!$2:$2,0),0)</f>
        <v>1</v>
      </c>
      <c r="X63" s="52">
        <f>VLOOKUP($B63&amp;"Further Education College",'Raw CDR data'!$A:$K,MATCH(MID(X$10,13,100)*1,'Raw CDR data'!$2:$2,0),0)</f>
        <v>1</v>
      </c>
      <c r="Y63" s="53">
        <f>VLOOKUP($B63&amp;"Further Education College",'Raw CDR data'!$A:$K,MATCH(MID(Y$10,13,100)*1,'Raw CDR data'!$2:$2,0)+1,0)</f>
        <v>66</v>
      </c>
      <c r="Z63" s="53">
        <f>VLOOKUP($B63&amp;"Further Education College",'Raw CDR data'!$A:$K,MATCH(MID(Z$10,13,100)*1,'Raw CDR data'!$2:$2,0)+1,0)</f>
        <v>66</v>
      </c>
      <c r="AA63" s="52">
        <f>VLOOKUP($B63&amp;AA$8,'Raw CDR data'!$A:$K,MATCH(MID(AA$10,13,100)*1,'Raw CDR data'!$2:$2,0),0)</f>
        <v>0</v>
      </c>
      <c r="AB63" s="52">
        <f>VLOOKUP($B63&amp;AA$8,'Raw CDR data'!$A:$K,MATCH(MID(AB$10,13,100)*1,'Raw CDR data'!$2:$2,0),0)</f>
        <v>0</v>
      </c>
      <c r="AC63" s="52">
        <f>VLOOKUP($B63&amp;AC$8,'Raw CDR data'!$A:$K,MATCH(MID(AC$10,13,100)*1,'Raw CDR data'!$2:$2,0),0)</f>
        <v>0</v>
      </c>
      <c r="AD63" s="52">
        <f>VLOOKUP($B63&amp;AC$8,'Raw CDR data'!$A:$K,MATCH(MID(AD$10,13,100)*1,'Raw CDR data'!$2:$2,0),0)</f>
        <v>0</v>
      </c>
      <c r="AE63" s="52">
        <f>VLOOKUP($B63&amp;"Voluntary Adoption Agency",'Raw CDR data'!$A:$K,MATCH(MID(AE$10,13,100)*1,'Raw CDR data'!$2:$2,0),0)</f>
        <v>0</v>
      </c>
      <c r="AF63" s="52">
        <f>VLOOKUP($B63&amp;"Voluntary Adoption Agency",'Raw CDR data'!$A:$K,MATCH(MID(AF$10,13,100)*1,'Raw CDR data'!$2:$2,0),0)</f>
        <v>0</v>
      </c>
      <c r="AG63" s="52">
        <f>VLOOKUP($B63&amp;"Local Authority Adoption Agency",'Raw CDR data'!$A:$K,MATCH(MID(AG$10,13,100)*1,'Raw CDR data'!$2:$2,0),0)</f>
        <v>1</v>
      </c>
      <c r="AH63" s="52">
        <f>VLOOKUP($B63&amp;"Local Authority Adoption Agency",'Raw CDR data'!$A:$K,MATCH(MID(AH$10,13,100)*1,'Raw CDR data'!$2:$2,0),0)</f>
        <v>1</v>
      </c>
      <c r="AI63" s="52">
        <f>VLOOKUP($B63&amp;"Independent Fostering Agency",'Raw CDR data'!$A:$K,MATCH(MID(AI$10,13,100)*1,'Raw CDR data'!$2:$2,0),0)</f>
        <v>0</v>
      </c>
      <c r="AJ63" s="52">
        <f>VLOOKUP($B63&amp;"Independent Fostering Agency",'Raw CDR data'!$A:$K,MATCH(MID(AJ$10,13,100)*1,'Raw CDR data'!$2:$2,0),0)</f>
        <v>0</v>
      </c>
      <c r="AK63" s="52">
        <f>VLOOKUP($B63&amp;"Local Authority Fostering Agency",'Raw CDR data'!$A:$K,MATCH(MID(AK$10,13,100)*1,'Raw CDR data'!$2:$2,0),0)</f>
        <v>1</v>
      </c>
      <c r="AL63" s="52">
        <f>VLOOKUP($B63&amp;"Local Authority Fostering Agency",'Raw CDR data'!$A:$K,MATCH(MID(AL$10,13,100)*1,'Raw CDR data'!$2:$2,0),0)</f>
        <v>1</v>
      </c>
      <c r="AM63" s="52">
        <f>VLOOKUP($B63&amp;AM$8,'Raw CDR data'!$A:$K,MATCH(MID(AM$10,13,100)*1,'Raw CDR data'!$2:$2,0),0)</f>
        <v>8</v>
      </c>
      <c r="AN63" s="52">
        <f>VLOOKUP($B63&amp;AM$8,'Raw CDR data'!$A:$K,MATCH(MID(AN$10,13,100)*1,'Raw CDR data'!$2:$2,0),0)</f>
        <v>8</v>
      </c>
    </row>
    <row r="64" spans="2:40" s="49" customFormat="1" ht="10.5">
      <c r="B64" s="148" t="s">
        <v>683</v>
      </c>
      <c r="C64" s="52">
        <f>VLOOKUP($B64&amp;C$8,'Raw CDR data'!$A:$K,MATCH(MID(C$10,13,100)*1,'Raw CDR data'!$2:$2,0),0)</f>
        <v>16</v>
      </c>
      <c r="D64" s="52">
        <f>VLOOKUP($B64&amp;C$8,'Raw CDR data'!$A:$K,MATCH(MID(D$10,13,100)*1,'Raw CDR data'!$2:$2,0),0)</f>
        <v>16</v>
      </c>
      <c r="E64" s="53">
        <f>VLOOKUP($B64&amp;C$8,'Raw CDR data'!$A:$K,MATCH(MID(E$10,13,100)*1,'Raw CDR data'!$2:$2,0)+1,0)</f>
        <v>115</v>
      </c>
      <c r="F64" s="53">
        <f>VLOOKUP($B64&amp;C$8,'Raw CDR data'!$A:$K,MATCH(MID(F$10,13,100)*1,'Raw CDR data'!$2:$2,0)+1,0)</f>
        <v>115</v>
      </c>
      <c r="G64" s="52">
        <f>VLOOKUP($B64&amp;G$8,'Raw CDR data'!$A:$K,MATCH(MID(G$10,13,100)*1,'Raw CDR data'!$2:$2,0),0)</f>
        <v>0</v>
      </c>
      <c r="H64" s="52">
        <f>VLOOKUP($B64&amp;G$8,'Raw CDR data'!$A:$K,MATCH(MID(H$10,13,100)*1,'Raw CDR data'!$2:$2,0),0)</f>
        <v>0</v>
      </c>
      <c r="I64" s="53">
        <f>VLOOKUP($B64&amp;G$8,'Raw CDR data'!$A:$K,MATCH(MID(I$10,13,100)*1,'Raw CDR data'!$2:$2,0)+1,0)</f>
        <v>0</v>
      </c>
      <c r="J64" s="53">
        <f>VLOOKUP($B64&amp;G$8,'Raw CDR data'!$A:$K,MATCH(MID(J$10,13,100)*1,'Raw CDR data'!$2:$2,0)+1,0)</f>
        <v>0</v>
      </c>
      <c r="K64" s="52">
        <f>VLOOKUP($B64&amp;K$8,'Raw CDR data'!$A:$K,MATCH(MID(K$10,13,100)*1,'Raw CDR data'!$2:$2,0),0)</f>
        <v>5</v>
      </c>
      <c r="L64" s="52">
        <f>VLOOKUP($B64&amp;K$8,'Raw CDR data'!$A:$K,MATCH(MID(L$10,13,100)*1,'Raw CDR data'!$2:$2,0),0)</f>
        <v>6</v>
      </c>
      <c r="M64" s="53">
        <f>VLOOKUP($B64&amp;K$8,'Raw CDR data'!$A:$K,MATCH(MID(M$10,13,100)*1,'Raw CDR data'!$2:$2,0)+1,0)</f>
        <v>148</v>
      </c>
      <c r="N64" s="53">
        <f>VLOOKUP($B64&amp;K$8,'Raw CDR data'!$A:$K,MATCH(MID(N$10,13,100)*1,'Raw CDR data'!$2:$2,0)+1,0)</f>
        <v>194</v>
      </c>
      <c r="O64" s="52">
        <f>VLOOKUP($B64&amp;O$8,'Raw CDR data'!$A:$K,MATCH(MID(O$10,13,100)*1,'Raw CDR data'!$2:$2,0),0)</f>
        <v>0</v>
      </c>
      <c r="P64" s="52">
        <f>VLOOKUP($B64&amp;O$8,'Raw CDR data'!$A:$K,MATCH(MID(P$10,13,100)*1,'Raw CDR data'!$2:$2,0),0)</f>
        <v>0</v>
      </c>
      <c r="Q64" s="53">
        <f>VLOOKUP($B64&amp;O$8,'Raw CDR data'!$A:$K,MATCH(MID(Q$10,13,100)*1,'Raw CDR data'!$2:$2,0)+1,0)</f>
        <v>0</v>
      </c>
      <c r="R64" s="53">
        <f>VLOOKUP($B64&amp;O$8,'Raw CDR data'!$A:$K,MATCH(MID(R$10,13,100)*1,'Raw CDR data'!$2:$2,0)+1,0)</f>
        <v>0</v>
      </c>
      <c r="S64" s="52">
        <f>VLOOKUP($B64&amp;S$8,'Raw CDR data'!$A:$K,MATCH(MID(S$10,13,100)*1,'Raw CDR data'!$2:$2,0),0)</f>
        <v>4</v>
      </c>
      <c r="T64" s="52">
        <f>VLOOKUP($B64&amp;S$8,'Raw CDR data'!$A:$K,MATCH(MID(T$10,13,100)*1,'Raw CDR data'!$2:$2,0),0)</f>
        <v>4</v>
      </c>
      <c r="U64" s="53">
        <f>VLOOKUP($B64&amp;S$8,'Raw CDR data'!$A:$K,MATCH(MID(U$10,13,100)*1,'Raw CDR data'!$2:$2,0)+1,0)</f>
        <v>205</v>
      </c>
      <c r="V64" s="53">
        <f>VLOOKUP($B64&amp;S$8,'Raw CDR data'!$A:$K,MATCH(MID(V$10,13,100)*1,'Raw CDR data'!$2:$2,0)+1,0)</f>
        <v>205</v>
      </c>
      <c r="W64" s="52">
        <f>VLOOKUP($B64&amp;"Further Education College",'Raw CDR data'!$A:$K,MATCH(MID(W$10,13,100)*1,'Raw CDR data'!$2:$2,0),0)</f>
        <v>0</v>
      </c>
      <c r="X64" s="52">
        <f>VLOOKUP($B64&amp;"Further Education College",'Raw CDR data'!$A:$K,MATCH(MID(X$10,13,100)*1,'Raw CDR data'!$2:$2,0),0)</f>
        <v>0</v>
      </c>
      <c r="Y64" s="53">
        <f>VLOOKUP($B64&amp;"Further Education College",'Raw CDR data'!$A:$K,MATCH(MID(Y$10,13,100)*1,'Raw CDR data'!$2:$2,0)+1,0)</f>
        <v>0</v>
      </c>
      <c r="Z64" s="53">
        <f>VLOOKUP($B64&amp;"Further Education College",'Raw CDR data'!$A:$K,MATCH(MID(Z$10,13,100)*1,'Raw CDR data'!$2:$2,0)+1,0)</f>
        <v>0</v>
      </c>
      <c r="AA64" s="52">
        <f>VLOOKUP($B64&amp;AA$8,'Raw CDR data'!$A:$K,MATCH(MID(AA$10,13,100)*1,'Raw CDR data'!$2:$2,0),0)</f>
        <v>0</v>
      </c>
      <c r="AB64" s="52">
        <f>VLOOKUP($B64&amp;AA$8,'Raw CDR data'!$A:$K,MATCH(MID(AB$10,13,100)*1,'Raw CDR data'!$2:$2,0),0)</f>
        <v>0</v>
      </c>
      <c r="AC64" s="52">
        <f>VLOOKUP($B64&amp;AC$8,'Raw CDR data'!$A:$K,MATCH(MID(AC$10,13,100)*1,'Raw CDR data'!$2:$2,0),0)</f>
        <v>0</v>
      </c>
      <c r="AD64" s="52">
        <f>VLOOKUP($B64&amp;AC$8,'Raw CDR data'!$A:$K,MATCH(MID(AD$10,13,100)*1,'Raw CDR data'!$2:$2,0),0)</f>
        <v>0</v>
      </c>
      <c r="AE64" s="52">
        <f>VLOOKUP($B64&amp;"Voluntary Adoption Agency",'Raw CDR data'!$A:$K,MATCH(MID(AE$10,13,100)*1,'Raw CDR data'!$2:$2,0),0)</f>
        <v>1</v>
      </c>
      <c r="AF64" s="52">
        <f>VLOOKUP($B64&amp;"Voluntary Adoption Agency",'Raw CDR data'!$A:$K,MATCH(MID(AF$10,13,100)*1,'Raw CDR data'!$2:$2,0),0)</f>
        <v>1</v>
      </c>
      <c r="AG64" s="52">
        <f>VLOOKUP($B64&amp;"Local Authority Adoption Agency",'Raw CDR data'!$A:$K,MATCH(MID(AG$10,13,100)*1,'Raw CDR data'!$2:$2,0),0)</f>
        <v>1</v>
      </c>
      <c r="AH64" s="52">
        <f>VLOOKUP($B64&amp;"Local Authority Adoption Agency",'Raw CDR data'!$A:$K,MATCH(MID(AH$10,13,100)*1,'Raw CDR data'!$2:$2,0),0)</f>
        <v>1</v>
      </c>
      <c r="AI64" s="52">
        <f>VLOOKUP($B64&amp;"Independent Fostering Agency",'Raw CDR data'!$A:$K,MATCH(MID(AI$10,13,100)*1,'Raw CDR data'!$2:$2,0),0)</f>
        <v>1</v>
      </c>
      <c r="AJ64" s="52">
        <f>VLOOKUP($B64&amp;"Independent Fostering Agency",'Raw CDR data'!$A:$K,MATCH(MID(AJ$10,13,100)*1,'Raw CDR data'!$2:$2,0),0)</f>
        <v>1</v>
      </c>
      <c r="AK64" s="52">
        <f>VLOOKUP($B64&amp;"Local Authority Fostering Agency",'Raw CDR data'!$A:$K,MATCH(MID(AK$10,13,100)*1,'Raw CDR data'!$2:$2,0),0)</f>
        <v>1</v>
      </c>
      <c r="AL64" s="52">
        <f>VLOOKUP($B64&amp;"Local Authority Fostering Agency",'Raw CDR data'!$A:$K,MATCH(MID(AL$10,13,100)*1,'Raw CDR data'!$2:$2,0),0)</f>
        <v>1</v>
      </c>
      <c r="AM64" s="52">
        <f>VLOOKUP($B64&amp;AM$8,'Raw CDR data'!$A:$K,MATCH(MID(AM$10,13,100)*1,'Raw CDR data'!$2:$2,0),0)</f>
        <v>29</v>
      </c>
      <c r="AN64" s="52">
        <f>VLOOKUP($B64&amp;AM$8,'Raw CDR data'!$A:$K,MATCH(MID(AN$10,13,100)*1,'Raw CDR data'!$2:$2,0),0)</f>
        <v>30</v>
      </c>
    </row>
    <row r="65" spans="2:40" s="49" customFormat="1" ht="10.5">
      <c r="B65" s="148" t="s">
        <v>693</v>
      </c>
      <c r="C65" s="52">
        <f>VLOOKUP($B65&amp;C$8,'Raw CDR data'!$A:$K,MATCH(MID(C$10,13,100)*1,'Raw CDR data'!$2:$2,0),0)</f>
        <v>6</v>
      </c>
      <c r="D65" s="52">
        <f>VLOOKUP($B65&amp;C$8,'Raw CDR data'!$A:$K,MATCH(MID(D$10,13,100)*1,'Raw CDR data'!$2:$2,0),0)</f>
        <v>5</v>
      </c>
      <c r="E65" s="53">
        <f>VLOOKUP($B65&amp;C$8,'Raw CDR data'!$A:$K,MATCH(MID(E$10,13,100)*1,'Raw CDR data'!$2:$2,0)+1,0)</f>
        <v>36</v>
      </c>
      <c r="F65" s="53">
        <f>VLOOKUP($B65&amp;C$8,'Raw CDR data'!$A:$K,MATCH(MID(F$10,13,100)*1,'Raw CDR data'!$2:$2,0)+1,0)</f>
        <v>32</v>
      </c>
      <c r="G65" s="52">
        <f>VLOOKUP($B65&amp;G$8,'Raw CDR data'!$A:$K,MATCH(MID(G$10,13,100)*1,'Raw CDR data'!$2:$2,0),0)</f>
        <v>0</v>
      </c>
      <c r="H65" s="52">
        <f>VLOOKUP($B65&amp;G$8,'Raw CDR data'!$A:$K,MATCH(MID(H$10,13,100)*1,'Raw CDR data'!$2:$2,0),0)</f>
        <v>0</v>
      </c>
      <c r="I65" s="53">
        <f>VLOOKUP($B65&amp;G$8,'Raw CDR data'!$A:$K,MATCH(MID(I$10,13,100)*1,'Raw CDR data'!$2:$2,0)+1,0)</f>
        <v>0</v>
      </c>
      <c r="J65" s="53">
        <f>VLOOKUP($B65&amp;G$8,'Raw CDR data'!$A:$K,MATCH(MID(J$10,13,100)*1,'Raw CDR data'!$2:$2,0)+1,0)</f>
        <v>0</v>
      </c>
      <c r="K65" s="52">
        <f>VLOOKUP($B65&amp;K$8,'Raw CDR data'!$A:$K,MATCH(MID(K$10,13,100)*1,'Raw CDR data'!$2:$2,0),0)</f>
        <v>0</v>
      </c>
      <c r="L65" s="52">
        <f>VLOOKUP($B65&amp;K$8,'Raw CDR data'!$A:$K,MATCH(MID(L$10,13,100)*1,'Raw CDR data'!$2:$2,0),0)</f>
        <v>0</v>
      </c>
      <c r="M65" s="53">
        <f>VLOOKUP($B65&amp;K$8,'Raw CDR data'!$A:$K,MATCH(MID(M$10,13,100)*1,'Raw CDR data'!$2:$2,0)+1,0)</f>
        <v>0</v>
      </c>
      <c r="N65" s="53">
        <f>VLOOKUP($B65&amp;K$8,'Raw CDR data'!$A:$K,MATCH(MID(N$10,13,100)*1,'Raw CDR data'!$2:$2,0)+1,0)</f>
        <v>0</v>
      </c>
      <c r="O65" s="52">
        <f>VLOOKUP($B65&amp;O$8,'Raw CDR data'!$A:$K,MATCH(MID(O$10,13,100)*1,'Raw CDR data'!$2:$2,0),0)</f>
        <v>0</v>
      </c>
      <c r="P65" s="52">
        <f>VLOOKUP($B65&amp;O$8,'Raw CDR data'!$A:$K,MATCH(MID(P$10,13,100)*1,'Raw CDR data'!$2:$2,0),0)</f>
        <v>0</v>
      </c>
      <c r="Q65" s="53">
        <f>VLOOKUP($B65&amp;O$8,'Raw CDR data'!$A:$K,MATCH(MID(Q$10,13,100)*1,'Raw CDR data'!$2:$2,0)+1,0)</f>
        <v>0</v>
      </c>
      <c r="R65" s="53">
        <f>VLOOKUP($B65&amp;O$8,'Raw CDR data'!$A:$K,MATCH(MID(R$10,13,100)*1,'Raw CDR data'!$2:$2,0)+1,0)</f>
        <v>0</v>
      </c>
      <c r="S65" s="52">
        <f>VLOOKUP($B65&amp;S$8,'Raw CDR data'!$A:$K,MATCH(MID(S$10,13,100)*1,'Raw CDR data'!$2:$2,0),0)</f>
        <v>0</v>
      </c>
      <c r="T65" s="52">
        <f>VLOOKUP($B65&amp;S$8,'Raw CDR data'!$A:$K,MATCH(MID(T$10,13,100)*1,'Raw CDR data'!$2:$2,0),0)</f>
        <v>0</v>
      </c>
      <c r="U65" s="53">
        <f>VLOOKUP($B65&amp;S$8,'Raw CDR data'!$A:$K,MATCH(MID(U$10,13,100)*1,'Raw CDR data'!$2:$2,0)+1,0)</f>
        <v>0</v>
      </c>
      <c r="V65" s="53">
        <f>VLOOKUP($B65&amp;S$8,'Raw CDR data'!$A:$K,MATCH(MID(V$10,13,100)*1,'Raw CDR data'!$2:$2,0)+1,0)</f>
        <v>0</v>
      </c>
      <c r="W65" s="52">
        <f>VLOOKUP($B65&amp;"Further Education College",'Raw CDR data'!$A:$K,MATCH(MID(W$10,13,100)*1,'Raw CDR data'!$2:$2,0),0)</f>
        <v>0</v>
      </c>
      <c r="X65" s="52">
        <f>VLOOKUP($B65&amp;"Further Education College",'Raw CDR data'!$A:$K,MATCH(MID(X$10,13,100)*1,'Raw CDR data'!$2:$2,0),0)</f>
        <v>0</v>
      </c>
      <c r="Y65" s="53">
        <f>VLOOKUP($B65&amp;"Further Education College",'Raw CDR data'!$A:$K,MATCH(MID(Y$10,13,100)*1,'Raw CDR data'!$2:$2,0)+1,0)</f>
        <v>0</v>
      </c>
      <c r="Z65" s="53">
        <f>VLOOKUP($B65&amp;"Further Education College",'Raw CDR data'!$A:$K,MATCH(MID(Z$10,13,100)*1,'Raw CDR data'!$2:$2,0)+1,0)</f>
        <v>0</v>
      </c>
      <c r="AA65" s="52">
        <f>VLOOKUP($B65&amp;AA$8,'Raw CDR data'!$A:$K,MATCH(MID(AA$10,13,100)*1,'Raw CDR data'!$2:$2,0),0)</f>
        <v>0</v>
      </c>
      <c r="AB65" s="52">
        <f>VLOOKUP($B65&amp;AA$8,'Raw CDR data'!$A:$K,MATCH(MID(AB$10,13,100)*1,'Raw CDR data'!$2:$2,0),0)</f>
        <v>0</v>
      </c>
      <c r="AC65" s="52">
        <f>VLOOKUP($B65&amp;AC$8,'Raw CDR data'!$A:$K,MATCH(MID(AC$10,13,100)*1,'Raw CDR data'!$2:$2,0),0)</f>
        <v>0</v>
      </c>
      <c r="AD65" s="52">
        <f>VLOOKUP($B65&amp;AC$8,'Raw CDR data'!$A:$K,MATCH(MID(AD$10,13,100)*1,'Raw CDR data'!$2:$2,0),0)</f>
        <v>0</v>
      </c>
      <c r="AE65" s="52">
        <f>VLOOKUP($B65&amp;"Voluntary Adoption Agency",'Raw CDR data'!$A:$K,MATCH(MID(AE$10,13,100)*1,'Raw CDR data'!$2:$2,0),0)</f>
        <v>0</v>
      </c>
      <c r="AF65" s="52">
        <f>VLOOKUP($B65&amp;"Voluntary Adoption Agency",'Raw CDR data'!$A:$K,MATCH(MID(AF$10,13,100)*1,'Raw CDR data'!$2:$2,0),0)</f>
        <v>0</v>
      </c>
      <c r="AG65" s="52">
        <f>VLOOKUP($B65&amp;"Local Authority Adoption Agency",'Raw CDR data'!$A:$K,MATCH(MID(AG$10,13,100)*1,'Raw CDR data'!$2:$2,0),0)</f>
        <v>1</v>
      </c>
      <c r="AH65" s="52">
        <f>VLOOKUP($B65&amp;"Local Authority Adoption Agency",'Raw CDR data'!$A:$K,MATCH(MID(AH$10,13,100)*1,'Raw CDR data'!$2:$2,0),0)</f>
        <v>1</v>
      </c>
      <c r="AI65" s="52">
        <f>VLOOKUP($B65&amp;"Independent Fostering Agency",'Raw CDR data'!$A:$K,MATCH(MID(AI$10,13,100)*1,'Raw CDR data'!$2:$2,0),0)</f>
        <v>0</v>
      </c>
      <c r="AJ65" s="52">
        <f>VLOOKUP($B65&amp;"Independent Fostering Agency",'Raw CDR data'!$A:$K,MATCH(MID(AJ$10,13,100)*1,'Raw CDR data'!$2:$2,0),0)</f>
        <v>0</v>
      </c>
      <c r="AK65" s="52">
        <f>VLOOKUP($B65&amp;"Local Authority Fostering Agency",'Raw CDR data'!$A:$K,MATCH(MID(AK$10,13,100)*1,'Raw CDR data'!$2:$2,0),0)</f>
        <v>1</v>
      </c>
      <c r="AL65" s="52">
        <f>VLOOKUP($B65&amp;"Local Authority Fostering Agency",'Raw CDR data'!$A:$K,MATCH(MID(AL$10,13,100)*1,'Raw CDR data'!$2:$2,0),0)</f>
        <v>1</v>
      </c>
      <c r="AM65" s="52">
        <f>VLOOKUP($B65&amp;AM$8,'Raw CDR data'!$A:$K,MATCH(MID(AM$10,13,100)*1,'Raw CDR data'!$2:$2,0),0)</f>
        <v>8</v>
      </c>
      <c r="AN65" s="52">
        <f>VLOOKUP($B65&amp;AM$8,'Raw CDR data'!$A:$K,MATCH(MID(AN$10,13,100)*1,'Raw CDR data'!$2:$2,0),0)</f>
        <v>7</v>
      </c>
    </row>
    <row r="66" spans="2:40" s="49" customFormat="1" ht="10.5">
      <c r="B66" s="148" t="s">
        <v>698</v>
      </c>
      <c r="C66" s="52">
        <f>VLOOKUP($B66&amp;C$8,'Raw CDR data'!$A:$K,MATCH(MID(C$10,13,100)*1,'Raw CDR data'!$2:$2,0),0)</f>
        <v>16</v>
      </c>
      <c r="D66" s="52">
        <f>VLOOKUP($B66&amp;C$8,'Raw CDR data'!$A:$K,MATCH(MID(D$10,13,100)*1,'Raw CDR data'!$2:$2,0),0)</f>
        <v>16</v>
      </c>
      <c r="E66" s="53">
        <f>VLOOKUP($B66&amp;C$8,'Raw CDR data'!$A:$K,MATCH(MID(E$10,13,100)*1,'Raw CDR data'!$2:$2,0)+1,0)</f>
        <v>79</v>
      </c>
      <c r="F66" s="53">
        <f>VLOOKUP($B66&amp;C$8,'Raw CDR data'!$A:$K,MATCH(MID(F$10,13,100)*1,'Raw CDR data'!$2:$2,0)+1,0)</f>
        <v>79</v>
      </c>
      <c r="G66" s="52">
        <f>VLOOKUP($B66&amp;G$8,'Raw CDR data'!$A:$K,MATCH(MID(G$10,13,100)*1,'Raw CDR data'!$2:$2,0),0)</f>
        <v>1</v>
      </c>
      <c r="H66" s="52">
        <f>VLOOKUP($B66&amp;G$8,'Raw CDR data'!$A:$K,MATCH(MID(H$10,13,100)*1,'Raw CDR data'!$2:$2,0),0)</f>
        <v>1</v>
      </c>
      <c r="I66" s="53">
        <f>VLOOKUP($B66&amp;G$8,'Raw CDR data'!$A:$K,MATCH(MID(I$10,13,100)*1,'Raw CDR data'!$2:$2,0)+1,0)</f>
        <v>8</v>
      </c>
      <c r="J66" s="53">
        <f>VLOOKUP($B66&amp;G$8,'Raw CDR data'!$A:$K,MATCH(MID(J$10,13,100)*1,'Raw CDR data'!$2:$2,0)+1,0)</f>
        <v>8</v>
      </c>
      <c r="K66" s="52">
        <f>VLOOKUP($B66&amp;K$8,'Raw CDR data'!$A:$K,MATCH(MID(K$10,13,100)*1,'Raw CDR data'!$2:$2,0),0)</f>
        <v>2</v>
      </c>
      <c r="L66" s="52">
        <f>VLOOKUP($B66&amp;K$8,'Raw CDR data'!$A:$K,MATCH(MID(L$10,13,100)*1,'Raw CDR data'!$2:$2,0),0)</f>
        <v>2</v>
      </c>
      <c r="M66" s="53">
        <f>VLOOKUP($B66&amp;K$8,'Raw CDR data'!$A:$K,MATCH(MID(M$10,13,100)*1,'Raw CDR data'!$2:$2,0)+1,0)</f>
        <v>18</v>
      </c>
      <c r="N66" s="53">
        <f>VLOOKUP($B66&amp;K$8,'Raw CDR data'!$A:$K,MATCH(MID(N$10,13,100)*1,'Raw CDR data'!$2:$2,0)+1,0)</f>
        <v>18</v>
      </c>
      <c r="O66" s="52">
        <f>VLOOKUP($B66&amp;O$8,'Raw CDR data'!$A:$K,MATCH(MID(O$10,13,100)*1,'Raw CDR data'!$2:$2,0),0)</f>
        <v>1</v>
      </c>
      <c r="P66" s="52">
        <f>VLOOKUP($B66&amp;O$8,'Raw CDR data'!$A:$K,MATCH(MID(P$10,13,100)*1,'Raw CDR data'!$2:$2,0),0)</f>
        <v>1</v>
      </c>
      <c r="Q66" s="53">
        <f>VLOOKUP($B66&amp;O$8,'Raw CDR data'!$A:$K,MATCH(MID(Q$10,13,100)*1,'Raw CDR data'!$2:$2,0)+1,0)</f>
        <v>12</v>
      </c>
      <c r="R66" s="53">
        <f>VLOOKUP($B66&amp;O$8,'Raw CDR data'!$A:$K,MATCH(MID(R$10,13,100)*1,'Raw CDR data'!$2:$2,0)+1,0)</f>
        <v>12</v>
      </c>
      <c r="S66" s="52">
        <f>VLOOKUP($B66&amp;S$8,'Raw CDR data'!$A:$K,MATCH(MID(S$10,13,100)*1,'Raw CDR data'!$2:$2,0),0)</f>
        <v>1</v>
      </c>
      <c r="T66" s="52">
        <f>VLOOKUP($B66&amp;S$8,'Raw CDR data'!$A:$K,MATCH(MID(T$10,13,100)*1,'Raw CDR data'!$2:$2,0),0)</f>
        <v>1</v>
      </c>
      <c r="U66" s="53">
        <f>VLOOKUP($B66&amp;S$8,'Raw CDR data'!$A:$K,MATCH(MID(U$10,13,100)*1,'Raw CDR data'!$2:$2,0)+1,0)</f>
        <v>46</v>
      </c>
      <c r="V66" s="53">
        <f>VLOOKUP($B66&amp;S$8,'Raw CDR data'!$A:$K,MATCH(MID(V$10,13,100)*1,'Raw CDR data'!$2:$2,0)+1,0)</f>
        <v>46</v>
      </c>
      <c r="W66" s="52">
        <f>VLOOKUP($B66&amp;"Further Education College",'Raw CDR data'!$A:$K,MATCH(MID(W$10,13,100)*1,'Raw CDR data'!$2:$2,0),0)</f>
        <v>0</v>
      </c>
      <c r="X66" s="52">
        <f>VLOOKUP($B66&amp;"Further Education College",'Raw CDR data'!$A:$K,MATCH(MID(X$10,13,100)*1,'Raw CDR data'!$2:$2,0),0)</f>
        <v>0</v>
      </c>
      <c r="Y66" s="53">
        <f>VLOOKUP($B66&amp;"Further Education College",'Raw CDR data'!$A:$K,MATCH(MID(Y$10,13,100)*1,'Raw CDR data'!$2:$2,0)+1,0)</f>
        <v>0</v>
      </c>
      <c r="Z66" s="53">
        <f>VLOOKUP($B66&amp;"Further Education College",'Raw CDR data'!$A:$K,MATCH(MID(Z$10,13,100)*1,'Raw CDR data'!$2:$2,0)+1,0)</f>
        <v>0</v>
      </c>
      <c r="AA66" s="52">
        <f>VLOOKUP($B66&amp;AA$8,'Raw CDR data'!$A:$K,MATCH(MID(AA$10,13,100)*1,'Raw CDR data'!$2:$2,0),0)</f>
        <v>0</v>
      </c>
      <c r="AB66" s="52">
        <f>VLOOKUP($B66&amp;AA$8,'Raw CDR data'!$A:$K,MATCH(MID(AB$10,13,100)*1,'Raw CDR data'!$2:$2,0),0)</f>
        <v>0</v>
      </c>
      <c r="AC66" s="52">
        <f>VLOOKUP($B66&amp;AC$8,'Raw CDR data'!$A:$K,MATCH(MID(AC$10,13,100)*1,'Raw CDR data'!$2:$2,0),0)</f>
        <v>2</v>
      </c>
      <c r="AD66" s="52">
        <f>VLOOKUP($B66&amp;AC$8,'Raw CDR data'!$A:$K,MATCH(MID(AD$10,13,100)*1,'Raw CDR data'!$2:$2,0),0)</f>
        <v>2</v>
      </c>
      <c r="AE66" s="52">
        <f>VLOOKUP($B66&amp;"Voluntary Adoption Agency",'Raw CDR data'!$A:$K,MATCH(MID(AE$10,13,100)*1,'Raw CDR data'!$2:$2,0),0)</f>
        <v>0</v>
      </c>
      <c r="AF66" s="52">
        <f>VLOOKUP($B66&amp;"Voluntary Adoption Agency",'Raw CDR data'!$A:$K,MATCH(MID(AF$10,13,100)*1,'Raw CDR data'!$2:$2,0),0)</f>
        <v>0</v>
      </c>
      <c r="AG66" s="52">
        <f>VLOOKUP($B66&amp;"Local Authority Adoption Agency",'Raw CDR data'!$A:$K,MATCH(MID(AG$10,13,100)*1,'Raw CDR data'!$2:$2,0),0)</f>
        <v>1</v>
      </c>
      <c r="AH66" s="52">
        <f>VLOOKUP($B66&amp;"Local Authority Adoption Agency",'Raw CDR data'!$A:$K,MATCH(MID(AH$10,13,100)*1,'Raw CDR data'!$2:$2,0),0)</f>
        <v>1</v>
      </c>
      <c r="AI66" s="52">
        <f>VLOOKUP($B66&amp;"Independent Fostering Agency",'Raw CDR data'!$A:$K,MATCH(MID(AI$10,13,100)*1,'Raw CDR data'!$2:$2,0),0)</f>
        <v>1</v>
      </c>
      <c r="AJ66" s="52">
        <f>VLOOKUP($B66&amp;"Independent Fostering Agency",'Raw CDR data'!$A:$K,MATCH(MID(AJ$10,13,100)*1,'Raw CDR data'!$2:$2,0),0)</f>
        <v>1</v>
      </c>
      <c r="AK66" s="52">
        <f>VLOOKUP($B66&amp;"Local Authority Fostering Agency",'Raw CDR data'!$A:$K,MATCH(MID(AK$10,13,100)*1,'Raw CDR data'!$2:$2,0),0)</f>
        <v>1</v>
      </c>
      <c r="AL66" s="52">
        <f>VLOOKUP($B66&amp;"Local Authority Fostering Agency",'Raw CDR data'!$A:$K,MATCH(MID(AL$10,13,100)*1,'Raw CDR data'!$2:$2,0),0)</f>
        <v>1</v>
      </c>
      <c r="AM66" s="52">
        <f>VLOOKUP($B66&amp;AM$8,'Raw CDR data'!$A:$K,MATCH(MID(AM$10,13,100)*1,'Raw CDR data'!$2:$2,0),0)</f>
        <v>26</v>
      </c>
      <c r="AN66" s="52">
        <f>VLOOKUP($B66&amp;AM$8,'Raw CDR data'!$A:$K,MATCH(MID(AN$10,13,100)*1,'Raw CDR data'!$2:$2,0),0)</f>
        <v>26</v>
      </c>
    </row>
    <row r="67" spans="2:40" s="49" customFormat="1" ht="10.5">
      <c r="B67" s="148" t="s">
        <v>2356</v>
      </c>
      <c r="C67" s="52">
        <f>VLOOKUP($B67&amp;C$8,'Raw CDR data'!$A:$K,MATCH(MID(C$10,13,100)*1,'Raw CDR data'!$2:$2,0),0)</f>
        <v>11</v>
      </c>
      <c r="D67" s="52">
        <f>VLOOKUP($B67&amp;C$8,'Raw CDR data'!$A:$K,MATCH(MID(D$10,13,100)*1,'Raw CDR data'!$2:$2,0),0)</f>
        <v>11</v>
      </c>
      <c r="E67" s="53">
        <f>VLOOKUP($B67&amp;C$8,'Raw CDR data'!$A:$K,MATCH(MID(E$10,13,100)*1,'Raw CDR data'!$2:$2,0)+1,0)</f>
        <v>52</v>
      </c>
      <c r="F67" s="53">
        <f>VLOOKUP($B67&amp;C$8,'Raw CDR data'!$A:$K,MATCH(MID(F$10,13,100)*1,'Raw CDR data'!$2:$2,0)+1,0)</f>
        <v>53</v>
      </c>
      <c r="G67" s="52">
        <f>VLOOKUP($B67&amp;G$8,'Raw CDR data'!$A:$K,MATCH(MID(G$10,13,100)*1,'Raw CDR data'!$2:$2,0),0)</f>
        <v>0</v>
      </c>
      <c r="H67" s="52">
        <f>VLOOKUP($B67&amp;G$8,'Raw CDR data'!$A:$K,MATCH(MID(H$10,13,100)*1,'Raw CDR data'!$2:$2,0),0)</f>
        <v>0</v>
      </c>
      <c r="I67" s="53">
        <f>VLOOKUP($B67&amp;G$8,'Raw CDR data'!$A:$K,MATCH(MID(I$10,13,100)*1,'Raw CDR data'!$2:$2,0)+1,0)</f>
        <v>0</v>
      </c>
      <c r="J67" s="53">
        <f>VLOOKUP($B67&amp;G$8,'Raw CDR data'!$A:$K,MATCH(MID(J$10,13,100)*1,'Raw CDR data'!$2:$2,0)+1,0)</f>
        <v>0</v>
      </c>
      <c r="K67" s="52">
        <f>VLOOKUP($B67&amp;K$8,'Raw CDR data'!$A:$K,MATCH(MID(K$10,13,100)*1,'Raw CDR data'!$2:$2,0),0)</f>
        <v>0</v>
      </c>
      <c r="L67" s="52">
        <f>VLOOKUP($B67&amp;K$8,'Raw CDR data'!$A:$K,MATCH(MID(L$10,13,100)*1,'Raw CDR data'!$2:$2,0),0)</f>
        <v>0</v>
      </c>
      <c r="M67" s="53">
        <f>VLOOKUP($B67&amp;K$8,'Raw CDR data'!$A:$K,MATCH(MID(M$10,13,100)*1,'Raw CDR data'!$2:$2,0)+1,0)</f>
        <v>0</v>
      </c>
      <c r="N67" s="53">
        <f>VLOOKUP($B67&amp;K$8,'Raw CDR data'!$A:$K,MATCH(MID(N$10,13,100)*1,'Raw CDR data'!$2:$2,0)+1,0)</f>
        <v>0</v>
      </c>
      <c r="O67" s="52">
        <f>VLOOKUP($B67&amp;O$8,'Raw CDR data'!$A:$K,MATCH(MID(O$10,13,100)*1,'Raw CDR data'!$2:$2,0),0)</f>
        <v>0</v>
      </c>
      <c r="P67" s="52">
        <f>VLOOKUP($B67&amp;O$8,'Raw CDR data'!$A:$K,MATCH(MID(P$10,13,100)*1,'Raw CDR data'!$2:$2,0),0)</f>
        <v>0</v>
      </c>
      <c r="Q67" s="53">
        <f>VLOOKUP($B67&amp;O$8,'Raw CDR data'!$A:$K,MATCH(MID(Q$10,13,100)*1,'Raw CDR data'!$2:$2,0)+1,0)</f>
        <v>0</v>
      </c>
      <c r="R67" s="53">
        <f>VLOOKUP($B67&amp;O$8,'Raw CDR data'!$A:$K,MATCH(MID(R$10,13,100)*1,'Raw CDR data'!$2:$2,0)+1,0)</f>
        <v>0</v>
      </c>
      <c r="S67" s="52">
        <f>VLOOKUP($B67&amp;S$8,'Raw CDR data'!$A:$K,MATCH(MID(S$10,13,100)*1,'Raw CDR data'!$2:$2,0),0)</f>
        <v>0</v>
      </c>
      <c r="T67" s="52">
        <f>VLOOKUP($B67&amp;S$8,'Raw CDR data'!$A:$K,MATCH(MID(T$10,13,100)*1,'Raw CDR data'!$2:$2,0),0)</f>
        <v>0</v>
      </c>
      <c r="U67" s="53">
        <f>VLOOKUP($B67&amp;S$8,'Raw CDR data'!$A:$K,MATCH(MID(U$10,13,100)*1,'Raw CDR data'!$2:$2,0)+1,0)</f>
        <v>0</v>
      </c>
      <c r="V67" s="53">
        <f>VLOOKUP($B67&amp;S$8,'Raw CDR data'!$A:$K,MATCH(MID(V$10,13,100)*1,'Raw CDR data'!$2:$2,0)+1,0)</f>
        <v>0</v>
      </c>
      <c r="W67" s="52">
        <f>VLOOKUP($B67&amp;"Further Education College",'Raw CDR data'!$A:$K,MATCH(MID(W$10,13,100)*1,'Raw CDR data'!$2:$2,0),0)</f>
        <v>0</v>
      </c>
      <c r="X67" s="52">
        <f>VLOOKUP($B67&amp;"Further Education College",'Raw CDR data'!$A:$K,MATCH(MID(X$10,13,100)*1,'Raw CDR data'!$2:$2,0),0)</f>
        <v>0</v>
      </c>
      <c r="Y67" s="53">
        <f>VLOOKUP($B67&amp;"Further Education College",'Raw CDR data'!$A:$K,MATCH(MID(Y$10,13,100)*1,'Raw CDR data'!$2:$2,0)+1,0)</f>
        <v>0</v>
      </c>
      <c r="Z67" s="53">
        <f>VLOOKUP($B67&amp;"Further Education College",'Raw CDR data'!$A:$K,MATCH(MID(Z$10,13,100)*1,'Raw CDR data'!$2:$2,0)+1,0)</f>
        <v>0</v>
      </c>
      <c r="AA67" s="52">
        <f>VLOOKUP($B67&amp;AA$8,'Raw CDR data'!$A:$K,MATCH(MID(AA$10,13,100)*1,'Raw CDR data'!$2:$2,0),0)</f>
        <v>0</v>
      </c>
      <c r="AB67" s="52">
        <f>VLOOKUP($B67&amp;AA$8,'Raw CDR data'!$A:$K,MATCH(MID(AB$10,13,100)*1,'Raw CDR data'!$2:$2,0),0)</f>
        <v>0</v>
      </c>
      <c r="AC67" s="52">
        <f>VLOOKUP($B67&amp;AC$8,'Raw CDR data'!$A:$K,MATCH(MID(AC$10,13,100)*1,'Raw CDR data'!$2:$2,0),0)</f>
        <v>0</v>
      </c>
      <c r="AD67" s="52">
        <f>VLOOKUP($B67&amp;AC$8,'Raw CDR data'!$A:$K,MATCH(MID(AD$10,13,100)*1,'Raw CDR data'!$2:$2,0),0)</f>
        <v>0</v>
      </c>
      <c r="AE67" s="52">
        <f>VLOOKUP($B67&amp;"Voluntary Adoption Agency",'Raw CDR data'!$A:$K,MATCH(MID(AE$10,13,100)*1,'Raw CDR data'!$2:$2,0),0)</f>
        <v>0</v>
      </c>
      <c r="AF67" s="52">
        <f>VLOOKUP($B67&amp;"Voluntary Adoption Agency",'Raw CDR data'!$A:$K,MATCH(MID(AF$10,13,100)*1,'Raw CDR data'!$2:$2,0),0)</f>
        <v>0</v>
      </c>
      <c r="AG67" s="52">
        <f>VLOOKUP($B67&amp;"Local Authority Adoption Agency",'Raw CDR data'!$A:$K,MATCH(MID(AG$10,13,100)*1,'Raw CDR data'!$2:$2,0),0)</f>
        <v>1</v>
      </c>
      <c r="AH67" s="52">
        <f>VLOOKUP($B67&amp;"Local Authority Adoption Agency",'Raw CDR data'!$A:$K,MATCH(MID(AH$10,13,100)*1,'Raw CDR data'!$2:$2,0),0)</f>
        <v>1</v>
      </c>
      <c r="AI67" s="52">
        <f>VLOOKUP($B67&amp;"Independent Fostering Agency",'Raw CDR data'!$A:$K,MATCH(MID(AI$10,13,100)*1,'Raw CDR data'!$2:$2,0),0)</f>
        <v>0</v>
      </c>
      <c r="AJ67" s="52">
        <f>VLOOKUP($B67&amp;"Independent Fostering Agency",'Raw CDR data'!$A:$K,MATCH(MID(AJ$10,13,100)*1,'Raw CDR data'!$2:$2,0),0)</f>
        <v>0</v>
      </c>
      <c r="AK67" s="52">
        <f>VLOOKUP($B67&amp;"Local Authority Fostering Agency",'Raw CDR data'!$A:$K,MATCH(MID(AK$10,13,100)*1,'Raw CDR data'!$2:$2,0),0)</f>
        <v>1</v>
      </c>
      <c r="AL67" s="52">
        <f>VLOOKUP($B67&amp;"Local Authority Fostering Agency",'Raw CDR data'!$A:$K,MATCH(MID(AL$10,13,100)*1,'Raw CDR data'!$2:$2,0),0)</f>
        <v>1</v>
      </c>
      <c r="AM67" s="52">
        <f>VLOOKUP($B67&amp;AM$8,'Raw CDR data'!$A:$K,MATCH(MID(AM$10,13,100)*1,'Raw CDR data'!$2:$2,0),0)</f>
        <v>13</v>
      </c>
      <c r="AN67" s="52">
        <f>VLOOKUP($B67&amp;AM$8,'Raw CDR data'!$A:$K,MATCH(MID(AN$10,13,100)*1,'Raw CDR data'!$2:$2,0),0)</f>
        <v>13</v>
      </c>
    </row>
    <row r="68" spans="2:40" s="49" customFormat="1" ht="10.5">
      <c r="B68" s="148" t="s">
        <v>2367</v>
      </c>
      <c r="C68" s="52">
        <f>VLOOKUP($B68&amp;C$8,'Raw CDR data'!$A:$K,MATCH(MID(C$10,13,100)*1,'Raw CDR data'!$2:$2,0),0)</f>
        <v>2</v>
      </c>
      <c r="D68" s="52">
        <f>VLOOKUP($B68&amp;C$8,'Raw CDR data'!$A:$K,MATCH(MID(D$10,13,100)*1,'Raw CDR data'!$2:$2,0),0)</f>
        <v>2</v>
      </c>
      <c r="E68" s="53">
        <f>VLOOKUP($B68&amp;C$8,'Raw CDR data'!$A:$K,MATCH(MID(E$10,13,100)*1,'Raw CDR data'!$2:$2,0)+1,0)</f>
        <v>15</v>
      </c>
      <c r="F68" s="53">
        <f>VLOOKUP($B68&amp;C$8,'Raw CDR data'!$A:$K,MATCH(MID(F$10,13,100)*1,'Raw CDR data'!$2:$2,0)+1,0)</f>
        <v>15</v>
      </c>
      <c r="G68" s="52">
        <f>VLOOKUP($B68&amp;G$8,'Raw CDR data'!$A:$K,MATCH(MID(G$10,13,100)*1,'Raw CDR data'!$2:$2,0),0)</f>
        <v>0</v>
      </c>
      <c r="H68" s="52">
        <f>VLOOKUP($B68&amp;G$8,'Raw CDR data'!$A:$K,MATCH(MID(H$10,13,100)*1,'Raw CDR data'!$2:$2,0),0)</f>
        <v>0</v>
      </c>
      <c r="I68" s="53">
        <f>VLOOKUP($B68&amp;G$8,'Raw CDR data'!$A:$K,MATCH(MID(I$10,13,100)*1,'Raw CDR data'!$2:$2,0)+1,0)</f>
        <v>0</v>
      </c>
      <c r="J68" s="53">
        <f>VLOOKUP($B68&amp;G$8,'Raw CDR data'!$A:$K,MATCH(MID(J$10,13,100)*1,'Raw CDR data'!$2:$2,0)+1,0)</f>
        <v>0</v>
      </c>
      <c r="K68" s="52">
        <f>VLOOKUP($B68&amp;K$8,'Raw CDR data'!$A:$K,MATCH(MID(K$10,13,100)*1,'Raw CDR data'!$2:$2,0),0)</f>
        <v>0</v>
      </c>
      <c r="L68" s="52">
        <f>VLOOKUP($B68&amp;K$8,'Raw CDR data'!$A:$K,MATCH(MID(L$10,13,100)*1,'Raw CDR data'!$2:$2,0),0)</f>
        <v>0</v>
      </c>
      <c r="M68" s="53">
        <f>VLOOKUP($B68&amp;K$8,'Raw CDR data'!$A:$K,MATCH(MID(M$10,13,100)*1,'Raw CDR data'!$2:$2,0)+1,0)</f>
        <v>0</v>
      </c>
      <c r="N68" s="53">
        <f>VLOOKUP($B68&amp;K$8,'Raw CDR data'!$A:$K,MATCH(MID(N$10,13,100)*1,'Raw CDR data'!$2:$2,0)+1,0)</f>
        <v>0</v>
      </c>
      <c r="O68" s="52">
        <f>VLOOKUP($B68&amp;O$8,'Raw CDR data'!$A:$K,MATCH(MID(O$10,13,100)*1,'Raw CDR data'!$2:$2,0),0)</f>
        <v>0</v>
      </c>
      <c r="P68" s="52">
        <f>VLOOKUP($B68&amp;O$8,'Raw CDR data'!$A:$K,MATCH(MID(P$10,13,100)*1,'Raw CDR data'!$2:$2,0),0)</f>
        <v>0</v>
      </c>
      <c r="Q68" s="53">
        <f>VLOOKUP($B68&amp;O$8,'Raw CDR data'!$A:$K,MATCH(MID(Q$10,13,100)*1,'Raw CDR data'!$2:$2,0)+1,0)</f>
        <v>0</v>
      </c>
      <c r="R68" s="53">
        <f>VLOOKUP($B68&amp;O$8,'Raw CDR data'!$A:$K,MATCH(MID(R$10,13,100)*1,'Raw CDR data'!$2:$2,0)+1,0)</f>
        <v>0</v>
      </c>
      <c r="S68" s="52">
        <f>VLOOKUP($B68&amp;S$8,'Raw CDR data'!$A:$K,MATCH(MID(S$10,13,100)*1,'Raw CDR data'!$2:$2,0),0)</f>
        <v>0</v>
      </c>
      <c r="T68" s="52">
        <f>VLOOKUP($B68&amp;S$8,'Raw CDR data'!$A:$K,MATCH(MID(T$10,13,100)*1,'Raw CDR data'!$2:$2,0),0)</f>
        <v>0</v>
      </c>
      <c r="U68" s="53">
        <f>VLOOKUP($B68&amp;S$8,'Raw CDR data'!$A:$K,MATCH(MID(U$10,13,100)*1,'Raw CDR data'!$2:$2,0)+1,0)</f>
        <v>0</v>
      </c>
      <c r="V68" s="53">
        <f>VLOOKUP($B68&amp;S$8,'Raw CDR data'!$A:$K,MATCH(MID(V$10,13,100)*1,'Raw CDR data'!$2:$2,0)+1,0)</f>
        <v>0</v>
      </c>
      <c r="W68" s="52">
        <f>VLOOKUP($B68&amp;"Further Education College",'Raw CDR data'!$A:$K,MATCH(MID(W$10,13,100)*1,'Raw CDR data'!$2:$2,0),0)</f>
        <v>1</v>
      </c>
      <c r="X68" s="52">
        <f>VLOOKUP($B68&amp;"Further Education College",'Raw CDR data'!$A:$K,MATCH(MID(X$10,13,100)*1,'Raw CDR data'!$2:$2,0),0)</f>
        <v>1</v>
      </c>
      <c r="Y68" s="53">
        <f>VLOOKUP($B68&amp;"Further Education College",'Raw CDR data'!$A:$K,MATCH(MID(Y$10,13,100)*1,'Raw CDR data'!$2:$2,0)+1,0)</f>
        <v>300</v>
      </c>
      <c r="Z68" s="53">
        <f>VLOOKUP($B68&amp;"Further Education College",'Raw CDR data'!$A:$K,MATCH(MID(Z$10,13,100)*1,'Raw CDR data'!$2:$2,0)+1,0)</f>
        <v>300</v>
      </c>
      <c r="AA68" s="52">
        <f>VLOOKUP($B68&amp;AA$8,'Raw CDR data'!$A:$K,MATCH(MID(AA$10,13,100)*1,'Raw CDR data'!$2:$2,0),0)</f>
        <v>0</v>
      </c>
      <c r="AB68" s="52">
        <f>VLOOKUP($B68&amp;AA$8,'Raw CDR data'!$A:$K,MATCH(MID(AB$10,13,100)*1,'Raw CDR data'!$2:$2,0),0)</f>
        <v>0</v>
      </c>
      <c r="AC68" s="52">
        <f>VLOOKUP($B68&amp;AC$8,'Raw CDR data'!$A:$K,MATCH(MID(AC$10,13,100)*1,'Raw CDR data'!$2:$2,0),0)</f>
        <v>0</v>
      </c>
      <c r="AD68" s="52">
        <f>VLOOKUP($B68&amp;AC$8,'Raw CDR data'!$A:$K,MATCH(MID(AD$10,13,100)*1,'Raw CDR data'!$2:$2,0),0)</f>
        <v>0</v>
      </c>
      <c r="AE68" s="52">
        <f>VLOOKUP($B68&amp;"Voluntary Adoption Agency",'Raw CDR data'!$A:$K,MATCH(MID(AE$10,13,100)*1,'Raw CDR data'!$2:$2,0),0)</f>
        <v>0</v>
      </c>
      <c r="AF68" s="52">
        <f>VLOOKUP($B68&amp;"Voluntary Adoption Agency",'Raw CDR data'!$A:$K,MATCH(MID(AF$10,13,100)*1,'Raw CDR data'!$2:$2,0),0)</f>
        <v>0</v>
      </c>
      <c r="AG68" s="52">
        <f>VLOOKUP($B68&amp;"Local Authority Adoption Agency",'Raw CDR data'!$A:$K,MATCH(MID(AG$10,13,100)*1,'Raw CDR data'!$2:$2,0),0)</f>
        <v>1</v>
      </c>
      <c r="AH68" s="52">
        <f>VLOOKUP($B68&amp;"Local Authority Adoption Agency",'Raw CDR data'!$A:$K,MATCH(MID(AH$10,13,100)*1,'Raw CDR data'!$2:$2,0),0)</f>
        <v>1</v>
      </c>
      <c r="AI68" s="52">
        <f>VLOOKUP($B68&amp;"Independent Fostering Agency",'Raw CDR data'!$A:$K,MATCH(MID(AI$10,13,100)*1,'Raw CDR data'!$2:$2,0),0)</f>
        <v>0</v>
      </c>
      <c r="AJ68" s="52">
        <f>VLOOKUP($B68&amp;"Independent Fostering Agency",'Raw CDR data'!$A:$K,MATCH(MID(AJ$10,13,100)*1,'Raw CDR data'!$2:$2,0),0)</f>
        <v>0</v>
      </c>
      <c r="AK68" s="52">
        <f>VLOOKUP($B68&amp;"Local Authority Fostering Agency",'Raw CDR data'!$A:$K,MATCH(MID(AK$10,13,100)*1,'Raw CDR data'!$2:$2,0),0)</f>
        <v>1</v>
      </c>
      <c r="AL68" s="52">
        <f>VLOOKUP($B68&amp;"Local Authority Fostering Agency",'Raw CDR data'!$A:$K,MATCH(MID(AL$10,13,100)*1,'Raw CDR data'!$2:$2,0),0)</f>
        <v>1</v>
      </c>
      <c r="AM68" s="52">
        <f>VLOOKUP($B68&amp;AM$8,'Raw CDR data'!$A:$K,MATCH(MID(AM$10,13,100)*1,'Raw CDR data'!$2:$2,0),0)</f>
        <v>5</v>
      </c>
      <c r="AN68" s="52">
        <f>VLOOKUP($B68&amp;AM$8,'Raw CDR data'!$A:$K,MATCH(MID(AN$10,13,100)*1,'Raw CDR data'!$2:$2,0),0)</f>
        <v>5</v>
      </c>
    </row>
    <row r="69" spans="2:40" s="49" customFormat="1" ht="10.5">
      <c r="B69" s="143"/>
      <c r="C69" s="52"/>
      <c r="D69" s="52"/>
      <c r="E69" s="53"/>
      <c r="F69" s="53"/>
      <c r="G69" s="52"/>
      <c r="H69" s="52"/>
      <c r="I69" s="53"/>
      <c r="J69" s="53"/>
      <c r="K69" s="52"/>
      <c r="L69" s="52"/>
      <c r="M69" s="53"/>
      <c r="N69" s="53"/>
      <c r="O69" s="52"/>
      <c r="P69" s="52"/>
      <c r="Q69" s="53"/>
      <c r="R69" s="53"/>
      <c r="S69" s="52"/>
      <c r="T69" s="52"/>
      <c r="U69" s="53"/>
      <c r="V69" s="53"/>
      <c r="W69" s="52"/>
      <c r="X69" s="52"/>
      <c r="Y69" s="53"/>
      <c r="Z69" s="53"/>
      <c r="AA69" s="52"/>
      <c r="AB69" s="52"/>
      <c r="AC69" s="52"/>
      <c r="AD69" s="52"/>
      <c r="AE69" s="52"/>
      <c r="AF69" s="52"/>
      <c r="AG69" s="52"/>
      <c r="AH69" s="52"/>
      <c r="AI69" s="52"/>
      <c r="AJ69" s="52"/>
      <c r="AK69" s="52"/>
      <c r="AL69" s="52"/>
      <c r="AM69" s="52"/>
      <c r="AN69" s="52"/>
    </row>
    <row r="70" spans="2:40" s="49" customFormat="1" ht="10.5">
      <c r="B70" s="147" t="s">
        <v>1239</v>
      </c>
      <c r="C70" s="52">
        <f>VLOOKUP($B70&amp;C$8,'Raw CDR data'!$A:$K,MATCH(MID(C$10,13,100)*1,'Raw CDR data'!$2:$2,0),0)</f>
        <v>163</v>
      </c>
      <c r="D70" s="52">
        <f>VLOOKUP($B70&amp;C$8,'Raw CDR data'!$A:$K,MATCH(MID(D$10,13,100)*1,'Raw CDR data'!$2:$2,0),0)</f>
        <v>165</v>
      </c>
      <c r="E70" s="53">
        <f>VLOOKUP($B70&amp;C$8,'Raw CDR data'!$A:$K,MATCH(MID(E$10,13,100)*1,'Raw CDR data'!$2:$2,0)+1,0)</f>
        <v>1065</v>
      </c>
      <c r="F70" s="53">
        <f>VLOOKUP($B70&amp;C$8,'Raw CDR data'!$A:$K,MATCH(MID(F$10,13,100)*1,'Raw CDR data'!$2:$2,0)+1,0)</f>
        <v>1074</v>
      </c>
      <c r="G70" s="52">
        <f>VLOOKUP($B70&amp;G$8,'Raw CDR data'!$A:$K,MATCH(MID(G$10,13,100)*1,'Raw CDR data'!$2:$2,0),0)</f>
        <v>2</v>
      </c>
      <c r="H70" s="52">
        <f>VLOOKUP($B70&amp;G$8,'Raw CDR data'!$A:$K,MATCH(MID(H$10,13,100)*1,'Raw CDR data'!$2:$2,0),0)</f>
        <v>2</v>
      </c>
      <c r="I70" s="53">
        <f>VLOOKUP($B70&amp;G$8,'Raw CDR data'!$A:$K,MATCH(MID(I$10,13,100)*1,'Raw CDR data'!$2:$2,0)+1,0)</f>
        <v>30</v>
      </c>
      <c r="J70" s="53">
        <f>VLOOKUP($B70&amp;G$8,'Raw CDR data'!$A:$K,MATCH(MID(J$10,13,100)*1,'Raw CDR data'!$2:$2,0)+1,0)</f>
        <v>30</v>
      </c>
      <c r="K70" s="52">
        <f>VLOOKUP($B70&amp;K$8,'Raw CDR data'!$A:$K,MATCH(MID(K$10,13,100)*1,'Raw CDR data'!$2:$2,0),0)</f>
        <v>20</v>
      </c>
      <c r="L70" s="52">
        <f>VLOOKUP($B70&amp;K$8,'Raw CDR data'!$A:$K,MATCH(MID(L$10,13,100)*1,'Raw CDR data'!$2:$2,0),0)</f>
        <v>19</v>
      </c>
      <c r="M70" s="53">
        <f>VLOOKUP($B70&amp;K$8,'Raw CDR data'!$A:$K,MATCH(MID(M$10,13,100)*1,'Raw CDR data'!$2:$2,0)+1,0)</f>
        <v>514.87649299999998</v>
      </c>
      <c r="N70" s="53">
        <f>VLOOKUP($B70&amp;K$8,'Raw CDR data'!$A:$K,MATCH(MID(N$10,13,100)*1,'Raw CDR data'!$2:$2,0)+1,0)</f>
        <v>497.249999</v>
      </c>
      <c r="O70" s="52">
        <f>VLOOKUP($B70&amp;O$8,'Raw CDR data'!$A:$K,MATCH(MID(O$10,13,100)*1,'Raw CDR data'!$2:$2,0),0)</f>
        <v>2</v>
      </c>
      <c r="P70" s="52">
        <f>VLOOKUP($B70&amp;O$8,'Raw CDR data'!$A:$K,MATCH(MID(P$10,13,100)*1,'Raw CDR data'!$2:$2,0),0)</f>
        <v>2</v>
      </c>
      <c r="Q70" s="53">
        <f>VLOOKUP($B70&amp;O$8,'Raw CDR data'!$A:$K,MATCH(MID(Q$10,13,100)*1,'Raw CDR data'!$2:$2,0)+1,0)</f>
        <v>13.391304</v>
      </c>
      <c r="R70" s="53">
        <f>VLOOKUP($B70&amp;O$8,'Raw CDR data'!$A:$K,MATCH(MID(R$10,13,100)*1,'Raw CDR data'!$2:$2,0)+1,0)</f>
        <v>12.857142</v>
      </c>
      <c r="S70" s="52">
        <f>VLOOKUP($B70&amp;S$8,'Raw CDR data'!$A:$K,MATCH(MID(S$10,13,100)*1,'Raw CDR data'!$2:$2,0),0)</f>
        <v>11</v>
      </c>
      <c r="T70" s="52">
        <f>VLOOKUP($B70&amp;S$8,'Raw CDR data'!$A:$K,MATCH(MID(T$10,13,100)*1,'Raw CDR data'!$2:$2,0),0)</f>
        <v>11</v>
      </c>
      <c r="U70" s="53">
        <f>VLOOKUP($B70&amp;S$8,'Raw CDR data'!$A:$K,MATCH(MID(U$10,13,100)*1,'Raw CDR data'!$2:$2,0)+1,0)</f>
        <v>1042</v>
      </c>
      <c r="V70" s="53">
        <f>VLOOKUP($B70&amp;S$8,'Raw CDR data'!$A:$K,MATCH(MID(V$10,13,100)*1,'Raw CDR data'!$2:$2,0)+1,0)</f>
        <v>1042</v>
      </c>
      <c r="W70" s="52">
        <f>VLOOKUP($B70&amp;"Further Education College",'Raw CDR data'!$A:$K,MATCH(MID(W$10,13,100)*1,'Raw CDR data'!$2:$2,0),0)</f>
        <v>7</v>
      </c>
      <c r="X70" s="52">
        <f>VLOOKUP($B70&amp;"Further Education College",'Raw CDR data'!$A:$K,MATCH(MID(X$10,13,100)*1,'Raw CDR data'!$2:$2,0),0)</f>
        <v>7</v>
      </c>
      <c r="Y70" s="53">
        <f>VLOOKUP($B70&amp;"Further Education College",'Raw CDR data'!$A:$K,MATCH(MID(Y$10,13,100)*1,'Raw CDR data'!$2:$2,0)+1,0)</f>
        <v>344</v>
      </c>
      <c r="Z70" s="53">
        <f>VLOOKUP($B70&amp;"Further Education College",'Raw CDR data'!$A:$K,MATCH(MID(Z$10,13,100)*1,'Raw CDR data'!$2:$2,0)+1,0)</f>
        <v>344</v>
      </c>
      <c r="AA70" s="52">
        <f>VLOOKUP($B70&amp;AA$8,'Raw CDR data'!$A:$K,MATCH(MID(AA$10,13,100)*1,'Raw CDR data'!$2:$2,0),0)</f>
        <v>0</v>
      </c>
      <c r="AB70" s="52">
        <f>VLOOKUP($B70&amp;AA$8,'Raw CDR data'!$A:$K,MATCH(MID(AB$10,13,100)*1,'Raw CDR data'!$2:$2,0),0)</f>
        <v>0</v>
      </c>
      <c r="AC70" s="52">
        <f>VLOOKUP($B70&amp;AC$8,'Raw CDR data'!$A:$K,MATCH(MID(AC$10,13,100)*1,'Raw CDR data'!$2:$2,0),0)</f>
        <v>1</v>
      </c>
      <c r="AD70" s="52">
        <f>VLOOKUP($B70&amp;AC$8,'Raw CDR data'!$A:$K,MATCH(MID(AD$10,13,100)*1,'Raw CDR data'!$2:$2,0),0)</f>
        <v>1</v>
      </c>
      <c r="AE70" s="52">
        <f>VLOOKUP($B70&amp;"Voluntary Adoption Agency",'Raw CDR data'!$A:$K,MATCH(MID(AE$10,13,100)*1,'Raw CDR data'!$2:$2,0),0)</f>
        <v>3</v>
      </c>
      <c r="AF70" s="52">
        <f>VLOOKUP($B70&amp;"Voluntary Adoption Agency",'Raw CDR data'!$A:$K,MATCH(MID(AF$10,13,100)*1,'Raw CDR data'!$2:$2,0),0)</f>
        <v>3</v>
      </c>
      <c r="AG70" s="52">
        <f>VLOOKUP($B70&amp;"Local Authority Adoption Agency",'Raw CDR data'!$A:$K,MATCH(MID(AG$10,13,100)*1,'Raw CDR data'!$2:$2,0),0)</f>
        <v>9</v>
      </c>
      <c r="AH70" s="52">
        <f>VLOOKUP($B70&amp;"Local Authority Adoption Agency",'Raw CDR data'!$A:$K,MATCH(MID(AH$10,13,100)*1,'Raw CDR data'!$2:$2,0),0)</f>
        <v>9</v>
      </c>
      <c r="AI70" s="52">
        <f>VLOOKUP($B70&amp;"Independent Fostering Agency",'Raw CDR data'!$A:$K,MATCH(MID(AI$10,13,100)*1,'Raw CDR data'!$2:$2,0),0)</f>
        <v>16</v>
      </c>
      <c r="AJ70" s="52">
        <f>VLOOKUP($B70&amp;"Independent Fostering Agency",'Raw CDR data'!$A:$K,MATCH(MID(AJ$10,13,100)*1,'Raw CDR data'!$2:$2,0),0)</f>
        <v>16</v>
      </c>
      <c r="AK70" s="52">
        <f>VLOOKUP($B70&amp;"Local Authority Fostering Agency",'Raw CDR data'!$A:$K,MATCH(MID(AK$10,13,100)*1,'Raw CDR data'!$2:$2,0),0)</f>
        <v>9</v>
      </c>
      <c r="AL70" s="52">
        <f>VLOOKUP($B70&amp;"Local Authority Fostering Agency",'Raw CDR data'!$A:$K,MATCH(MID(AL$10,13,100)*1,'Raw CDR data'!$2:$2,0),0)</f>
        <v>9</v>
      </c>
      <c r="AM70" s="52">
        <f>VLOOKUP($B70&amp;AM$8,'Raw CDR data'!$A:$K,MATCH(MID(AM$10,13,100)*1,'Raw CDR data'!$2:$2,0),0)</f>
        <v>243</v>
      </c>
      <c r="AN70" s="52">
        <f>VLOOKUP($B70&amp;AM$8,'Raw CDR data'!$A:$K,MATCH(MID(AN$10,13,100)*1,'Raw CDR data'!$2:$2,0),0)</f>
        <v>244</v>
      </c>
    </row>
    <row r="71" spans="2:40" s="49" customFormat="1" ht="10.5">
      <c r="B71" s="148" t="s">
        <v>1300</v>
      </c>
      <c r="C71" s="52">
        <f>VLOOKUP($B71&amp;C$8,'Raw CDR data'!$A:$K,MATCH(MID(C$10,13,100)*1,'Raw CDR data'!$2:$2,0),0)</f>
        <v>11</v>
      </c>
      <c r="D71" s="52">
        <f>VLOOKUP($B71&amp;C$8,'Raw CDR data'!$A:$K,MATCH(MID(D$10,13,100)*1,'Raw CDR data'!$2:$2,0),0)</f>
        <v>11</v>
      </c>
      <c r="E71" s="53">
        <f>VLOOKUP($B71&amp;C$8,'Raw CDR data'!$A:$K,MATCH(MID(E$10,13,100)*1,'Raw CDR data'!$2:$2,0)+1,0)</f>
        <v>75</v>
      </c>
      <c r="F71" s="53">
        <f>VLOOKUP($B71&amp;C$8,'Raw CDR data'!$A:$K,MATCH(MID(F$10,13,100)*1,'Raw CDR data'!$2:$2,0)+1,0)</f>
        <v>75</v>
      </c>
      <c r="G71" s="52">
        <f>VLOOKUP($B71&amp;G$8,'Raw CDR data'!$A:$K,MATCH(MID(G$10,13,100)*1,'Raw CDR data'!$2:$2,0),0)</f>
        <v>0</v>
      </c>
      <c r="H71" s="52">
        <f>VLOOKUP($B71&amp;G$8,'Raw CDR data'!$A:$K,MATCH(MID(H$10,13,100)*1,'Raw CDR data'!$2:$2,0),0)</f>
        <v>0</v>
      </c>
      <c r="I71" s="53">
        <f>VLOOKUP($B71&amp;G$8,'Raw CDR data'!$A:$K,MATCH(MID(I$10,13,100)*1,'Raw CDR data'!$2:$2,0)+1,0)</f>
        <v>0</v>
      </c>
      <c r="J71" s="53">
        <f>VLOOKUP($B71&amp;G$8,'Raw CDR data'!$A:$K,MATCH(MID(J$10,13,100)*1,'Raw CDR data'!$2:$2,0)+1,0)</f>
        <v>0</v>
      </c>
      <c r="K71" s="52">
        <f>VLOOKUP($B71&amp;K$8,'Raw CDR data'!$A:$K,MATCH(MID(K$10,13,100)*1,'Raw CDR data'!$2:$2,0),0)</f>
        <v>2</v>
      </c>
      <c r="L71" s="52">
        <f>VLOOKUP($B71&amp;K$8,'Raw CDR data'!$A:$K,MATCH(MID(L$10,13,100)*1,'Raw CDR data'!$2:$2,0),0)</f>
        <v>2</v>
      </c>
      <c r="M71" s="53">
        <f>VLOOKUP($B71&amp;K$8,'Raw CDR data'!$A:$K,MATCH(MID(M$10,13,100)*1,'Raw CDR data'!$2:$2,0)+1,0)</f>
        <v>93</v>
      </c>
      <c r="N71" s="53">
        <f>VLOOKUP($B71&amp;K$8,'Raw CDR data'!$A:$K,MATCH(MID(N$10,13,100)*1,'Raw CDR data'!$2:$2,0)+1,0)</f>
        <v>93</v>
      </c>
      <c r="O71" s="52">
        <f>VLOOKUP($B71&amp;O$8,'Raw CDR data'!$A:$K,MATCH(MID(O$10,13,100)*1,'Raw CDR data'!$2:$2,0),0)</f>
        <v>0</v>
      </c>
      <c r="P71" s="52">
        <f>VLOOKUP($B71&amp;O$8,'Raw CDR data'!$A:$K,MATCH(MID(P$10,13,100)*1,'Raw CDR data'!$2:$2,0),0)</f>
        <v>0</v>
      </c>
      <c r="Q71" s="53">
        <f>VLOOKUP($B71&amp;O$8,'Raw CDR data'!$A:$K,MATCH(MID(Q$10,13,100)*1,'Raw CDR data'!$2:$2,0)+1,0)</f>
        <v>0</v>
      </c>
      <c r="R71" s="53">
        <f>VLOOKUP($B71&amp;O$8,'Raw CDR data'!$A:$K,MATCH(MID(R$10,13,100)*1,'Raw CDR data'!$2:$2,0)+1,0)</f>
        <v>0</v>
      </c>
      <c r="S71" s="52">
        <f>VLOOKUP($B71&amp;S$8,'Raw CDR data'!$A:$K,MATCH(MID(S$10,13,100)*1,'Raw CDR data'!$2:$2,0),0)</f>
        <v>0</v>
      </c>
      <c r="T71" s="52">
        <f>VLOOKUP($B71&amp;S$8,'Raw CDR data'!$A:$K,MATCH(MID(T$10,13,100)*1,'Raw CDR data'!$2:$2,0),0)</f>
        <v>0</v>
      </c>
      <c r="U71" s="53">
        <f>VLOOKUP($B71&amp;S$8,'Raw CDR data'!$A:$K,MATCH(MID(U$10,13,100)*1,'Raw CDR data'!$2:$2,0)+1,0)</f>
        <v>0</v>
      </c>
      <c r="V71" s="53">
        <f>VLOOKUP($B71&amp;S$8,'Raw CDR data'!$A:$K,MATCH(MID(V$10,13,100)*1,'Raw CDR data'!$2:$2,0)+1,0)</f>
        <v>0</v>
      </c>
      <c r="W71" s="52">
        <f>VLOOKUP($B71&amp;"Further Education College",'Raw CDR data'!$A:$K,MATCH(MID(W$10,13,100)*1,'Raw CDR data'!$2:$2,0),0)</f>
        <v>0</v>
      </c>
      <c r="X71" s="52">
        <f>VLOOKUP($B71&amp;"Further Education College",'Raw CDR data'!$A:$K,MATCH(MID(X$10,13,100)*1,'Raw CDR data'!$2:$2,0),0)</f>
        <v>0</v>
      </c>
      <c r="Y71" s="53">
        <f>VLOOKUP($B71&amp;"Further Education College",'Raw CDR data'!$A:$K,MATCH(MID(Y$10,13,100)*1,'Raw CDR data'!$2:$2,0)+1,0)</f>
        <v>0</v>
      </c>
      <c r="Z71" s="53">
        <f>VLOOKUP($B71&amp;"Further Education College",'Raw CDR data'!$A:$K,MATCH(MID(Z$10,13,100)*1,'Raw CDR data'!$2:$2,0)+1,0)</f>
        <v>0</v>
      </c>
      <c r="AA71" s="52">
        <f>VLOOKUP($B71&amp;AA$8,'Raw CDR data'!$A:$K,MATCH(MID(AA$10,13,100)*1,'Raw CDR data'!$2:$2,0),0)</f>
        <v>0</v>
      </c>
      <c r="AB71" s="52">
        <f>VLOOKUP($B71&amp;AA$8,'Raw CDR data'!$A:$K,MATCH(MID(AB$10,13,100)*1,'Raw CDR data'!$2:$2,0),0)</f>
        <v>0</v>
      </c>
      <c r="AC71" s="52">
        <f>VLOOKUP($B71&amp;AC$8,'Raw CDR data'!$A:$K,MATCH(MID(AC$10,13,100)*1,'Raw CDR data'!$2:$2,0),0)</f>
        <v>0</v>
      </c>
      <c r="AD71" s="52">
        <f>VLOOKUP($B71&amp;AC$8,'Raw CDR data'!$A:$K,MATCH(MID(AD$10,13,100)*1,'Raw CDR data'!$2:$2,0),0)</f>
        <v>0</v>
      </c>
      <c r="AE71" s="52">
        <f>VLOOKUP($B71&amp;"Voluntary Adoption Agency",'Raw CDR data'!$A:$K,MATCH(MID(AE$10,13,100)*1,'Raw CDR data'!$2:$2,0),0)</f>
        <v>0</v>
      </c>
      <c r="AF71" s="52">
        <f>VLOOKUP($B71&amp;"Voluntary Adoption Agency",'Raw CDR data'!$A:$K,MATCH(MID(AF$10,13,100)*1,'Raw CDR data'!$2:$2,0),0)</f>
        <v>0</v>
      </c>
      <c r="AG71" s="52">
        <f>VLOOKUP($B71&amp;"Local Authority Adoption Agency",'Raw CDR data'!$A:$K,MATCH(MID(AG$10,13,100)*1,'Raw CDR data'!$2:$2,0),0)</f>
        <v>1</v>
      </c>
      <c r="AH71" s="52">
        <f>VLOOKUP($B71&amp;"Local Authority Adoption Agency",'Raw CDR data'!$A:$K,MATCH(MID(AH$10,13,100)*1,'Raw CDR data'!$2:$2,0),0)</f>
        <v>1</v>
      </c>
      <c r="AI71" s="52">
        <f>VLOOKUP($B71&amp;"Independent Fostering Agency",'Raw CDR data'!$A:$K,MATCH(MID(AI$10,13,100)*1,'Raw CDR data'!$2:$2,0),0)</f>
        <v>2</v>
      </c>
      <c r="AJ71" s="52">
        <f>VLOOKUP($B71&amp;"Independent Fostering Agency",'Raw CDR data'!$A:$K,MATCH(MID(AJ$10,13,100)*1,'Raw CDR data'!$2:$2,0),0)</f>
        <v>2</v>
      </c>
      <c r="AK71" s="52">
        <f>VLOOKUP($B71&amp;"Local Authority Fostering Agency",'Raw CDR data'!$A:$K,MATCH(MID(AK$10,13,100)*1,'Raw CDR data'!$2:$2,0),0)</f>
        <v>1</v>
      </c>
      <c r="AL71" s="52">
        <f>VLOOKUP($B71&amp;"Local Authority Fostering Agency",'Raw CDR data'!$A:$K,MATCH(MID(AL$10,13,100)*1,'Raw CDR data'!$2:$2,0),0)</f>
        <v>1</v>
      </c>
      <c r="AM71" s="52">
        <f>VLOOKUP($B71&amp;AM$8,'Raw CDR data'!$A:$K,MATCH(MID(AM$10,13,100)*1,'Raw CDR data'!$2:$2,0),0)</f>
        <v>17</v>
      </c>
      <c r="AN71" s="52">
        <f>VLOOKUP($B71&amp;AM$8,'Raw CDR data'!$A:$K,MATCH(MID(AN$10,13,100)*1,'Raw CDR data'!$2:$2,0),0)</f>
        <v>17</v>
      </c>
    </row>
    <row r="72" spans="2:40" s="49" customFormat="1" ht="10.5">
      <c r="B72" s="148" t="s">
        <v>1628</v>
      </c>
      <c r="C72" s="52">
        <f>VLOOKUP($B72&amp;C$8,'Raw CDR data'!$A:$K,MATCH(MID(C$10,13,100)*1,'Raw CDR data'!$2:$2,0),0)</f>
        <v>32</v>
      </c>
      <c r="D72" s="52">
        <f>VLOOKUP($B72&amp;C$8,'Raw CDR data'!$A:$K,MATCH(MID(D$10,13,100)*1,'Raw CDR data'!$2:$2,0),0)</f>
        <v>32</v>
      </c>
      <c r="E72" s="53">
        <f>VLOOKUP($B72&amp;C$8,'Raw CDR data'!$A:$K,MATCH(MID(E$10,13,100)*1,'Raw CDR data'!$2:$2,0)+1,0)</f>
        <v>354</v>
      </c>
      <c r="F72" s="53">
        <f>VLOOKUP($B72&amp;C$8,'Raw CDR data'!$A:$K,MATCH(MID(F$10,13,100)*1,'Raw CDR data'!$2:$2,0)+1,0)</f>
        <v>356</v>
      </c>
      <c r="G72" s="52">
        <f>VLOOKUP($B72&amp;G$8,'Raw CDR data'!$A:$K,MATCH(MID(G$10,13,100)*1,'Raw CDR data'!$2:$2,0),0)</f>
        <v>0</v>
      </c>
      <c r="H72" s="52">
        <f>VLOOKUP($B72&amp;G$8,'Raw CDR data'!$A:$K,MATCH(MID(H$10,13,100)*1,'Raw CDR data'!$2:$2,0),0)</f>
        <v>0</v>
      </c>
      <c r="I72" s="53">
        <f>VLOOKUP($B72&amp;G$8,'Raw CDR data'!$A:$K,MATCH(MID(I$10,13,100)*1,'Raw CDR data'!$2:$2,0)+1,0)</f>
        <v>0</v>
      </c>
      <c r="J72" s="53">
        <f>VLOOKUP($B72&amp;G$8,'Raw CDR data'!$A:$K,MATCH(MID(J$10,13,100)*1,'Raw CDR data'!$2:$2,0)+1,0)</f>
        <v>0</v>
      </c>
      <c r="K72" s="52">
        <f>VLOOKUP($B72&amp;K$8,'Raw CDR data'!$A:$K,MATCH(MID(K$10,13,100)*1,'Raw CDR data'!$2:$2,0),0)</f>
        <v>4</v>
      </c>
      <c r="L72" s="52">
        <f>VLOOKUP($B72&amp;K$8,'Raw CDR data'!$A:$K,MATCH(MID(L$10,13,100)*1,'Raw CDR data'!$2:$2,0),0)</f>
        <v>3</v>
      </c>
      <c r="M72" s="53">
        <f>VLOOKUP($B72&amp;K$8,'Raw CDR data'!$A:$K,MATCH(MID(M$10,13,100)*1,'Raw CDR data'!$2:$2,0)+1,0)</f>
        <v>49.537233999999998</v>
      </c>
      <c r="N72" s="53">
        <f>VLOOKUP($B72&amp;K$8,'Raw CDR data'!$A:$K,MATCH(MID(N$10,13,100)*1,'Raw CDR data'!$2:$2,0)+1,0)</f>
        <v>31</v>
      </c>
      <c r="O72" s="52">
        <f>VLOOKUP($B72&amp;O$8,'Raw CDR data'!$A:$K,MATCH(MID(O$10,13,100)*1,'Raw CDR data'!$2:$2,0),0)</f>
        <v>1</v>
      </c>
      <c r="P72" s="52">
        <f>VLOOKUP($B72&amp;O$8,'Raw CDR data'!$A:$K,MATCH(MID(P$10,13,100)*1,'Raw CDR data'!$2:$2,0),0)</f>
        <v>1</v>
      </c>
      <c r="Q72" s="53">
        <f>VLOOKUP($B72&amp;O$8,'Raw CDR data'!$A:$K,MATCH(MID(Q$10,13,100)*1,'Raw CDR data'!$2:$2,0)+1,0)</f>
        <v>6.6956519999999999</v>
      </c>
      <c r="R72" s="53">
        <f>VLOOKUP($B72&amp;O$8,'Raw CDR data'!$A:$K,MATCH(MID(R$10,13,100)*1,'Raw CDR data'!$2:$2,0)+1,0)</f>
        <v>6.4285709999999998</v>
      </c>
      <c r="S72" s="52">
        <f>VLOOKUP($B72&amp;S$8,'Raw CDR data'!$A:$K,MATCH(MID(S$10,13,100)*1,'Raw CDR data'!$2:$2,0),0)</f>
        <v>0</v>
      </c>
      <c r="T72" s="52">
        <f>VLOOKUP($B72&amp;S$8,'Raw CDR data'!$A:$K,MATCH(MID(T$10,13,100)*1,'Raw CDR data'!$2:$2,0),0)</f>
        <v>0</v>
      </c>
      <c r="U72" s="53">
        <f>VLOOKUP($B72&amp;S$8,'Raw CDR data'!$A:$K,MATCH(MID(U$10,13,100)*1,'Raw CDR data'!$2:$2,0)+1,0)</f>
        <v>0</v>
      </c>
      <c r="V72" s="53">
        <f>VLOOKUP($B72&amp;S$8,'Raw CDR data'!$A:$K,MATCH(MID(V$10,13,100)*1,'Raw CDR data'!$2:$2,0)+1,0)</f>
        <v>0</v>
      </c>
      <c r="W72" s="52">
        <f>VLOOKUP($B72&amp;"Further Education College",'Raw CDR data'!$A:$K,MATCH(MID(W$10,13,100)*1,'Raw CDR data'!$2:$2,0),0)</f>
        <v>1</v>
      </c>
      <c r="X72" s="52">
        <f>VLOOKUP($B72&amp;"Further Education College",'Raw CDR data'!$A:$K,MATCH(MID(X$10,13,100)*1,'Raw CDR data'!$2:$2,0),0)</f>
        <v>1</v>
      </c>
      <c r="Y72" s="53">
        <f>VLOOKUP($B72&amp;"Further Education College",'Raw CDR data'!$A:$K,MATCH(MID(Y$10,13,100)*1,'Raw CDR data'!$2:$2,0)+1,0)</f>
        <v>37</v>
      </c>
      <c r="Z72" s="53">
        <f>VLOOKUP($B72&amp;"Further Education College",'Raw CDR data'!$A:$K,MATCH(MID(Z$10,13,100)*1,'Raw CDR data'!$2:$2,0)+1,0)</f>
        <v>37</v>
      </c>
      <c r="AA72" s="52">
        <f>VLOOKUP($B72&amp;AA$8,'Raw CDR data'!$A:$K,MATCH(MID(AA$10,13,100)*1,'Raw CDR data'!$2:$2,0),0)</f>
        <v>0</v>
      </c>
      <c r="AB72" s="52">
        <f>VLOOKUP($B72&amp;AA$8,'Raw CDR data'!$A:$K,MATCH(MID(AB$10,13,100)*1,'Raw CDR data'!$2:$2,0),0)</f>
        <v>0</v>
      </c>
      <c r="AC72" s="52">
        <f>VLOOKUP($B72&amp;AC$8,'Raw CDR data'!$A:$K,MATCH(MID(AC$10,13,100)*1,'Raw CDR data'!$2:$2,0),0)</f>
        <v>0</v>
      </c>
      <c r="AD72" s="52">
        <f>VLOOKUP($B72&amp;AC$8,'Raw CDR data'!$A:$K,MATCH(MID(AD$10,13,100)*1,'Raw CDR data'!$2:$2,0),0)</f>
        <v>0</v>
      </c>
      <c r="AE72" s="52">
        <f>VLOOKUP($B72&amp;"Voluntary Adoption Agency",'Raw CDR data'!$A:$K,MATCH(MID(AE$10,13,100)*1,'Raw CDR data'!$2:$2,0),0)</f>
        <v>0</v>
      </c>
      <c r="AF72" s="52">
        <f>VLOOKUP($B72&amp;"Voluntary Adoption Agency",'Raw CDR data'!$A:$K,MATCH(MID(AF$10,13,100)*1,'Raw CDR data'!$2:$2,0),0)</f>
        <v>0</v>
      </c>
      <c r="AG72" s="52">
        <f>VLOOKUP($B72&amp;"Local Authority Adoption Agency",'Raw CDR data'!$A:$K,MATCH(MID(AG$10,13,100)*1,'Raw CDR data'!$2:$2,0),0)</f>
        <v>1</v>
      </c>
      <c r="AH72" s="52">
        <f>VLOOKUP($B72&amp;"Local Authority Adoption Agency",'Raw CDR data'!$A:$K,MATCH(MID(AH$10,13,100)*1,'Raw CDR data'!$2:$2,0),0)</f>
        <v>1</v>
      </c>
      <c r="AI72" s="52">
        <f>VLOOKUP($B72&amp;"Independent Fostering Agency",'Raw CDR data'!$A:$K,MATCH(MID(AI$10,13,100)*1,'Raw CDR data'!$2:$2,0),0)</f>
        <v>3</v>
      </c>
      <c r="AJ72" s="52">
        <f>VLOOKUP($B72&amp;"Independent Fostering Agency",'Raw CDR data'!$A:$K,MATCH(MID(AJ$10,13,100)*1,'Raw CDR data'!$2:$2,0),0)</f>
        <v>3</v>
      </c>
      <c r="AK72" s="52">
        <f>VLOOKUP($B72&amp;"Local Authority Fostering Agency",'Raw CDR data'!$A:$K,MATCH(MID(AK$10,13,100)*1,'Raw CDR data'!$2:$2,0),0)</f>
        <v>1</v>
      </c>
      <c r="AL72" s="52">
        <f>VLOOKUP($B72&amp;"Local Authority Fostering Agency",'Raw CDR data'!$A:$K,MATCH(MID(AL$10,13,100)*1,'Raw CDR data'!$2:$2,0),0)</f>
        <v>1</v>
      </c>
      <c r="AM72" s="52">
        <f>VLOOKUP($B72&amp;AM$8,'Raw CDR data'!$A:$K,MATCH(MID(AM$10,13,100)*1,'Raw CDR data'!$2:$2,0),0)</f>
        <v>43</v>
      </c>
      <c r="AN72" s="52">
        <f>VLOOKUP($B72&amp;AM$8,'Raw CDR data'!$A:$K,MATCH(MID(AN$10,13,100)*1,'Raw CDR data'!$2:$2,0),0)</f>
        <v>42</v>
      </c>
    </row>
    <row r="73" spans="2:40" s="49" customFormat="1" ht="10.5">
      <c r="B73" s="148" t="s">
        <v>1471</v>
      </c>
      <c r="C73" s="52">
        <f>VLOOKUP($B73&amp;C$8,'Raw CDR data'!$A:$K,MATCH(MID(C$10,13,100)*1,'Raw CDR data'!$2:$2,0),0)</f>
        <v>6</v>
      </c>
      <c r="D73" s="52">
        <f>VLOOKUP($B73&amp;C$8,'Raw CDR data'!$A:$K,MATCH(MID(D$10,13,100)*1,'Raw CDR data'!$2:$2,0),0)</f>
        <v>6</v>
      </c>
      <c r="E73" s="53">
        <f>VLOOKUP($B73&amp;C$8,'Raw CDR data'!$A:$K,MATCH(MID(E$10,13,100)*1,'Raw CDR data'!$2:$2,0)+1,0)</f>
        <v>45</v>
      </c>
      <c r="F73" s="53">
        <f>VLOOKUP($B73&amp;C$8,'Raw CDR data'!$A:$K,MATCH(MID(F$10,13,100)*1,'Raw CDR data'!$2:$2,0)+1,0)</f>
        <v>45</v>
      </c>
      <c r="G73" s="52">
        <f>VLOOKUP($B73&amp;G$8,'Raw CDR data'!$A:$K,MATCH(MID(G$10,13,100)*1,'Raw CDR data'!$2:$2,0),0)</f>
        <v>0</v>
      </c>
      <c r="H73" s="52">
        <f>VLOOKUP($B73&amp;G$8,'Raw CDR data'!$A:$K,MATCH(MID(H$10,13,100)*1,'Raw CDR data'!$2:$2,0),0)</f>
        <v>0</v>
      </c>
      <c r="I73" s="53">
        <f>VLOOKUP($B73&amp;G$8,'Raw CDR data'!$A:$K,MATCH(MID(I$10,13,100)*1,'Raw CDR data'!$2:$2,0)+1,0)</f>
        <v>0</v>
      </c>
      <c r="J73" s="53">
        <f>VLOOKUP($B73&amp;G$8,'Raw CDR data'!$A:$K,MATCH(MID(J$10,13,100)*1,'Raw CDR data'!$2:$2,0)+1,0)</f>
        <v>0</v>
      </c>
      <c r="K73" s="52">
        <f>VLOOKUP($B73&amp;K$8,'Raw CDR data'!$A:$K,MATCH(MID(K$10,13,100)*1,'Raw CDR data'!$2:$2,0),0)</f>
        <v>2</v>
      </c>
      <c r="L73" s="52">
        <f>VLOOKUP($B73&amp;K$8,'Raw CDR data'!$A:$K,MATCH(MID(L$10,13,100)*1,'Raw CDR data'!$2:$2,0),0)</f>
        <v>2</v>
      </c>
      <c r="M73" s="53">
        <f>VLOOKUP($B73&amp;K$8,'Raw CDR data'!$A:$K,MATCH(MID(M$10,13,100)*1,'Raw CDR data'!$2:$2,0)+1,0)</f>
        <v>27</v>
      </c>
      <c r="N73" s="53">
        <f>VLOOKUP($B73&amp;K$8,'Raw CDR data'!$A:$K,MATCH(MID(N$10,13,100)*1,'Raw CDR data'!$2:$2,0)+1,0)</f>
        <v>27</v>
      </c>
      <c r="O73" s="52">
        <f>VLOOKUP($B73&amp;O$8,'Raw CDR data'!$A:$K,MATCH(MID(O$10,13,100)*1,'Raw CDR data'!$2:$2,0),0)</f>
        <v>0</v>
      </c>
      <c r="P73" s="52">
        <f>VLOOKUP($B73&amp;O$8,'Raw CDR data'!$A:$K,MATCH(MID(P$10,13,100)*1,'Raw CDR data'!$2:$2,0),0)</f>
        <v>0</v>
      </c>
      <c r="Q73" s="53">
        <f>VLOOKUP($B73&amp;O$8,'Raw CDR data'!$A:$K,MATCH(MID(Q$10,13,100)*1,'Raw CDR data'!$2:$2,0)+1,0)</f>
        <v>0</v>
      </c>
      <c r="R73" s="53">
        <f>VLOOKUP($B73&amp;O$8,'Raw CDR data'!$A:$K,MATCH(MID(R$10,13,100)*1,'Raw CDR data'!$2:$2,0)+1,0)</f>
        <v>0</v>
      </c>
      <c r="S73" s="52">
        <f>VLOOKUP($B73&amp;S$8,'Raw CDR data'!$A:$K,MATCH(MID(S$10,13,100)*1,'Raw CDR data'!$2:$2,0),0)</f>
        <v>2</v>
      </c>
      <c r="T73" s="52">
        <f>VLOOKUP($B73&amp;S$8,'Raw CDR data'!$A:$K,MATCH(MID(T$10,13,100)*1,'Raw CDR data'!$2:$2,0),0)</f>
        <v>2</v>
      </c>
      <c r="U73" s="53">
        <f>VLOOKUP($B73&amp;S$8,'Raw CDR data'!$A:$K,MATCH(MID(U$10,13,100)*1,'Raw CDR data'!$2:$2,0)+1,0)</f>
        <v>77</v>
      </c>
      <c r="V73" s="53">
        <f>VLOOKUP($B73&amp;S$8,'Raw CDR data'!$A:$K,MATCH(MID(V$10,13,100)*1,'Raw CDR data'!$2:$2,0)+1,0)</f>
        <v>77</v>
      </c>
      <c r="W73" s="52">
        <f>VLOOKUP($B73&amp;"Further Education College",'Raw CDR data'!$A:$K,MATCH(MID(W$10,13,100)*1,'Raw CDR data'!$2:$2,0),0)</f>
        <v>0</v>
      </c>
      <c r="X73" s="52">
        <f>VLOOKUP($B73&amp;"Further Education College",'Raw CDR data'!$A:$K,MATCH(MID(X$10,13,100)*1,'Raw CDR data'!$2:$2,0),0)</f>
        <v>0</v>
      </c>
      <c r="Y73" s="53">
        <f>VLOOKUP($B73&amp;"Further Education College",'Raw CDR data'!$A:$K,MATCH(MID(Y$10,13,100)*1,'Raw CDR data'!$2:$2,0)+1,0)</f>
        <v>0</v>
      </c>
      <c r="Z73" s="53">
        <f>VLOOKUP($B73&amp;"Further Education College",'Raw CDR data'!$A:$K,MATCH(MID(Z$10,13,100)*1,'Raw CDR data'!$2:$2,0)+1,0)</f>
        <v>0</v>
      </c>
      <c r="AA73" s="52">
        <f>VLOOKUP($B73&amp;AA$8,'Raw CDR data'!$A:$K,MATCH(MID(AA$10,13,100)*1,'Raw CDR data'!$2:$2,0),0)</f>
        <v>0</v>
      </c>
      <c r="AB73" s="52">
        <f>VLOOKUP($B73&amp;AA$8,'Raw CDR data'!$A:$K,MATCH(MID(AB$10,13,100)*1,'Raw CDR data'!$2:$2,0),0)</f>
        <v>0</v>
      </c>
      <c r="AC73" s="52">
        <f>VLOOKUP($B73&amp;AC$8,'Raw CDR data'!$A:$K,MATCH(MID(AC$10,13,100)*1,'Raw CDR data'!$2:$2,0),0)</f>
        <v>1</v>
      </c>
      <c r="AD73" s="52">
        <f>VLOOKUP($B73&amp;AC$8,'Raw CDR data'!$A:$K,MATCH(MID(AD$10,13,100)*1,'Raw CDR data'!$2:$2,0),0)</f>
        <v>1</v>
      </c>
      <c r="AE73" s="52">
        <f>VLOOKUP($B73&amp;"Voluntary Adoption Agency",'Raw CDR data'!$A:$K,MATCH(MID(AE$10,13,100)*1,'Raw CDR data'!$2:$2,0),0)</f>
        <v>0</v>
      </c>
      <c r="AF73" s="52">
        <f>VLOOKUP($B73&amp;"Voluntary Adoption Agency",'Raw CDR data'!$A:$K,MATCH(MID(AF$10,13,100)*1,'Raw CDR data'!$2:$2,0),0)</f>
        <v>0</v>
      </c>
      <c r="AG73" s="52" t="str">
        <f>VLOOKUP($B73&amp;"Local Authority Adoption Agency",'Raw CDR data'!$A:$K,MATCH(MID(AG$10,13,100)*1,'Raw CDR data'!$2:$2,0),0)</f>
        <v>2**</v>
      </c>
      <c r="AH73" s="52" t="str">
        <f>VLOOKUP($B73&amp;"Local Authority Adoption Agency",'Raw CDR data'!$A:$K,MATCH(MID(AH$10,13,100)*1,'Raw CDR data'!$2:$2,0),0)</f>
        <v>2**</v>
      </c>
      <c r="AI73" s="52">
        <f>VLOOKUP($B73&amp;"Independent Fostering Agency",'Raw CDR data'!$A:$K,MATCH(MID(AI$10,13,100)*1,'Raw CDR data'!$2:$2,0),0)</f>
        <v>2</v>
      </c>
      <c r="AJ73" s="52">
        <f>VLOOKUP($B73&amp;"Independent Fostering Agency",'Raw CDR data'!$A:$K,MATCH(MID(AJ$10,13,100)*1,'Raw CDR data'!$2:$2,0),0)</f>
        <v>2</v>
      </c>
      <c r="AK73" s="52">
        <f>VLOOKUP($B73&amp;"Local Authority Fostering Agency",'Raw CDR data'!$A:$K,MATCH(MID(AK$10,13,100)*1,'Raw CDR data'!$2:$2,0),0)</f>
        <v>1</v>
      </c>
      <c r="AL73" s="52">
        <f>VLOOKUP($B73&amp;"Local Authority Fostering Agency",'Raw CDR data'!$A:$K,MATCH(MID(AL$10,13,100)*1,'Raw CDR data'!$2:$2,0),0)</f>
        <v>1</v>
      </c>
      <c r="AM73" s="52">
        <f>VLOOKUP($B73&amp;AM$8,'Raw CDR data'!$A:$K,MATCH(MID(AM$10,13,100)*1,'Raw CDR data'!$2:$2,0),0)</f>
        <v>16</v>
      </c>
      <c r="AN73" s="52">
        <f>VLOOKUP($B73&amp;AM$8,'Raw CDR data'!$A:$K,MATCH(MID(AN$10,13,100)*1,'Raw CDR data'!$2:$2,0),0)</f>
        <v>16</v>
      </c>
    </row>
    <row r="74" spans="2:40" s="49" customFormat="1" ht="10.5">
      <c r="B74" s="148" t="s">
        <v>2372</v>
      </c>
      <c r="C74" s="52">
        <f>VLOOKUP($B74&amp;C$8,'Raw CDR data'!$A:$K,MATCH(MID(C$10,13,100)*1,'Raw CDR data'!$2:$2,0),0)</f>
        <v>28</v>
      </c>
      <c r="D74" s="52">
        <f>VLOOKUP($B74&amp;C$8,'Raw CDR data'!$A:$K,MATCH(MID(D$10,13,100)*1,'Raw CDR data'!$2:$2,0),0)</f>
        <v>29</v>
      </c>
      <c r="E74" s="53">
        <f>VLOOKUP($B74&amp;C$8,'Raw CDR data'!$A:$K,MATCH(MID(E$10,13,100)*1,'Raw CDR data'!$2:$2,0)+1,0)</f>
        <v>99</v>
      </c>
      <c r="F74" s="53">
        <f>VLOOKUP($B74&amp;C$8,'Raw CDR data'!$A:$K,MATCH(MID(F$10,13,100)*1,'Raw CDR data'!$2:$2,0)+1,0)</f>
        <v>101</v>
      </c>
      <c r="G74" s="52">
        <f>VLOOKUP($B74&amp;G$8,'Raw CDR data'!$A:$K,MATCH(MID(G$10,13,100)*1,'Raw CDR data'!$2:$2,0),0)</f>
        <v>0</v>
      </c>
      <c r="H74" s="52">
        <f>VLOOKUP($B74&amp;G$8,'Raw CDR data'!$A:$K,MATCH(MID(H$10,13,100)*1,'Raw CDR data'!$2:$2,0),0)</f>
        <v>0</v>
      </c>
      <c r="I74" s="53">
        <f>VLOOKUP($B74&amp;G$8,'Raw CDR data'!$A:$K,MATCH(MID(I$10,13,100)*1,'Raw CDR data'!$2:$2,0)+1,0)</f>
        <v>0</v>
      </c>
      <c r="J74" s="53">
        <f>VLOOKUP($B74&amp;G$8,'Raw CDR data'!$A:$K,MATCH(MID(J$10,13,100)*1,'Raw CDR data'!$2:$2,0)+1,0)</f>
        <v>0</v>
      </c>
      <c r="K74" s="52">
        <f>VLOOKUP($B74&amp;K$8,'Raw CDR data'!$A:$K,MATCH(MID(K$10,13,100)*1,'Raw CDR data'!$2:$2,0),0)</f>
        <v>4</v>
      </c>
      <c r="L74" s="52">
        <f>VLOOKUP($B74&amp;K$8,'Raw CDR data'!$A:$K,MATCH(MID(L$10,13,100)*1,'Raw CDR data'!$2:$2,0),0)</f>
        <v>4</v>
      </c>
      <c r="M74" s="53">
        <f>VLOOKUP($B74&amp;K$8,'Raw CDR data'!$A:$K,MATCH(MID(M$10,13,100)*1,'Raw CDR data'!$2:$2,0)+1,0)</f>
        <v>86.980768999999995</v>
      </c>
      <c r="N74" s="53">
        <f>VLOOKUP($B74&amp;K$8,'Raw CDR data'!$A:$K,MATCH(MID(N$10,13,100)*1,'Raw CDR data'!$2:$2,0)+1,0)</f>
        <v>86.980768999999995</v>
      </c>
      <c r="O74" s="52">
        <f>VLOOKUP($B74&amp;O$8,'Raw CDR data'!$A:$K,MATCH(MID(O$10,13,100)*1,'Raw CDR data'!$2:$2,0),0)</f>
        <v>0</v>
      </c>
      <c r="P74" s="52">
        <f>VLOOKUP($B74&amp;O$8,'Raw CDR data'!$A:$K,MATCH(MID(P$10,13,100)*1,'Raw CDR data'!$2:$2,0),0)</f>
        <v>0</v>
      </c>
      <c r="Q74" s="53">
        <f>VLOOKUP($B74&amp;O$8,'Raw CDR data'!$A:$K,MATCH(MID(Q$10,13,100)*1,'Raw CDR data'!$2:$2,0)+1,0)</f>
        <v>0</v>
      </c>
      <c r="R74" s="53">
        <f>VLOOKUP($B74&amp;O$8,'Raw CDR data'!$A:$K,MATCH(MID(R$10,13,100)*1,'Raw CDR data'!$2:$2,0)+1,0)</f>
        <v>0</v>
      </c>
      <c r="S74" s="52">
        <f>VLOOKUP($B74&amp;S$8,'Raw CDR data'!$A:$K,MATCH(MID(S$10,13,100)*1,'Raw CDR data'!$2:$2,0),0)</f>
        <v>4</v>
      </c>
      <c r="T74" s="52">
        <f>VLOOKUP($B74&amp;S$8,'Raw CDR data'!$A:$K,MATCH(MID(T$10,13,100)*1,'Raw CDR data'!$2:$2,0),0)</f>
        <v>4</v>
      </c>
      <c r="U74" s="53">
        <f>VLOOKUP($B74&amp;S$8,'Raw CDR data'!$A:$K,MATCH(MID(U$10,13,100)*1,'Raw CDR data'!$2:$2,0)+1,0)</f>
        <v>399</v>
      </c>
      <c r="V74" s="53">
        <f>VLOOKUP($B74&amp;S$8,'Raw CDR data'!$A:$K,MATCH(MID(V$10,13,100)*1,'Raw CDR data'!$2:$2,0)+1,0)</f>
        <v>399</v>
      </c>
      <c r="W74" s="52">
        <f>VLOOKUP($B74&amp;"Further Education College",'Raw CDR data'!$A:$K,MATCH(MID(W$10,13,100)*1,'Raw CDR data'!$2:$2,0),0)</f>
        <v>3</v>
      </c>
      <c r="X74" s="52">
        <f>VLOOKUP($B74&amp;"Further Education College",'Raw CDR data'!$A:$K,MATCH(MID(X$10,13,100)*1,'Raw CDR data'!$2:$2,0),0)</f>
        <v>3</v>
      </c>
      <c r="Y74" s="53">
        <f>VLOOKUP($B74&amp;"Further Education College",'Raw CDR data'!$A:$K,MATCH(MID(Y$10,13,100)*1,'Raw CDR data'!$2:$2,0)+1,0)</f>
        <v>133</v>
      </c>
      <c r="Z74" s="53">
        <f>VLOOKUP($B74&amp;"Further Education College",'Raw CDR data'!$A:$K,MATCH(MID(Z$10,13,100)*1,'Raw CDR data'!$2:$2,0)+1,0)</f>
        <v>133</v>
      </c>
      <c r="AA74" s="52">
        <f>VLOOKUP($B74&amp;AA$8,'Raw CDR data'!$A:$K,MATCH(MID(AA$10,13,100)*1,'Raw CDR data'!$2:$2,0),0)</f>
        <v>0</v>
      </c>
      <c r="AB74" s="52">
        <f>VLOOKUP($B74&amp;AA$8,'Raw CDR data'!$A:$K,MATCH(MID(AB$10,13,100)*1,'Raw CDR data'!$2:$2,0),0)</f>
        <v>0</v>
      </c>
      <c r="AC74" s="52">
        <f>VLOOKUP($B74&amp;AC$8,'Raw CDR data'!$A:$K,MATCH(MID(AC$10,13,100)*1,'Raw CDR data'!$2:$2,0),0)</f>
        <v>0</v>
      </c>
      <c r="AD74" s="52">
        <f>VLOOKUP($B74&amp;AC$8,'Raw CDR data'!$A:$K,MATCH(MID(AD$10,13,100)*1,'Raw CDR data'!$2:$2,0),0)</f>
        <v>0</v>
      </c>
      <c r="AE74" s="52">
        <f>VLOOKUP($B74&amp;"Voluntary Adoption Agency",'Raw CDR data'!$A:$K,MATCH(MID(AE$10,13,100)*1,'Raw CDR data'!$2:$2,0),0)</f>
        <v>1</v>
      </c>
      <c r="AF74" s="52">
        <f>VLOOKUP($B74&amp;"Voluntary Adoption Agency",'Raw CDR data'!$A:$K,MATCH(MID(AF$10,13,100)*1,'Raw CDR data'!$2:$2,0),0)</f>
        <v>1</v>
      </c>
      <c r="AG74" s="52" t="str">
        <f>VLOOKUP($B74&amp;"Local Authority Adoption Agency",'Raw CDR data'!$A:$K,MATCH(MID(AG$10,13,100)*1,'Raw CDR data'!$2:$2,0),0)</f>
        <v>0**</v>
      </c>
      <c r="AH74" s="52" t="str">
        <f>VLOOKUP($B74&amp;"Local Authority Adoption Agency",'Raw CDR data'!$A:$K,MATCH(MID(AH$10,13,100)*1,'Raw CDR data'!$2:$2,0),0)</f>
        <v>0**</v>
      </c>
      <c r="AI74" s="52">
        <f>VLOOKUP($B74&amp;"Independent Fostering Agency",'Raw CDR data'!$A:$K,MATCH(MID(AI$10,13,100)*1,'Raw CDR data'!$2:$2,0),0)</f>
        <v>3</v>
      </c>
      <c r="AJ74" s="52">
        <f>VLOOKUP($B74&amp;"Independent Fostering Agency",'Raw CDR data'!$A:$K,MATCH(MID(AJ$10,13,100)*1,'Raw CDR data'!$2:$2,0),0)</f>
        <v>3</v>
      </c>
      <c r="AK74" s="52">
        <f>VLOOKUP($B74&amp;"Local Authority Fostering Agency",'Raw CDR data'!$A:$K,MATCH(MID(AK$10,13,100)*1,'Raw CDR data'!$2:$2,0),0)</f>
        <v>1</v>
      </c>
      <c r="AL74" s="52">
        <f>VLOOKUP($B74&amp;"Local Authority Fostering Agency",'Raw CDR data'!$A:$K,MATCH(MID(AL$10,13,100)*1,'Raw CDR data'!$2:$2,0),0)</f>
        <v>1</v>
      </c>
      <c r="AM74" s="52">
        <f>VLOOKUP($B74&amp;AM$8,'Raw CDR data'!$A:$K,MATCH(MID(AM$10,13,100)*1,'Raw CDR data'!$2:$2,0),0)</f>
        <v>44</v>
      </c>
      <c r="AN74" s="52">
        <f>VLOOKUP($B74&amp;AM$8,'Raw CDR data'!$A:$K,MATCH(MID(AN$10,13,100)*1,'Raw CDR data'!$2:$2,0),0)</f>
        <v>45</v>
      </c>
    </row>
    <row r="75" spans="2:40" s="49" customFormat="1" ht="10.5">
      <c r="B75" s="148" t="s">
        <v>673</v>
      </c>
      <c r="C75" s="52">
        <f>VLOOKUP($B75&amp;C$8,'Raw CDR data'!$A:$K,MATCH(MID(C$10,13,100)*1,'Raw CDR data'!$2:$2,0),0)</f>
        <v>22</v>
      </c>
      <c r="D75" s="52">
        <f>VLOOKUP($B75&amp;C$8,'Raw CDR data'!$A:$K,MATCH(MID(D$10,13,100)*1,'Raw CDR data'!$2:$2,0),0)</f>
        <v>22</v>
      </c>
      <c r="E75" s="53">
        <f>VLOOKUP($B75&amp;C$8,'Raw CDR data'!$A:$K,MATCH(MID(E$10,13,100)*1,'Raw CDR data'!$2:$2,0)+1,0)</f>
        <v>148</v>
      </c>
      <c r="F75" s="53">
        <f>VLOOKUP($B75&amp;C$8,'Raw CDR data'!$A:$K,MATCH(MID(F$10,13,100)*1,'Raw CDR data'!$2:$2,0)+1,0)</f>
        <v>149</v>
      </c>
      <c r="G75" s="52">
        <f>VLOOKUP($B75&amp;G$8,'Raw CDR data'!$A:$K,MATCH(MID(G$10,13,100)*1,'Raw CDR data'!$2:$2,0),0)</f>
        <v>1</v>
      </c>
      <c r="H75" s="52">
        <f>VLOOKUP($B75&amp;G$8,'Raw CDR data'!$A:$K,MATCH(MID(H$10,13,100)*1,'Raw CDR data'!$2:$2,0),0)</f>
        <v>1</v>
      </c>
      <c r="I75" s="53">
        <f>VLOOKUP($B75&amp;G$8,'Raw CDR data'!$A:$K,MATCH(MID(I$10,13,100)*1,'Raw CDR data'!$2:$2,0)+1,0)</f>
        <v>12</v>
      </c>
      <c r="J75" s="53">
        <f>VLOOKUP($B75&amp;G$8,'Raw CDR data'!$A:$K,MATCH(MID(J$10,13,100)*1,'Raw CDR data'!$2:$2,0)+1,0)</f>
        <v>12</v>
      </c>
      <c r="K75" s="52">
        <f>VLOOKUP($B75&amp;K$8,'Raw CDR data'!$A:$K,MATCH(MID(K$10,13,100)*1,'Raw CDR data'!$2:$2,0),0)</f>
        <v>3</v>
      </c>
      <c r="L75" s="52">
        <f>VLOOKUP($B75&amp;K$8,'Raw CDR data'!$A:$K,MATCH(MID(L$10,13,100)*1,'Raw CDR data'!$2:$2,0),0)</f>
        <v>3</v>
      </c>
      <c r="M75" s="53">
        <f>VLOOKUP($B75&amp;K$8,'Raw CDR data'!$A:$K,MATCH(MID(M$10,13,100)*1,'Raw CDR data'!$2:$2,0)+1,0)</f>
        <v>27</v>
      </c>
      <c r="N75" s="53">
        <f>VLOOKUP($B75&amp;K$8,'Raw CDR data'!$A:$K,MATCH(MID(N$10,13,100)*1,'Raw CDR data'!$2:$2,0)+1,0)</f>
        <v>27</v>
      </c>
      <c r="O75" s="52">
        <f>VLOOKUP($B75&amp;O$8,'Raw CDR data'!$A:$K,MATCH(MID(O$10,13,100)*1,'Raw CDR data'!$2:$2,0),0)</f>
        <v>0</v>
      </c>
      <c r="P75" s="52">
        <f>VLOOKUP($B75&amp;O$8,'Raw CDR data'!$A:$K,MATCH(MID(P$10,13,100)*1,'Raw CDR data'!$2:$2,0),0)</f>
        <v>0</v>
      </c>
      <c r="Q75" s="53">
        <f>VLOOKUP($B75&amp;O$8,'Raw CDR data'!$A:$K,MATCH(MID(Q$10,13,100)*1,'Raw CDR data'!$2:$2,0)+1,0)</f>
        <v>0</v>
      </c>
      <c r="R75" s="53">
        <f>VLOOKUP($B75&amp;O$8,'Raw CDR data'!$A:$K,MATCH(MID(R$10,13,100)*1,'Raw CDR data'!$2:$2,0)+1,0)</f>
        <v>0</v>
      </c>
      <c r="S75" s="52">
        <f>VLOOKUP($B75&amp;S$8,'Raw CDR data'!$A:$K,MATCH(MID(S$10,13,100)*1,'Raw CDR data'!$2:$2,0),0)</f>
        <v>2</v>
      </c>
      <c r="T75" s="52">
        <f>VLOOKUP($B75&amp;S$8,'Raw CDR data'!$A:$K,MATCH(MID(T$10,13,100)*1,'Raw CDR data'!$2:$2,0),0)</f>
        <v>2</v>
      </c>
      <c r="U75" s="53">
        <f>VLOOKUP($B75&amp;S$8,'Raw CDR data'!$A:$K,MATCH(MID(U$10,13,100)*1,'Raw CDR data'!$2:$2,0)+1,0)</f>
        <v>132</v>
      </c>
      <c r="V75" s="53">
        <f>VLOOKUP($B75&amp;S$8,'Raw CDR data'!$A:$K,MATCH(MID(V$10,13,100)*1,'Raw CDR data'!$2:$2,0)+1,0)</f>
        <v>132</v>
      </c>
      <c r="W75" s="52">
        <f>VLOOKUP($B75&amp;"Further Education College",'Raw CDR data'!$A:$K,MATCH(MID(W$10,13,100)*1,'Raw CDR data'!$2:$2,0),0)</f>
        <v>2</v>
      </c>
      <c r="X75" s="52">
        <f>VLOOKUP($B75&amp;"Further Education College",'Raw CDR data'!$A:$K,MATCH(MID(X$10,13,100)*1,'Raw CDR data'!$2:$2,0),0)</f>
        <v>2</v>
      </c>
      <c r="Y75" s="53">
        <f>VLOOKUP($B75&amp;"Further Education College",'Raw CDR data'!$A:$K,MATCH(MID(Y$10,13,100)*1,'Raw CDR data'!$2:$2,0)+1,0)</f>
        <v>77</v>
      </c>
      <c r="Z75" s="53">
        <f>VLOOKUP($B75&amp;"Further Education College",'Raw CDR data'!$A:$K,MATCH(MID(Z$10,13,100)*1,'Raw CDR data'!$2:$2,0)+1,0)</f>
        <v>77</v>
      </c>
      <c r="AA75" s="52">
        <f>VLOOKUP($B75&amp;AA$8,'Raw CDR data'!$A:$K,MATCH(MID(AA$10,13,100)*1,'Raw CDR data'!$2:$2,0),0)</f>
        <v>0</v>
      </c>
      <c r="AB75" s="52">
        <f>VLOOKUP($B75&amp;AA$8,'Raw CDR data'!$A:$K,MATCH(MID(AB$10,13,100)*1,'Raw CDR data'!$2:$2,0),0)</f>
        <v>0</v>
      </c>
      <c r="AC75" s="52">
        <f>VLOOKUP($B75&amp;AC$8,'Raw CDR data'!$A:$K,MATCH(MID(AC$10,13,100)*1,'Raw CDR data'!$2:$2,0),0)</f>
        <v>0</v>
      </c>
      <c r="AD75" s="52">
        <f>VLOOKUP($B75&amp;AC$8,'Raw CDR data'!$A:$K,MATCH(MID(AD$10,13,100)*1,'Raw CDR data'!$2:$2,0),0)</f>
        <v>0</v>
      </c>
      <c r="AE75" s="52">
        <f>VLOOKUP($B75&amp;"Voluntary Adoption Agency",'Raw CDR data'!$A:$K,MATCH(MID(AE$10,13,100)*1,'Raw CDR data'!$2:$2,0),0)</f>
        <v>0</v>
      </c>
      <c r="AF75" s="52">
        <f>VLOOKUP($B75&amp;"Voluntary Adoption Agency",'Raw CDR data'!$A:$K,MATCH(MID(AF$10,13,100)*1,'Raw CDR data'!$2:$2,0),0)</f>
        <v>0</v>
      </c>
      <c r="AG75" s="52">
        <f>VLOOKUP($B75&amp;"Local Authority Adoption Agency",'Raw CDR data'!$A:$K,MATCH(MID(AG$10,13,100)*1,'Raw CDR data'!$2:$2,0),0)</f>
        <v>1</v>
      </c>
      <c r="AH75" s="52">
        <f>VLOOKUP($B75&amp;"Local Authority Adoption Agency",'Raw CDR data'!$A:$K,MATCH(MID(AH$10,13,100)*1,'Raw CDR data'!$2:$2,0),0)</f>
        <v>1</v>
      </c>
      <c r="AI75" s="52">
        <f>VLOOKUP($B75&amp;"Independent Fostering Agency",'Raw CDR data'!$A:$K,MATCH(MID(AI$10,13,100)*1,'Raw CDR data'!$2:$2,0),0)</f>
        <v>0</v>
      </c>
      <c r="AJ75" s="52">
        <f>VLOOKUP($B75&amp;"Independent Fostering Agency",'Raw CDR data'!$A:$K,MATCH(MID(AJ$10,13,100)*1,'Raw CDR data'!$2:$2,0),0)</f>
        <v>0</v>
      </c>
      <c r="AK75" s="52">
        <f>VLOOKUP($B75&amp;"Local Authority Fostering Agency",'Raw CDR data'!$A:$K,MATCH(MID(AK$10,13,100)*1,'Raw CDR data'!$2:$2,0),0)</f>
        <v>1</v>
      </c>
      <c r="AL75" s="52">
        <f>VLOOKUP($B75&amp;"Local Authority Fostering Agency",'Raw CDR data'!$A:$K,MATCH(MID(AL$10,13,100)*1,'Raw CDR data'!$2:$2,0),0)</f>
        <v>1</v>
      </c>
      <c r="AM75" s="52">
        <f>VLOOKUP($B75&amp;AM$8,'Raw CDR data'!$A:$K,MATCH(MID(AM$10,13,100)*1,'Raw CDR data'!$2:$2,0),0)</f>
        <v>32</v>
      </c>
      <c r="AN75" s="52">
        <f>VLOOKUP($B75&amp;AM$8,'Raw CDR data'!$A:$K,MATCH(MID(AN$10,13,100)*1,'Raw CDR data'!$2:$2,0),0)</f>
        <v>32</v>
      </c>
    </row>
    <row r="76" spans="2:40" s="49" customFormat="1" ht="10.5">
      <c r="B76" s="148" t="s">
        <v>2373</v>
      </c>
      <c r="C76" s="52">
        <f>VLOOKUP($B76&amp;C$8,'Raw CDR data'!$A:$K,MATCH(MID(C$10,13,100)*1,'Raw CDR data'!$2:$2,0),0)</f>
        <v>20</v>
      </c>
      <c r="D76" s="52">
        <f>VLOOKUP($B76&amp;C$8,'Raw CDR data'!$A:$K,MATCH(MID(D$10,13,100)*1,'Raw CDR data'!$2:$2,0),0)</f>
        <v>20</v>
      </c>
      <c r="E76" s="53">
        <f>VLOOKUP($B76&amp;C$8,'Raw CDR data'!$A:$K,MATCH(MID(E$10,13,100)*1,'Raw CDR data'!$2:$2,0)+1,0)</f>
        <v>125</v>
      </c>
      <c r="F76" s="53">
        <f>VLOOKUP($B76&amp;C$8,'Raw CDR data'!$A:$K,MATCH(MID(F$10,13,100)*1,'Raw CDR data'!$2:$2,0)+1,0)</f>
        <v>128</v>
      </c>
      <c r="G76" s="52">
        <f>VLOOKUP($B76&amp;G$8,'Raw CDR data'!$A:$K,MATCH(MID(G$10,13,100)*1,'Raw CDR data'!$2:$2,0),0)</f>
        <v>0</v>
      </c>
      <c r="H76" s="52">
        <f>VLOOKUP($B76&amp;G$8,'Raw CDR data'!$A:$K,MATCH(MID(H$10,13,100)*1,'Raw CDR data'!$2:$2,0),0)</f>
        <v>0</v>
      </c>
      <c r="I76" s="53">
        <f>VLOOKUP($B76&amp;G$8,'Raw CDR data'!$A:$K,MATCH(MID(I$10,13,100)*1,'Raw CDR data'!$2:$2,0)+1,0)</f>
        <v>0</v>
      </c>
      <c r="J76" s="53">
        <f>VLOOKUP($B76&amp;G$8,'Raw CDR data'!$A:$K,MATCH(MID(J$10,13,100)*1,'Raw CDR data'!$2:$2,0)+1,0)</f>
        <v>0</v>
      </c>
      <c r="K76" s="52">
        <f>VLOOKUP($B76&amp;K$8,'Raw CDR data'!$A:$K,MATCH(MID(K$10,13,100)*1,'Raw CDR data'!$2:$2,0),0)</f>
        <v>1</v>
      </c>
      <c r="L76" s="52">
        <f>VLOOKUP($B76&amp;K$8,'Raw CDR data'!$A:$K,MATCH(MID(L$10,13,100)*1,'Raw CDR data'!$2:$2,0),0)</f>
        <v>1</v>
      </c>
      <c r="M76" s="53">
        <f>VLOOKUP($B76&amp;K$8,'Raw CDR data'!$A:$K,MATCH(MID(M$10,13,100)*1,'Raw CDR data'!$2:$2,0)+1,0)</f>
        <v>28</v>
      </c>
      <c r="N76" s="53">
        <f>VLOOKUP($B76&amp;K$8,'Raw CDR data'!$A:$K,MATCH(MID(N$10,13,100)*1,'Raw CDR data'!$2:$2,0)+1,0)</f>
        <v>28</v>
      </c>
      <c r="O76" s="52">
        <f>VLOOKUP($B76&amp;O$8,'Raw CDR data'!$A:$K,MATCH(MID(O$10,13,100)*1,'Raw CDR data'!$2:$2,0),0)</f>
        <v>0</v>
      </c>
      <c r="P76" s="52">
        <f>VLOOKUP($B76&amp;O$8,'Raw CDR data'!$A:$K,MATCH(MID(P$10,13,100)*1,'Raw CDR data'!$2:$2,0),0)</f>
        <v>0</v>
      </c>
      <c r="Q76" s="53">
        <f>VLOOKUP($B76&amp;O$8,'Raw CDR data'!$A:$K,MATCH(MID(Q$10,13,100)*1,'Raw CDR data'!$2:$2,0)+1,0)</f>
        <v>0</v>
      </c>
      <c r="R76" s="53">
        <f>VLOOKUP($B76&amp;O$8,'Raw CDR data'!$A:$K,MATCH(MID(R$10,13,100)*1,'Raw CDR data'!$2:$2,0)+1,0)</f>
        <v>0</v>
      </c>
      <c r="S76" s="52">
        <f>VLOOKUP($B76&amp;S$8,'Raw CDR data'!$A:$K,MATCH(MID(S$10,13,100)*1,'Raw CDR data'!$2:$2,0),0)</f>
        <v>1</v>
      </c>
      <c r="T76" s="52">
        <f>VLOOKUP($B76&amp;S$8,'Raw CDR data'!$A:$K,MATCH(MID(T$10,13,100)*1,'Raw CDR data'!$2:$2,0),0)</f>
        <v>1</v>
      </c>
      <c r="U76" s="53">
        <f>VLOOKUP($B76&amp;S$8,'Raw CDR data'!$A:$K,MATCH(MID(U$10,13,100)*1,'Raw CDR data'!$2:$2,0)+1,0)</f>
        <v>245</v>
      </c>
      <c r="V76" s="53">
        <f>VLOOKUP($B76&amp;S$8,'Raw CDR data'!$A:$K,MATCH(MID(V$10,13,100)*1,'Raw CDR data'!$2:$2,0)+1,0)</f>
        <v>245</v>
      </c>
      <c r="W76" s="52">
        <f>VLOOKUP($B76&amp;"Further Education College",'Raw CDR data'!$A:$K,MATCH(MID(W$10,13,100)*1,'Raw CDR data'!$2:$2,0),0)</f>
        <v>1</v>
      </c>
      <c r="X76" s="52">
        <f>VLOOKUP($B76&amp;"Further Education College",'Raw CDR data'!$A:$K,MATCH(MID(X$10,13,100)*1,'Raw CDR data'!$2:$2,0),0)</f>
        <v>1</v>
      </c>
      <c r="Y76" s="53">
        <f>VLOOKUP($B76&amp;"Further Education College",'Raw CDR data'!$A:$K,MATCH(MID(Y$10,13,100)*1,'Raw CDR data'!$2:$2,0)+1,0)</f>
        <v>97</v>
      </c>
      <c r="Z76" s="53">
        <f>VLOOKUP($B76&amp;"Further Education College",'Raw CDR data'!$A:$K,MATCH(MID(Z$10,13,100)*1,'Raw CDR data'!$2:$2,0)+1,0)</f>
        <v>97</v>
      </c>
      <c r="AA76" s="52">
        <f>VLOOKUP($B76&amp;AA$8,'Raw CDR data'!$A:$K,MATCH(MID(AA$10,13,100)*1,'Raw CDR data'!$2:$2,0),0)</f>
        <v>0</v>
      </c>
      <c r="AB76" s="52">
        <f>VLOOKUP($B76&amp;AA$8,'Raw CDR data'!$A:$K,MATCH(MID(AB$10,13,100)*1,'Raw CDR data'!$2:$2,0),0)</f>
        <v>0</v>
      </c>
      <c r="AC76" s="52">
        <f>VLOOKUP($B76&amp;AC$8,'Raw CDR data'!$A:$K,MATCH(MID(AC$10,13,100)*1,'Raw CDR data'!$2:$2,0),0)</f>
        <v>0</v>
      </c>
      <c r="AD76" s="52">
        <f>VLOOKUP($B76&amp;AC$8,'Raw CDR data'!$A:$K,MATCH(MID(AD$10,13,100)*1,'Raw CDR data'!$2:$2,0),0)</f>
        <v>0</v>
      </c>
      <c r="AE76" s="52">
        <f>VLOOKUP($B76&amp;"Voluntary Adoption Agency",'Raw CDR data'!$A:$K,MATCH(MID(AE$10,13,100)*1,'Raw CDR data'!$2:$2,0),0)</f>
        <v>0</v>
      </c>
      <c r="AF76" s="52">
        <f>VLOOKUP($B76&amp;"Voluntary Adoption Agency",'Raw CDR data'!$A:$K,MATCH(MID(AF$10,13,100)*1,'Raw CDR data'!$2:$2,0),0)</f>
        <v>0</v>
      </c>
      <c r="AG76" s="52">
        <f>VLOOKUP($B76&amp;"Local Authority Adoption Agency",'Raw CDR data'!$A:$K,MATCH(MID(AG$10,13,100)*1,'Raw CDR data'!$2:$2,0),0)</f>
        <v>1</v>
      </c>
      <c r="AH76" s="52">
        <f>VLOOKUP($B76&amp;"Local Authority Adoption Agency",'Raw CDR data'!$A:$K,MATCH(MID(AH$10,13,100)*1,'Raw CDR data'!$2:$2,0),0)</f>
        <v>1</v>
      </c>
      <c r="AI76" s="52">
        <f>VLOOKUP($B76&amp;"Independent Fostering Agency",'Raw CDR data'!$A:$K,MATCH(MID(AI$10,13,100)*1,'Raw CDR data'!$2:$2,0),0)</f>
        <v>3</v>
      </c>
      <c r="AJ76" s="52">
        <f>VLOOKUP($B76&amp;"Independent Fostering Agency",'Raw CDR data'!$A:$K,MATCH(MID(AJ$10,13,100)*1,'Raw CDR data'!$2:$2,0),0)</f>
        <v>3</v>
      </c>
      <c r="AK76" s="52">
        <f>VLOOKUP($B76&amp;"Local Authority Fostering Agency",'Raw CDR data'!$A:$K,MATCH(MID(AK$10,13,100)*1,'Raw CDR data'!$2:$2,0),0)</f>
        <v>1</v>
      </c>
      <c r="AL76" s="52">
        <f>VLOOKUP($B76&amp;"Local Authority Fostering Agency",'Raw CDR data'!$A:$K,MATCH(MID(AL$10,13,100)*1,'Raw CDR data'!$2:$2,0),0)</f>
        <v>1</v>
      </c>
      <c r="AM76" s="52">
        <f>VLOOKUP($B76&amp;AM$8,'Raw CDR data'!$A:$K,MATCH(MID(AM$10,13,100)*1,'Raw CDR data'!$2:$2,0),0)</f>
        <v>28</v>
      </c>
      <c r="AN76" s="52">
        <f>VLOOKUP($B76&amp;AM$8,'Raw CDR data'!$A:$K,MATCH(MID(AN$10,13,100)*1,'Raw CDR data'!$2:$2,0),0)</f>
        <v>28</v>
      </c>
    </row>
    <row r="77" spans="2:40" s="49" customFormat="1" ht="10.5">
      <c r="B77" s="148" t="s">
        <v>22</v>
      </c>
      <c r="C77" s="52">
        <f>VLOOKUP($B77&amp;C$8,'Raw CDR data'!$A:$K,MATCH(MID(C$10,13,100)*1,'Raw CDR data'!$2:$2,0),0)</f>
        <v>17</v>
      </c>
      <c r="D77" s="52">
        <f>VLOOKUP($B77&amp;C$8,'Raw CDR data'!$A:$K,MATCH(MID(D$10,13,100)*1,'Raw CDR data'!$2:$2,0),0)</f>
        <v>18</v>
      </c>
      <c r="E77" s="53">
        <f>VLOOKUP($B77&amp;C$8,'Raw CDR data'!$A:$K,MATCH(MID(E$10,13,100)*1,'Raw CDR data'!$2:$2,0)+1,0)</f>
        <v>62</v>
      </c>
      <c r="F77" s="53">
        <f>VLOOKUP($B77&amp;C$8,'Raw CDR data'!$A:$K,MATCH(MID(F$10,13,100)*1,'Raw CDR data'!$2:$2,0)+1,0)</f>
        <v>65</v>
      </c>
      <c r="G77" s="52">
        <f>VLOOKUP($B77&amp;G$8,'Raw CDR data'!$A:$K,MATCH(MID(G$10,13,100)*1,'Raw CDR data'!$2:$2,0),0)</f>
        <v>0</v>
      </c>
      <c r="H77" s="52">
        <f>VLOOKUP($B77&amp;G$8,'Raw CDR data'!$A:$K,MATCH(MID(H$10,13,100)*1,'Raw CDR data'!$2:$2,0),0)</f>
        <v>0</v>
      </c>
      <c r="I77" s="53">
        <f>VLOOKUP($B77&amp;G$8,'Raw CDR data'!$A:$K,MATCH(MID(I$10,13,100)*1,'Raw CDR data'!$2:$2,0)+1,0)</f>
        <v>0</v>
      </c>
      <c r="J77" s="53">
        <f>VLOOKUP($B77&amp;G$8,'Raw CDR data'!$A:$K,MATCH(MID(J$10,13,100)*1,'Raw CDR data'!$2:$2,0)+1,0)</f>
        <v>0</v>
      </c>
      <c r="K77" s="52">
        <f>VLOOKUP($B77&amp;K$8,'Raw CDR data'!$A:$K,MATCH(MID(K$10,13,100)*1,'Raw CDR data'!$2:$2,0),0)</f>
        <v>1</v>
      </c>
      <c r="L77" s="52">
        <f>VLOOKUP($B77&amp;K$8,'Raw CDR data'!$A:$K,MATCH(MID(L$10,13,100)*1,'Raw CDR data'!$2:$2,0),0)</f>
        <v>1</v>
      </c>
      <c r="M77" s="53">
        <f>VLOOKUP($B77&amp;K$8,'Raw CDR data'!$A:$K,MATCH(MID(M$10,13,100)*1,'Raw CDR data'!$2:$2,0)+1,0)</f>
        <v>43.358490000000003</v>
      </c>
      <c r="N77" s="53">
        <f>VLOOKUP($B77&amp;K$8,'Raw CDR data'!$A:$K,MATCH(MID(N$10,13,100)*1,'Raw CDR data'!$2:$2,0)+1,0)</f>
        <v>44.26923</v>
      </c>
      <c r="O77" s="52">
        <f>VLOOKUP($B77&amp;O$8,'Raw CDR data'!$A:$K,MATCH(MID(O$10,13,100)*1,'Raw CDR data'!$2:$2,0),0)</f>
        <v>1</v>
      </c>
      <c r="P77" s="52">
        <f>VLOOKUP($B77&amp;O$8,'Raw CDR data'!$A:$K,MATCH(MID(P$10,13,100)*1,'Raw CDR data'!$2:$2,0),0)</f>
        <v>1</v>
      </c>
      <c r="Q77" s="53">
        <f>VLOOKUP($B77&amp;O$8,'Raw CDR data'!$A:$K,MATCH(MID(Q$10,13,100)*1,'Raw CDR data'!$2:$2,0)+1,0)</f>
        <v>6.6956519999999999</v>
      </c>
      <c r="R77" s="53">
        <f>VLOOKUP($B77&amp;O$8,'Raw CDR data'!$A:$K,MATCH(MID(R$10,13,100)*1,'Raw CDR data'!$2:$2,0)+1,0)</f>
        <v>6.4285709999999998</v>
      </c>
      <c r="S77" s="52">
        <f>VLOOKUP($B77&amp;S$8,'Raw CDR data'!$A:$K,MATCH(MID(S$10,13,100)*1,'Raw CDR data'!$2:$2,0),0)</f>
        <v>1</v>
      </c>
      <c r="T77" s="52">
        <f>VLOOKUP($B77&amp;S$8,'Raw CDR data'!$A:$K,MATCH(MID(T$10,13,100)*1,'Raw CDR data'!$2:$2,0),0)</f>
        <v>1</v>
      </c>
      <c r="U77" s="53">
        <f>VLOOKUP($B77&amp;S$8,'Raw CDR data'!$A:$K,MATCH(MID(U$10,13,100)*1,'Raw CDR data'!$2:$2,0)+1,0)</f>
        <v>64</v>
      </c>
      <c r="V77" s="53">
        <f>VLOOKUP($B77&amp;S$8,'Raw CDR data'!$A:$K,MATCH(MID(V$10,13,100)*1,'Raw CDR data'!$2:$2,0)+1,0)</f>
        <v>64</v>
      </c>
      <c r="W77" s="52">
        <f>VLOOKUP($B77&amp;"Further Education College",'Raw CDR data'!$A:$K,MATCH(MID(W$10,13,100)*1,'Raw CDR data'!$2:$2,0),0)</f>
        <v>0</v>
      </c>
      <c r="X77" s="52">
        <f>VLOOKUP($B77&amp;"Further Education College",'Raw CDR data'!$A:$K,MATCH(MID(X$10,13,100)*1,'Raw CDR data'!$2:$2,0),0)</f>
        <v>0</v>
      </c>
      <c r="Y77" s="53">
        <f>VLOOKUP($B77&amp;"Further Education College",'Raw CDR data'!$A:$K,MATCH(MID(Y$10,13,100)*1,'Raw CDR data'!$2:$2,0)+1,0)</f>
        <v>0</v>
      </c>
      <c r="Z77" s="53">
        <f>VLOOKUP($B77&amp;"Further Education College",'Raw CDR data'!$A:$K,MATCH(MID(Z$10,13,100)*1,'Raw CDR data'!$2:$2,0)+1,0)</f>
        <v>0</v>
      </c>
      <c r="AA77" s="52">
        <f>VLOOKUP($B77&amp;AA$8,'Raw CDR data'!$A:$K,MATCH(MID(AA$10,13,100)*1,'Raw CDR data'!$2:$2,0),0)</f>
        <v>0</v>
      </c>
      <c r="AB77" s="52">
        <f>VLOOKUP($B77&amp;AA$8,'Raw CDR data'!$A:$K,MATCH(MID(AB$10,13,100)*1,'Raw CDR data'!$2:$2,0),0)</f>
        <v>0</v>
      </c>
      <c r="AC77" s="52">
        <f>VLOOKUP($B77&amp;AC$8,'Raw CDR data'!$A:$K,MATCH(MID(AC$10,13,100)*1,'Raw CDR data'!$2:$2,0),0)</f>
        <v>0</v>
      </c>
      <c r="AD77" s="52">
        <f>VLOOKUP($B77&amp;AC$8,'Raw CDR data'!$A:$K,MATCH(MID(AD$10,13,100)*1,'Raw CDR data'!$2:$2,0),0)</f>
        <v>0</v>
      </c>
      <c r="AE77" s="52">
        <f>VLOOKUP($B77&amp;"Voluntary Adoption Agency",'Raw CDR data'!$A:$K,MATCH(MID(AE$10,13,100)*1,'Raw CDR data'!$2:$2,0),0)</f>
        <v>1</v>
      </c>
      <c r="AF77" s="52">
        <f>VLOOKUP($B77&amp;"Voluntary Adoption Agency",'Raw CDR data'!$A:$K,MATCH(MID(AF$10,13,100)*1,'Raw CDR data'!$2:$2,0),0)</f>
        <v>1</v>
      </c>
      <c r="AG77" s="52">
        <f>VLOOKUP($B77&amp;"Local Authority Adoption Agency",'Raw CDR data'!$A:$K,MATCH(MID(AG$10,13,100)*1,'Raw CDR data'!$2:$2,0),0)</f>
        <v>1</v>
      </c>
      <c r="AH77" s="52">
        <f>VLOOKUP($B77&amp;"Local Authority Adoption Agency",'Raw CDR data'!$A:$K,MATCH(MID(AH$10,13,100)*1,'Raw CDR data'!$2:$2,0),0)</f>
        <v>1</v>
      </c>
      <c r="AI77" s="52">
        <f>VLOOKUP($B77&amp;"Independent Fostering Agency",'Raw CDR data'!$A:$K,MATCH(MID(AI$10,13,100)*1,'Raw CDR data'!$2:$2,0),0)</f>
        <v>2</v>
      </c>
      <c r="AJ77" s="52">
        <f>VLOOKUP($B77&amp;"Independent Fostering Agency",'Raw CDR data'!$A:$K,MATCH(MID(AJ$10,13,100)*1,'Raw CDR data'!$2:$2,0),0)</f>
        <v>2</v>
      </c>
      <c r="AK77" s="52">
        <f>VLOOKUP($B77&amp;"Local Authority Fostering Agency",'Raw CDR data'!$A:$K,MATCH(MID(AK$10,13,100)*1,'Raw CDR data'!$2:$2,0),0)</f>
        <v>1</v>
      </c>
      <c r="AL77" s="52">
        <f>VLOOKUP($B77&amp;"Local Authority Fostering Agency",'Raw CDR data'!$A:$K,MATCH(MID(AL$10,13,100)*1,'Raw CDR data'!$2:$2,0),0)</f>
        <v>1</v>
      </c>
      <c r="AM77" s="52">
        <f>VLOOKUP($B77&amp;AM$8,'Raw CDR data'!$A:$K,MATCH(MID(AM$10,13,100)*1,'Raw CDR data'!$2:$2,0),0)</f>
        <v>25</v>
      </c>
      <c r="AN77" s="52">
        <f>VLOOKUP($B77&amp;AM$8,'Raw CDR data'!$A:$K,MATCH(MID(AN$10,13,100)*1,'Raw CDR data'!$2:$2,0),0)</f>
        <v>26</v>
      </c>
    </row>
    <row r="78" spans="2:40" s="49" customFormat="1" ht="10.5">
      <c r="B78" s="148" t="s">
        <v>2374</v>
      </c>
      <c r="C78" s="52">
        <f>VLOOKUP($B78&amp;C$8,'Raw CDR data'!$A:$K,MATCH(MID(C$10,13,100)*1,'Raw CDR data'!$2:$2,0),0)</f>
        <v>26</v>
      </c>
      <c r="D78" s="52">
        <f>VLOOKUP($B78&amp;C$8,'Raw CDR data'!$A:$K,MATCH(MID(D$10,13,100)*1,'Raw CDR data'!$2:$2,0),0)</f>
        <v>26</v>
      </c>
      <c r="E78" s="53">
        <f>VLOOKUP($B78&amp;C$8,'Raw CDR data'!$A:$K,MATCH(MID(E$10,13,100)*1,'Raw CDR data'!$2:$2,0)+1,0)</f>
        <v>146</v>
      </c>
      <c r="F78" s="53">
        <f>VLOOKUP($B78&amp;C$8,'Raw CDR data'!$A:$K,MATCH(MID(F$10,13,100)*1,'Raw CDR data'!$2:$2,0)+1,0)</f>
        <v>144</v>
      </c>
      <c r="G78" s="52">
        <f>VLOOKUP($B78&amp;G$8,'Raw CDR data'!$A:$K,MATCH(MID(G$10,13,100)*1,'Raw CDR data'!$2:$2,0),0)</f>
        <v>1</v>
      </c>
      <c r="H78" s="52">
        <f>VLOOKUP($B78&amp;G$8,'Raw CDR data'!$A:$K,MATCH(MID(H$10,13,100)*1,'Raw CDR data'!$2:$2,0),0)</f>
        <v>1</v>
      </c>
      <c r="I78" s="53">
        <f>VLOOKUP($B78&amp;G$8,'Raw CDR data'!$A:$K,MATCH(MID(I$10,13,100)*1,'Raw CDR data'!$2:$2,0)+1,0)</f>
        <v>18</v>
      </c>
      <c r="J78" s="53">
        <f>VLOOKUP($B78&amp;G$8,'Raw CDR data'!$A:$K,MATCH(MID(J$10,13,100)*1,'Raw CDR data'!$2:$2,0)+1,0)</f>
        <v>18</v>
      </c>
      <c r="K78" s="52">
        <f>VLOOKUP($B78&amp;K$8,'Raw CDR data'!$A:$K,MATCH(MID(K$10,13,100)*1,'Raw CDR data'!$2:$2,0),0)</f>
        <v>2</v>
      </c>
      <c r="L78" s="52">
        <f>VLOOKUP($B78&amp;K$8,'Raw CDR data'!$A:$K,MATCH(MID(L$10,13,100)*1,'Raw CDR data'!$2:$2,0),0)</f>
        <v>2</v>
      </c>
      <c r="M78" s="53">
        <f>VLOOKUP($B78&amp;K$8,'Raw CDR data'!$A:$K,MATCH(MID(M$10,13,100)*1,'Raw CDR data'!$2:$2,0)+1,0)</f>
        <v>80</v>
      </c>
      <c r="N78" s="53">
        <f>VLOOKUP($B78&amp;K$8,'Raw CDR data'!$A:$K,MATCH(MID(N$10,13,100)*1,'Raw CDR data'!$2:$2,0)+1,0)</f>
        <v>80</v>
      </c>
      <c r="O78" s="52">
        <f>VLOOKUP($B78&amp;O$8,'Raw CDR data'!$A:$K,MATCH(MID(O$10,13,100)*1,'Raw CDR data'!$2:$2,0),0)</f>
        <v>0</v>
      </c>
      <c r="P78" s="52">
        <f>VLOOKUP($B78&amp;O$8,'Raw CDR data'!$A:$K,MATCH(MID(P$10,13,100)*1,'Raw CDR data'!$2:$2,0),0)</f>
        <v>0</v>
      </c>
      <c r="Q78" s="53">
        <f>VLOOKUP($B78&amp;O$8,'Raw CDR data'!$A:$K,MATCH(MID(Q$10,13,100)*1,'Raw CDR data'!$2:$2,0)+1,0)</f>
        <v>0</v>
      </c>
      <c r="R78" s="53">
        <f>VLOOKUP($B78&amp;O$8,'Raw CDR data'!$A:$K,MATCH(MID(R$10,13,100)*1,'Raw CDR data'!$2:$2,0)+1,0)</f>
        <v>0</v>
      </c>
      <c r="S78" s="52">
        <f>VLOOKUP($B78&amp;S$8,'Raw CDR data'!$A:$K,MATCH(MID(S$10,13,100)*1,'Raw CDR data'!$2:$2,0),0)</f>
        <v>1</v>
      </c>
      <c r="T78" s="52">
        <f>VLOOKUP($B78&amp;S$8,'Raw CDR data'!$A:$K,MATCH(MID(T$10,13,100)*1,'Raw CDR data'!$2:$2,0),0)</f>
        <v>1</v>
      </c>
      <c r="U78" s="53">
        <f>VLOOKUP($B78&amp;S$8,'Raw CDR data'!$A:$K,MATCH(MID(U$10,13,100)*1,'Raw CDR data'!$2:$2,0)+1,0)</f>
        <v>125</v>
      </c>
      <c r="V78" s="53">
        <f>VLOOKUP($B78&amp;S$8,'Raw CDR data'!$A:$K,MATCH(MID(V$10,13,100)*1,'Raw CDR data'!$2:$2,0)+1,0)</f>
        <v>125</v>
      </c>
      <c r="W78" s="52">
        <f>VLOOKUP($B78&amp;"Further Education College",'Raw CDR data'!$A:$K,MATCH(MID(W$10,13,100)*1,'Raw CDR data'!$2:$2,0),0)</f>
        <v>0</v>
      </c>
      <c r="X78" s="52">
        <f>VLOOKUP($B78&amp;"Further Education College",'Raw CDR data'!$A:$K,MATCH(MID(X$10,13,100)*1,'Raw CDR data'!$2:$2,0),0)</f>
        <v>0</v>
      </c>
      <c r="Y78" s="53">
        <f>VLOOKUP($B78&amp;"Further Education College",'Raw CDR data'!$A:$K,MATCH(MID(Y$10,13,100)*1,'Raw CDR data'!$2:$2,0)+1,0)</f>
        <v>0</v>
      </c>
      <c r="Z78" s="53">
        <f>VLOOKUP($B78&amp;"Further Education College",'Raw CDR data'!$A:$K,MATCH(MID(Z$10,13,100)*1,'Raw CDR data'!$2:$2,0)+1,0)</f>
        <v>0</v>
      </c>
      <c r="AA78" s="52">
        <f>VLOOKUP($B78&amp;AA$8,'Raw CDR data'!$A:$K,MATCH(MID(AA$10,13,100)*1,'Raw CDR data'!$2:$2,0),0)</f>
        <v>0</v>
      </c>
      <c r="AB78" s="52">
        <f>VLOOKUP($B78&amp;AA$8,'Raw CDR data'!$A:$K,MATCH(MID(AB$10,13,100)*1,'Raw CDR data'!$2:$2,0),0)</f>
        <v>0</v>
      </c>
      <c r="AC78" s="52">
        <f>VLOOKUP($B78&amp;AC$8,'Raw CDR data'!$A:$K,MATCH(MID(AC$10,13,100)*1,'Raw CDR data'!$2:$2,0),0)</f>
        <v>0</v>
      </c>
      <c r="AD78" s="52">
        <f>VLOOKUP($B78&amp;AC$8,'Raw CDR data'!$A:$K,MATCH(MID(AD$10,13,100)*1,'Raw CDR data'!$2:$2,0),0)</f>
        <v>0</v>
      </c>
      <c r="AE78" s="52">
        <f>VLOOKUP($B78&amp;"Voluntary Adoption Agency",'Raw CDR data'!$A:$K,MATCH(MID(AE$10,13,100)*1,'Raw CDR data'!$2:$2,0),0)</f>
        <v>1</v>
      </c>
      <c r="AF78" s="52">
        <f>VLOOKUP($B78&amp;"Voluntary Adoption Agency",'Raw CDR data'!$A:$K,MATCH(MID(AF$10,13,100)*1,'Raw CDR data'!$2:$2,0),0)</f>
        <v>1</v>
      </c>
      <c r="AG78" s="52">
        <f>VLOOKUP($B78&amp;"Local Authority Adoption Agency",'Raw CDR data'!$A:$K,MATCH(MID(AG$10,13,100)*1,'Raw CDR data'!$2:$2,0),0)</f>
        <v>1</v>
      </c>
      <c r="AH78" s="52">
        <f>VLOOKUP($B78&amp;"Local Authority Adoption Agency",'Raw CDR data'!$A:$K,MATCH(MID(AH$10,13,100)*1,'Raw CDR data'!$2:$2,0),0)</f>
        <v>1</v>
      </c>
      <c r="AI78" s="52">
        <f>VLOOKUP($B78&amp;"Independent Fostering Agency",'Raw CDR data'!$A:$K,MATCH(MID(AI$10,13,100)*1,'Raw CDR data'!$2:$2,0),0)</f>
        <v>1</v>
      </c>
      <c r="AJ78" s="52">
        <f>VLOOKUP($B78&amp;"Independent Fostering Agency",'Raw CDR data'!$A:$K,MATCH(MID(AJ$10,13,100)*1,'Raw CDR data'!$2:$2,0),0)</f>
        <v>1</v>
      </c>
      <c r="AK78" s="52">
        <f>VLOOKUP($B78&amp;"Local Authority Fostering Agency",'Raw CDR data'!$A:$K,MATCH(MID(AK$10,13,100)*1,'Raw CDR data'!$2:$2,0),0)</f>
        <v>1</v>
      </c>
      <c r="AL78" s="52">
        <f>VLOOKUP($B78&amp;"Local Authority Fostering Agency",'Raw CDR data'!$A:$K,MATCH(MID(AL$10,13,100)*1,'Raw CDR data'!$2:$2,0),0)</f>
        <v>1</v>
      </c>
      <c r="AM78" s="52">
        <f>VLOOKUP($B78&amp;AM$8,'Raw CDR data'!$A:$K,MATCH(MID(AM$10,13,100)*1,'Raw CDR data'!$2:$2,0),0)</f>
        <v>34</v>
      </c>
      <c r="AN78" s="52">
        <f>VLOOKUP($B78&amp;AM$8,'Raw CDR data'!$A:$K,MATCH(MID(AN$10,13,100)*1,'Raw CDR data'!$2:$2,0),0)</f>
        <v>34</v>
      </c>
    </row>
    <row r="79" spans="2:40" s="49" customFormat="1" ht="10.5">
      <c r="B79" s="148" t="s">
        <v>694</v>
      </c>
      <c r="C79" s="52">
        <f>VLOOKUP($B79&amp;C$8,'Raw CDR data'!$A:$K,MATCH(MID(C$10,13,100)*1,'Raw CDR data'!$2:$2,0),0)</f>
        <v>1</v>
      </c>
      <c r="D79" s="52">
        <f>VLOOKUP($B79&amp;C$8,'Raw CDR data'!$A:$K,MATCH(MID(D$10,13,100)*1,'Raw CDR data'!$2:$2,0),0)</f>
        <v>1</v>
      </c>
      <c r="E79" s="53">
        <f>VLOOKUP($B79&amp;C$8,'Raw CDR data'!$A:$K,MATCH(MID(E$10,13,100)*1,'Raw CDR data'!$2:$2,0)+1,0)</f>
        <v>11</v>
      </c>
      <c r="F79" s="53">
        <f>VLOOKUP($B79&amp;C$8,'Raw CDR data'!$A:$K,MATCH(MID(F$10,13,100)*1,'Raw CDR data'!$2:$2,0)+1,0)</f>
        <v>11</v>
      </c>
      <c r="G79" s="52">
        <f>VLOOKUP($B79&amp;G$8,'Raw CDR data'!$A:$K,MATCH(MID(G$10,13,100)*1,'Raw CDR data'!$2:$2,0),0)</f>
        <v>0</v>
      </c>
      <c r="H79" s="52">
        <f>VLOOKUP($B79&amp;G$8,'Raw CDR data'!$A:$K,MATCH(MID(H$10,13,100)*1,'Raw CDR data'!$2:$2,0),0)</f>
        <v>0</v>
      </c>
      <c r="I79" s="53">
        <f>VLOOKUP($B79&amp;G$8,'Raw CDR data'!$A:$K,MATCH(MID(I$10,13,100)*1,'Raw CDR data'!$2:$2,0)+1,0)</f>
        <v>0</v>
      </c>
      <c r="J79" s="53">
        <f>VLOOKUP($B79&amp;G$8,'Raw CDR data'!$A:$K,MATCH(MID(J$10,13,100)*1,'Raw CDR data'!$2:$2,0)+1,0)</f>
        <v>0</v>
      </c>
      <c r="K79" s="52">
        <f>VLOOKUP($B79&amp;K$8,'Raw CDR data'!$A:$K,MATCH(MID(K$10,13,100)*1,'Raw CDR data'!$2:$2,0),0)</f>
        <v>1</v>
      </c>
      <c r="L79" s="52">
        <f>VLOOKUP($B79&amp;K$8,'Raw CDR data'!$A:$K,MATCH(MID(L$10,13,100)*1,'Raw CDR data'!$2:$2,0),0)</f>
        <v>1</v>
      </c>
      <c r="M79" s="53">
        <f>VLOOKUP($B79&amp;K$8,'Raw CDR data'!$A:$K,MATCH(MID(M$10,13,100)*1,'Raw CDR data'!$2:$2,0)+1,0)</f>
        <v>80</v>
      </c>
      <c r="N79" s="53">
        <f>VLOOKUP($B79&amp;K$8,'Raw CDR data'!$A:$K,MATCH(MID(N$10,13,100)*1,'Raw CDR data'!$2:$2,0)+1,0)</f>
        <v>80</v>
      </c>
      <c r="O79" s="52">
        <f>VLOOKUP($B79&amp;O$8,'Raw CDR data'!$A:$K,MATCH(MID(O$10,13,100)*1,'Raw CDR data'!$2:$2,0),0)</f>
        <v>0</v>
      </c>
      <c r="P79" s="52">
        <f>VLOOKUP($B79&amp;O$8,'Raw CDR data'!$A:$K,MATCH(MID(P$10,13,100)*1,'Raw CDR data'!$2:$2,0),0)</f>
        <v>0</v>
      </c>
      <c r="Q79" s="53">
        <f>VLOOKUP($B79&amp;O$8,'Raw CDR data'!$A:$K,MATCH(MID(Q$10,13,100)*1,'Raw CDR data'!$2:$2,0)+1,0)</f>
        <v>0</v>
      </c>
      <c r="R79" s="53">
        <f>VLOOKUP($B79&amp;O$8,'Raw CDR data'!$A:$K,MATCH(MID(R$10,13,100)*1,'Raw CDR data'!$2:$2,0)+1,0)</f>
        <v>0</v>
      </c>
      <c r="S79" s="52">
        <f>VLOOKUP($B79&amp;S$8,'Raw CDR data'!$A:$K,MATCH(MID(S$10,13,100)*1,'Raw CDR data'!$2:$2,0),0)</f>
        <v>0</v>
      </c>
      <c r="T79" s="52">
        <f>VLOOKUP($B79&amp;S$8,'Raw CDR data'!$A:$K,MATCH(MID(T$10,13,100)*1,'Raw CDR data'!$2:$2,0),0)</f>
        <v>0</v>
      </c>
      <c r="U79" s="53">
        <f>VLOOKUP($B79&amp;S$8,'Raw CDR data'!$A:$K,MATCH(MID(U$10,13,100)*1,'Raw CDR data'!$2:$2,0)+1,0)</f>
        <v>0</v>
      </c>
      <c r="V79" s="53">
        <f>VLOOKUP($B79&amp;S$8,'Raw CDR data'!$A:$K,MATCH(MID(V$10,13,100)*1,'Raw CDR data'!$2:$2,0)+1,0)</f>
        <v>0</v>
      </c>
      <c r="W79" s="52">
        <f>VLOOKUP($B79&amp;"Further Education College",'Raw CDR data'!$A:$K,MATCH(MID(W$10,13,100)*1,'Raw CDR data'!$2:$2,0),0)</f>
        <v>0</v>
      </c>
      <c r="X79" s="52">
        <f>VLOOKUP($B79&amp;"Further Education College",'Raw CDR data'!$A:$K,MATCH(MID(X$10,13,100)*1,'Raw CDR data'!$2:$2,0),0)</f>
        <v>0</v>
      </c>
      <c r="Y79" s="53">
        <f>VLOOKUP($B79&amp;"Further Education College",'Raw CDR data'!$A:$K,MATCH(MID(Y$10,13,100)*1,'Raw CDR data'!$2:$2,0)+1,0)</f>
        <v>0</v>
      </c>
      <c r="Z79" s="53">
        <f>VLOOKUP($B79&amp;"Further Education College",'Raw CDR data'!$A:$K,MATCH(MID(Z$10,13,100)*1,'Raw CDR data'!$2:$2,0)+1,0)</f>
        <v>0</v>
      </c>
      <c r="AA79" s="52">
        <f>VLOOKUP($B79&amp;AA$8,'Raw CDR data'!$A:$K,MATCH(MID(AA$10,13,100)*1,'Raw CDR data'!$2:$2,0),0)</f>
        <v>0</v>
      </c>
      <c r="AB79" s="52">
        <f>VLOOKUP($B79&amp;AA$8,'Raw CDR data'!$A:$K,MATCH(MID(AB$10,13,100)*1,'Raw CDR data'!$2:$2,0),0)</f>
        <v>0</v>
      </c>
      <c r="AC79" s="52">
        <f>VLOOKUP($B79&amp;AC$8,'Raw CDR data'!$A:$K,MATCH(MID(AC$10,13,100)*1,'Raw CDR data'!$2:$2,0),0)</f>
        <v>0</v>
      </c>
      <c r="AD79" s="52">
        <f>VLOOKUP($B79&amp;AC$8,'Raw CDR data'!$A:$K,MATCH(MID(AD$10,13,100)*1,'Raw CDR data'!$2:$2,0),0)</f>
        <v>0</v>
      </c>
      <c r="AE79" s="52">
        <f>VLOOKUP($B79&amp;"Voluntary Adoption Agency",'Raw CDR data'!$A:$K,MATCH(MID(AE$10,13,100)*1,'Raw CDR data'!$2:$2,0),0)</f>
        <v>0</v>
      </c>
      <c r="AF79" s="52">
        <f>VLOOKUP($B79&amp;"Voluntary Adoption Agency",'Raw CDR data'!$A:$K,MATCH(MID(AF$10,13,100)*1,'Raw CDR data'!$2:$2,0),0)</f>
        <v>0</v>
      </c>
      <c r="AG79" s="52">
        <f>VLOOKUP($B79&amp;"Local Authority Adoption Agency",'Raw CDR data'!$A:$K,MATCH(MID(AG$10,13,100)*1,'Raw CDR data'!$2:$2,0),0)</f>
        <v>1</v>
      </c>
      <c r="AH79" s="52">
        <f>VLOOKUP($B79&amp;"Local Authority Adoption Agency",'Raw CDR data'!$A:$K,MATCH(MID(AH$10,13,100)*1,'Raw CDR data'!$2:$2,0),0)</f>
        <v>1</v>
      </c>
      <c r="AI79" s="52">
        <f>VLOOKUP($B79&amp;"Independent Fostering Agency",'Raw CDR data'!$A:$K,MATCH(MID(AI$10,13,100)*1,'Raw CDR data'!$2:$2,0),0)</f>
        <v>0</v>
      </c>
      <c r="AJ79" s="52">
        <f>VLOOKUP($B79&amp;"Independent Fostering Agency",'Raw CDR data'!$A:$K,MATCH(MID(AJ$10,13,100)*1,'Raw CDR data'!$2:$2,0),0)</f>
        <v>0</v>
      </c>
      <c r="AK79" s="52">
        <f>VLOOKUP($B79&amp;"Local Authority Fostering Agency",'Raw CDR data'!$A:$K,MATCH(MID(AK$10,13,100)*1,'Raw CDR data'!$2:$2,0),0)</f>
        <v>1</v>
      </c>
      <c r="AL79" s="52">
        <f>VLOOKUP($B79&amp;"Local Authority Fostering Agency",'Raw CDR data'!$A:$K,MATCH(MID(AL$10,13,100)*1,'Raw CDR data'!$2:$2,0),0)</f>
        <v>1</v>
      </c>
      <c r="AM79" s="52">
        <f>VLOOKUP($B79&amp;AM$8,'Raw CDR data'!$A:$K,MATCH(MID(AM$10,13,100)*1,'Raw CDR data'!$2:$2,0),0)</f>
        <v>4</v>
      </c>
      <c r="AN79" s="52">
        <f>VLOOKUP($B79&amp;AM$8,'Raw CDR data'!$A:$K,MATCH(MID(AN$10,13,100)*1,'Raw CDR data'!$2:$2,0),0)</f>
        <v>4</v>
      </c>
    </row>
    <row r="80" spans="2:40" s="49" customFormat="1" ht="10.5">
      <c r="B80" s="143"/>
      <c r="C80" s="52"/>
      <c r="D80" s="52"/>
      <c r="E80" s="53"/>
      <c r="F80" s="53"/>
      <c r="G80" s="52"/>
      <c r="H80" s="52"/>
      <c r="I80" s="53"/>
      <c r="J80" s="53"/>
      <c r="K80" s="52"/>
      <c r="L80" s="52"/>
      <c r="M80" s="53"/>
      <c r="N80" s="53"/>
      <c r="O80" s="52"/>
      <c r="P80" s="52"/>
      <c r="Q80" s="53"/>
      <c r="R80" s="53"/>
      <c r="S80" s="52"/>
      <c r="T80" s="52"/>
      <c r="U80" s="53"/>
      <c r="V80" s="53"/>
      <c r="W80" s="52"/>
      <c r="X80" s="52"/>
      <c r="Y80" s="53"/>
      <c r="Z80" s="53"/>
      <c r="AA80" s="52"/>
      <c r="AB80" s="52"/>
      <c r="AC80" s="52"/>
      <c r="AD80" s="52"/>
      <c r="AE80" s="52"/>
      <c r="AF80" s="52"/>
      <c r="AG80" s="52"/>
      <c r="AH80" s="52"/>
      <c r="AI80" s="52"/>
      <c r="AJ80" s="52"/>
      <c r="AK80" s="52"/>
      <c r="AL80" s="52"/>
      <c r="AM80" s="52"/>
      <c r="AN80" s="52"/>
    </row>
    <row r="81" spans="2:40" s="49" customFormat="1" ht="10.5">
      <c r="B81" s="147" t="s">
        <v>1240</v>
      </c>
      <c r="C81" s="52">
        <f>VLOOKUP($B81&amp;C$8,'Raw CDR data'!$A:$K,MATCH(MID(C$10,13,100)*1,'Raw CDR data'!$2:$2,0),0)</f>
        <v>334</v>
      </c>
      <c r="D81" s="52">
        <f>VLOOKUP($B81&amp;C$8,'Raw CDR data'!$A:$K,MATCH(MID(D$10,13,100)*1,'Raw CDR data'!$2:$2,0),0)</f>
        <v>335</v>
      </c>
      <c r="E81" s="53">
        <f>VLOOKUP($B81&amp;C$8,'Raw CDR data'!$A:$K,MATCH(MID(E$10,13,100)*1,'Raw CDR data'!$2:$2,0)+1,0)</f>
        <v>1592</v>
      </c>
      <c r="F81" s="53">
        <f>VLOOKUP($B81&amp;C$8,'Raw CDR data'!$A:$K,MATCH(MID(F$10,13,100)*1,'Raw CDR data'!$2:$2,0)+1,0)</f>
        <v>1594</v>
      </c>
      <c r="G81" s="52">
        <f>VLOOKUP($B81&amp;G$8,'Raw CDR data'!$A:$K,MATCH(MID(G$10,13,100)*1,'Raw CDR data'!$2:$2,0),0)</f>
        <v>0</v>
      </c>
      <c r="H81" s="52">
        <f>VLOOKUP($B81&amp;G$8,'Raw CDR data'!$A:$K,MATCH(MID(H$10,13,100)*1,'Raw CDR data'!$2:$2,0),0)</f>
        <v>0</v>
      </c>
      <c r="I81" s="53">
        <f>VLOOKUP($B81&amp;G$8,'Raw CDR data'!$A:$K,MATCH(MID(I$10,13,100)*1,'Raw CDR data'!$2:$2,0)+1,0)</f>
        <v>0</v>
      </c>
      <c r="J81" s="53">
        <f>VLOOKUP($B81&amp;G$8,'Raw CDR data'!$A:$K,MATCH(MID(J$10,13,100)*1,'Raw CDR data'!$2:$2,0)+1,0)</f>
        <v>0</v>
      </c>
      <c r="K81" s="52">
        <f>VLOOKUP($B81&amp;K$8,'Raw CDR data'!$A:$K,MATCH(MID(K$10,13,100)*1,'Raw CDR data'!$2:$2,0),0)</f>
        <v>16</v>
      </c>
      <c r="L81" s="52">
        <f>VLOOKUP($B81&amp;K$8,'Raw CDR data'!$A:$K,MATCH(MID(L$10,13,100)*1,'Raw CDR data'!$2:$2,0),0)</f>
        <v>16</v>
      </c>
      <c r="M81" s="53">
        <f>VLOOKUP($B81&amp;K$8,'Raw CDR data'!$A:$K,MATCH(MID(M$10,13,100)*1,'Raw CDR data'!$2:$2,0)+1,0)</f>
        <v>373</v>
      </c>
      <c r="N81" s="53">
        <f>VLOOKUP($B81&amp;K$8,'Raw CDR data'!$A:$K,MATCH(MID(N$10,13,100)*1,'Raw CDR data'!$2:$2,0)+1,0)</f>
        <v>373</v>
      </c>
      <c r="O81" s="52">
        <f>VLOOKUP($B81&amp;O$8,'Raw CDR data'!$A:$K,MATCH(MID(O$10,13,100)*1,'Raw CDR data'!$2:$2,0),0)</f>
        <v>9</v>
      </c>
      <c r="P81" s="52">
        <f>VLOOKUP($B81&amp;O$8,'Raw CDR data'!$A:$K,MATCH(MID(P$10,13,100)*1,'Raw CDR data'!$2:$2,0),0)</f>
        <v>9</v>
      </c>
      <c r="Q81" s="53">
        <f>VLOOKUP($B81&amp;O$8,'Raw CDR data'!$A:$K,MATCH(MID(Q$10,13,100)*1,'Raw CDR data'!$2:$2,0)+1,0)</f>
        <v>65.478260000000006</v>
      </c>
      <c r="R81" s="53">
        <f>VLOOKUP($B81&amp;O$8,'Raw CDR data'!$A:$K,MATCH(MID(R$10,13,100)*1,'Raw CDR data'!$2:$2,0)+1,0)</f>
        <v>64.944097999999997</v>
      </c>
      <c r="S81" s="52">
        <f>VLOOKUP($B81&amp;S$8,'Raw CDR data'!$A:$K,MATCH(MID(S$10,13,100)*1,'Raw CDR data'!$2:$2,0),0)</f>
        <v>7</v>
      </c>
      <c r="T81" s="52">
        <f>VLOOKUP($B81&amp;S$8,'Raw CDR data'!$A:$K,MATCH(MID(T$10,13,100)*1,'Raw CDR data'!$2:$2,0),0)</f>
        <v>7</v>
      </c>
      <c r="U81" s="53">
        <f>VLOOKUP($B81&amp;S$8,'Raw CDR data'!$A:$K,MATCH(MID(U$10,13,100)*1,'Raw CDR data'!$2:$2,0)+1,0)</f>
        <v>978</v>
      </c>
      <c r="V81" s="53">
        <f>VLOOKUP($B81&amp;S$8,'Raw CDR data'!$A:$K,MATCH(MID(V$10,13,100)*1,'Raw CDR data'!$2:$2,0)+1,0)</f>
        <v>978</v>
      </c>
      <c r="W81" s="52">
        <f>VLOOKUP($B81&amp;"Further Education College",'Raw CDR data'!$A:$K,MATCH(MID(W$10,13,100)*1,'Raw CDR data'!$2:$2,0),0)</f>
        <v>5</v>
      </c>
      <c r="X81" s="52">
        <f>VLOOKUP($B81&amp;"Further Education College",'Raw CDR data'!$A:$K,MATCH(MID(X$10,13,100)*1,'Raw CDR data'!$2:$2,0),0)</f>
        <v>5</v>
      </c>
      <c r="Y81" s="53">
        <f>VLOOKUP($B81&amp;"Further Education College",'Raw CDR data'!$A:$K,MATCH(MID(Y$10,13,100)*1,'Raw CDR data'!$2:$2,0)+1,0)</f>
        <v>269</v>
      </c>
      <c r="Z81" s="53">
        <f>VLOOKUP($B81&amp;"Further Education College",'Raw CDR data'!$A:$K,MATCH(MID(Z$10,13,100)*1,'Raw CDR data'!$2:$2,0)+1,0)</f>
        <v>269</v>
      </c>
      <c r="AA81" s="52">
        <f>VLOOKUP($B81&amp;AA$8,'Raw CDR data'!$A:$K,MATCH(MID(AA$10,13,100)*1,'Raw CDR data'!$2:$2,0),0)</f>
        <v>1</v>
      </c>
      <c r="AB81" s="52">
        <f>VLOOKUP($B81&amp;AA$8,'Raw CDR data'!$A:$K,MATCH(MID(AB$10,13,100)*1,'Raw CDR data'!$2:$2,0),0)</f>
        <v>1</v>
      </c>
      <c r="AC81" s="52">
        <f>VLOOKUP($B81&amp;AC$8,'Raw CDR data'!$A:$K,MATCH(MID(AC$10,13,100)*1,'Raw CDR data'!$2:$2,0),0)</f>
        <v>6</v>
      </c>
      <c r="AD81" s="52">
        <f>VLOOKUP($B81&amp;AC$8,'Raw CDR data'!$A:$K,MATCH(MID(AD$10,13,100)*1,'Raw CDR data'!$2:$2,0),0)</f>
        <v>4</v>
      </c>
      <c r="AE81" s="52">
        <f>VLOOKUP($B81&amp;"Voluntary Adoption Agency",'Raw CDR data'!$A:$K,MATCH(MID(AE$10,13,100)*1,'Raw CDR data'!$2:$2,0),0)</f>
        <v>3</v>
      </c>
      <c r="AF81" s="52">
        <f>VLOOKUP($B81&amp;"Voluntary Adoption Agency",'Raw CDR data'!$A:$K,MATCH(MID(AF$10,13,100)*1,'Raw CDR data'!$2:$2,0),0)</f>
        <v>4</v>
      </c>
      <c r="AG81" s="52">
        <f>VLOOKUP($B81&amp;"Local Authority Adoption Agency",'Raw CDR data'!$A:$K,MATCH(MID(AG$10,13,100)*1,'Raw CDR data'!$2:$2,0),0)</f>
        <v>13</v>
      </c>
      <c r="AH81" s="52">
        <f>VLOOKUP($B81&amp;"Local Authority Adoption Agency",'Raw CDR data'!$A:$K,MATCH(MID(AH$10,13,100)*1,'Raw CDR data'!$2:$2,0),0)</f>
        <v>13</v>
      </c>
      <c r="AI81" s="52">
        <f>VLOOKUP($B81&amp;"Independent Fostering Agency",'Raw CDR data'!$A:$K,MATCH(MID(AI$10,13,100)*1,'Raw CDR data'!$2:$2,0),0)</f>
        <v>39</v>
      </c>
      <c r="AJ81" s="52">
        <f>VLOOKUP($B81&amp;"Independent Fostering Agency",'Raw CDR data'!$A:$K,MATCH(MID(AJ$10,13,100)*1,'Raw CDR data'!$2:$2,0),0)</f>
        <v>40</v>
      </c>
      <c r="AK81" s="52">
        <f>VLOOKUP($B81&amp;"Local Authority Fostering Agency",'Raw CDR data'!$A:$K,MATCH(MID(AK$10,13,100)*1,'Raw CDR data'!$2:$2,0),0)</f>
        <v>14</v>
      </c>
      <c r="AL81" s="52">
        <f>VLOOKUP($B81&amp;"Local Authority Fostering Agency",'Raw CDR data'!$A:$K,MATCH(MID(AL$10,13,100)*1,'Raw CDR data'!$2:$2,0),0)</f>
        <v>14</v>
      </c>
      <c r="AM81" s="52">
        <f>VLOOKUP($B81&amp;AM$8,'Raw CDR data'!$A:$K,MATCH(MID(AM$10,13,100)*1,'Raw CDR data'!$2:$2,0),0)</f>
        <v>447</v>
      </c>
      <c r="AN81" s="52">
        <f>VLOOKUP($B81&amp;AM$8,'Raw CDR data'!$A:$K,MATCH(MID(AN$10,13,100)*1,'Raw CDR data'!$2:$2,0),0)</f>
        <v>448</v>
      </c>
    </row>
    <row r="82" spans="2:40" s="49" customFormat="1" ht="10.5">
      <c r="B82" s="148" t="s">
        <v>1612</v>
      </c>
      <c r="C82" s="52">
        <f>VLOOKUP($B82&amp;C$8,'Raw CDR data'!$A:$K,MATCH(MID(C$10,13,100)*1,'Raw CDR data'!$2:$2,0),0)</f>
        <v>51</v>
      </c>
      <c r="D82" s="52">
        <f>VLOOKUP($B82&amp;C$8,'Raw CDR data'!$A:$K,MATCH(MID(D$10,13,100)*1,'Raw CDR data'!$2:$2,0),0)</f>
        <v>49</v>
      </c>
      <c r="E82" s="53">
        <f>VLOOKUP($B82&amp;C$8,'Raw CDR data'!$A:$K,MATCH(MID(E$10,13,100)*1,'Raw CDR data'!$2:$2,0)+1,0)</f>
        <v>268</v>
      </c>
      <c r="F82" s="53">
        <f>VLOOKUP($B82&amp;C$8,'Raw CDR data'!$A:$K,MATCH(MID(F$10,13,100)*1,'Raw CDR data'!$2:$2,0)+1,0)</f>
        <v>259</v>
      </c>
      <c r="G82" s="52">
        <f>VLOOKUP($B82&amp;G$8,'Raw CDR data'!$A:$K,MATCH(MID(G$10,13,100)*1,'Raw CDR data'!$2:$2,0),0)</f>
        <v>0</v>
      </c>
      <c r="H82" s="52">
        <f>VLOOKUP($B82&amp;G$8,'Raw CDR data'!$A:$K,MATCH(MID(H$10,13,100)*1,'Raw CDR data'!$2:$2,0),0)</f>
        <v>0</v>
      </c>
      <c r="I82" s="53">
        <f>VLOOKUP($B82&amp;G$8,'Raw CDR data'!$A:$K,MATCH(MID(I$10,13,100)*1,'Raw CDR data'!$2:$2,0)+1,0)</f>
        <v>0</v>
      </c>
      <c r="J82" s="53">
        <f>VLOOKUP($B82&amp;G$8,'Raw CDR data'!$A:$K,MATCH(MID(J$10,13,100)*1,'Raw CDR data'!$2:$2,0)+1,0)</f>
        <v>0</v>
      </c>
      <c r="K82" s="52">
        <f>VLOOKUP($B82&amp;K$8,'Raw CDR data'!$A:$K,MATCH(MID(K$10,13,100)*1,'Raw CDR data'!$2:$2,0),0)</f>
        <v>3</v>
      </c>
      <c r="L82" s="52">
        <f>VLOOKUP($B82&amp;K$8,'Raw CDR data'!$A:$K,MATCH(MID(L$10,13,100)*1,'Raw CDR data'!$2:$2,0),0)</f>
        <v>3</v>
      </c>
      <c r="M82" s="53">
        <f>VLOOKUP($B82&amp;K$8,'Raw CDR data'!$A:$K,MATCH(MID(M$10,13,100)*1,'Raw CDR data'!$2:$2,0)+1,0)</f>
        <v>33</v>
      </c>
      <c r="N82" s="53">
        <f>VLOOKUP($B82&amp;K$8,'Raw CDR data'!$A:$K,MATCH(MID(N$10,13,100)*1,'Raw CDR data'!$2:$2,0)+1,0)</f>
        <v>33</v>
      </c>
      <c r="O82" s="52">
        <f>VLOOKUP($B82&amp;O$8,'Raw CDR data'!$A:$K,MATCH(MID(O$10,13,100)*1,'Raw CDR data'!$2:$2,0),0)</f>
        <v>3</v>
      </c>
      <c r="P82" s="52">
        <f>VLOOKUP($B82&amp;O$8,'Raw CDR data'!$A:$K,MATCH(MID(P$10,13,100)*1,'Raw CDR data'!$2:$2,0),0)</f>
        <v>3</v>
      </c>
      <c r="Q82" s="53">
        <f>VLOOKUP($B82&amp;O$8,'Raw CDR data'!$A:$K,MATCH(MID(Q$10,13,100)*1,'Raw CDR data'!$2:$2,0)+1,0)</f>
        <v>20.086956000000001</v>
      </c>
      <c r="R82" s="53">
        <f>VLOOKUP($B82&amp;O$8,'Raw CDR data'!$A:$K,MATCH(MID(R$10,13,100)*1,'Raw CDR data'!$2:$2,0)+1,0)</f>
        <v>19.819875</v>
      </c>
      <c r="S82" s="52">
        <f>VLOOKUP($B82&amp;S$8,'Raw CDR data'!$A:$K,MATCH(MID(S$10,13,100)*1,'Raw CDR data'!$2:$2,0),0)</f>
        <v>0</v>
      </c>
      <c r="T82" s="52">
        <f>VLOOKUP($B82&amp;S$8,'Raw CDR data'!$A:$K,MATCH(MID(T$10,13,100)*1,'Raw CDR data'!$2:$2,0),0)</f>
        <v>0</v>
      </c>
      <c r="U82" s="53">
        <f>VLOOKUP($B82&amp;S$8,'Raw CDR data'!$A:$K,MATCH(MID(U$10,13,100)*1,'Raw CDR data'!$2:$2,0)+1,0)</f>
        <v>0</v>
      </c>
      <c r="V82" s="53">
        <f>VLOOKUP($B82&amp;S$8,'Raw CDR data'!$A:$K,MATCH(MID(V$10,13,100)*1,'Raw CDR data'!$2:$2,0)+1,0)</f>
        <v>0</v>
      </c>
      <c r="W82" s="52">
        <f>VLOOKUP($B82&amp;"Further Education College",'Raw CDR data'!$A:$K,MATCH(MID(W$10,13,100)*1,'Raw CDR data'!$2:$2,0),0)</f>
        <v>0</v>
      </c>
      <c r="X82" s="52">
        <f>VLOOKUP($B82&amp;"Further Education College",'Raw CDR data'!$A:$K,MATCH(MID(X$10,13,100)*1,'Raw CDR data'!$2:$2,0),0)</f>
        <v>0</v>
      </c>
      <c r="Y82" s="53">
        <f>VLOOKUP($B82&amp;"Further Education College",'Raw CDR data'!$A:$K,MATCH(MID(Y$10,13,100)*1,'Raw CDR data'!$2:$2,0)+1,0)</f>
        <v>0</v>
      </c>
      <c r="Z82" s="53">
        <f>VLOOKUP($B82&amp;"Further Education College",'Raw CDR data'!$A:$K,MATCH(MID(Z$10,13,100)*1,'Raw CDR data'!$2:$2,0)+1,0)</f>
        <v>0</v>
      </c>
      <c r="AA82" s="52">
        <f>VLOOKUP($B82&amp;AA$8,'Raw CDR data'!$A:$K,MATCH(MID(AA$10,13,100)*1,'Raw CDR data'!$2:$2,0),0)</f>
        <v>0</v>
      </c>
      <c r="AB82" s="52">
        <f>VLOOKUP($B82&amp;AA$8,'Raw CDR data'!$A:$K,MATCH(MID(AB$10,13,100)*1,'Raw CDR data'!$2:$2,0),0)</f>
        <v>0</v>
      </c>
      <c r="AC82" s="52">
        <f>VLOOKUP($B82&amp;AC$8,'Raw CDR data'!$A:$K,MATCH(MID(AC$10,13,100)*1,'Raw CDR data'!$2:$2,0),0)</f>
        <v>2</v>
      </c>
      <c r="AD82" s="52">
        <f>VLOOKUP($B82&amp;AC$8,'Raw CDR data'!$A:$K,MATCH(MID(AD$10,13,100)*1,'Raw CDR data'!$2:$2,0),0)</f>
        <v>0</v>
      </c>
      <c r="AE82" s="52">
        <f>VLOOKUP($B82&amp;"Voluntary Adoption Agency",'Raw CDR data'!$A:$K,MATCH(MID(AE$10,13,100)*1,'Raw CDR data'!$2:$2,0),0)</f>
        <v>1</v>
      </c>
      <c r="AF82" s="52">
        <f>VLOOKUP($B82&amp;"Voluntary Adoption Agency",'Raw CDR data'!$A:$K,MATCH(MID(AF$10,13,100)*1,'Raw CDR data'!$2:$2,0),0)</f>
        <v>2</v>
      </c>
      <c r="AG82" s="52">
        <f>VLOOKUP($B82&amp;"Local Authority Adoption Agency",'Raw CDR data'!$A:$K,MATCH(MID(AG$10,13,100)*1,'Raw CDR data'!$2:$2,0),0)</f>
        <v>1</v>
      </c>
      <c r="AH82" s="52">
        <f>VLOOKUP($B82&amp;"Local Authority Adoption Agency",'Raw CDR data'!$A:$K,MATCH(MID(AH$10,13,100)*1,'Raw CDR data'!$2:$2,0),0)</f>
        <v>1</v>
      </c>
      <c r="AI82" s="52">
        <f>VLOOKUP($B82&amp;"Independent Fostering Agency",'Raw CDR data'!$A:$K,MATCH(MID(AI$10,13,100)*1,'Raw CDR data'!$2:$2,0),0)</f>
        <v>4</v>
      </c>
      <c r="AJ82" s="52">
        <f>VLOOKUP($B82&amp;"Independent Fostering Agency",'Raw CDR data'!$A:$K,MATCH(MID(AJ$10,13,100)*1,'Raw CDR data'!$2:$2,0),0)</f>
        <v>4</v>
      </c>
      <c r="AK82" s="52">
        <f>VLOOKUP($B82&amp;"Local Authority Fostering Agency",'Raw CDR data'!$A:$K,MATCH(MID(AK$10,13,100)*1,'Raw CDR data'!$2:$2,0),0)</f>
        <v>1</v>
      </c>
      <c r="AL82" s="52">
        <f>VLOOKUP($B82&amp;"Local Authority Fostering Agency",'Raw CDR data'!$A:$K,MATCH(MID(AL$10,13,100)*1,'Raw CDR data'!$2:$2,0),0)</f>
        <v>1</v>
      </c>
      <c r="AM82" s="52">
        <f>VLOOKUP($B82&amp;AM$8,'Raw CDR data'!$A:$K,MATCH(MID(AM$10,13,100)*1,'Raw CDR data'!$2:$2,0),0)</f>
        <v>66</v>
      </c>
      <c r="AN82" s="52">
        <f>VLOOKUP($B82&amp;AM$8,'Raw CDR data'!$A:$K,MATCH(MID(AN$10,13,100)*1,'Raw CDR data'!$2:$2,0),0)</f>
        <v>63</v>
      </c>
    </row>
    <row r="83" spans="2:40" s="49" customFormat="1" ht="10.5">
      <c r="B83" s="148" t="s">
        <v>1624</v>
      </c>
      <c r="C83" s="52">
        <f>VLOOKUP($B83&amp;C$8,'Raw CDR data'!$A:$K,MATCH(MID(C$10,13,100)*1,'Raw CDR data'!$2:$2,0),0)</f>
        <v>10</v>
      </c>
      <c r="D83" s="52">
        <f>VLOOKUP($B83&amp;C$8,'Raw CDR data'!$A:$K,MATCH(MID(D$10,13,100)*1,'Raw CDR data'!$2:$2,0),0)</f>
        <v>10</v>
      </c>
      <c r="E83" s="53">
        <f>VLOOKUP($B83&amp;C$8,'Raw CDR data'!$A:$K,MATCH(MID(E$10,13,100)*1,'Raw CDR data'!$2:$2,0)+1,0)</f>
        <v>59</v>
      </c>
      <c r="F83" s="53">
        <f>VLOOKUP($B83&amp;C$8,'Raw CDR data'!$A:$K,MATCH(MID(F$10,13,100)*1,'Raw CDR data'!$2:$2,0)+1,0)</f>
        <v>57</v>
      </c>
      <c r="G83" s="52">
        <f>VLOOKUP($B83&amp;G$8,'Raw CDR data'!$A:$K,MATCH(MID(G$10,13,100)*1,'Raw CDR data'!$2:$2,0),0)</f>
        <v>0</v>
      </c>
      <c r="H83" s="52">
        <f>VLOOKUP($B83&amp;G$8,'Raw CDR data'!$A:$K,MATCH(MID(H$10,13,100)*1,'Raw CDR data'!$2:$2,0),0)</f>
        <v>0</v>
      </c>
      <c r="I83" s="53">
        <f>VLOOKUP($B83&amp;G$8,'Raw CDR data'!$A:$K,MATCH(MID(I$10,13,100)*1,'Raw CDR data'!$2:$2,0)+1,0)</f>
        <v>0</v>
      </c>
      <c r="J83" s="53">
        <f>VLOOKUP($B83&amp;G$8,'Raw CDR data'!$A:$K,MATCH(MID(J$10,13,100)*1,'Raw CDR data'!$2:$2,0)+1,0)</f>
        <v>0</v>
      </c>
      <c r="K83" s="52">
        <f>VLOOKUP($B83&amp;K$8,'Raw CDR data'!$A:$K,MATCH(MID(K$10,13,100)*1,'Raw CDR data'!$2:$2,0),0)</f>
        <v>0</v>
      </c>
      <c r="L83" s="52">
        <f>VLOOKUP($B83&amp;K$8,'Raw CDR data'!$A:$K,MATCH(MID(L$10,13,100)*1,'Raw CDR data'!$2:$2,0),0)</f>
        <v>0</v>
      </c>
      <c r="M83" s="53">
        <f>VLOOKUP($B83&amp;K$8,'Raw CDR data'!$A:$K,MATCH(MID(M$10,13,100)*1,'Raw CDR data'!$2:$2,0)+1,0)</f>
        <v>0</v>
      </c>
      <c r="N83" s="53">
        <f>VLOOKUP($B83&amp;K$8,'Raw CDR data'!$A:$K,MATCH(MID(N$10,13,100)*1,'Raw CDR data'!$2:$2,0)+1,0)</f>
        <v>0</v>
      </c>
      <c r="O83" s="52">
        <f>VLOOKUP($B83&amp;O$8,'Raw CDR data'!$A:$K,MATCH(MID(O$10,13,100)*1,'Raw CDR data'!$2:$2,0),0)</f>
        <v>1</v>
      </c>
      <c r="P83" s="52">
        <f>VLOOKUP($B83&amp;O$8,'Raw CDR data'!$A:$K,MATCH(MID(P$10,13,100)*1,'Raw CDR data'!$2:$2,0),0)</f>
        <v>1</v>
      </c>
      <c r="Q83" s="53">
        <f>VLOOKUP($B83&amp;O$8,'Raw CDR data'!$A:$K,MATCH(MID(Q$10,13,100)*1,'Raw CDR data'!$2:$2,0)+1,0)</f>
        <v>12</v>
      </c>
      <c r="R83" s="53">
        <f>VLOOKUP($B83&amp;O$8,'Raw CDR data'!$A:$K,MATCH(MID(R$10,13,100)*1,'Raw CDR data'!$2:$2,0)+1,0)</f>
        <v>12</v>
      </c>
      <c r="S83" s="52">
        <f>VLOOKUP($B83&amp;S$8,'Raw CDR data'!$A:$K,MATCH(MID(S$10,13,100)*1,'Raw CDR data'!$2:$2,0),0)</f>
        <v>0</v>
      </c>
      <c r="T83" s="52">
        <f>VLOOKUP($B83&amp;S$8,'Raw CDR data'!$A:$K,MATCH(MID(T$10,13,100)*1,'Raw CDR data'!$2:$2,0),0)</f>
        <v>0</v>
      </c>
      <c r="U83" s="53">
        <f>VLOOKUP($B83&amp;S$8,'Raw CDR data'!$A:$K,MATCH(MID(U$10,13,100)*1,'Raw CDR data'!$2:$2,0)+1,0)</f>
        <v>0</v>
      </c>
      <c r="V83" s="53">
        <f>VLOOKUP($B83&amp;S$8,'Raw CDR data'!$A:$K,MATCH(MID(V$10,13,100)*1,'Raw CDR data'!$2:$2,0)+1,0)</f>
        <v>0</v>
      </c>
      <c r="W83" s="52">
        <f>VLOOKUP($B83&amp;"Further Education College",'Raw CDR data'!$A:$K,MATCH(MID(W$10,13,100)*1,'Raw CDR data'!$2:$2,0),0)</f>
        <v>1</v>
      </c>
      <c r="X83" s="52">
        <f>VLOOKUP($B83&amp;"Further Education College",'Raw CDR data'!$A:$K,MATCH(MID(X$10,13,100)*1,'Raw CDR data'!$2:$2,0),0)</f>
        <v>1</v>
      </c>
      <c r="Y83" s="53">
        <f>VLOOKUP($B83&amp;"Further Education College",'Raw CDR data'!$A:$K,MATCH(MID(Y$10,13,100)*1,'Raw CDR data'!$2:$2,0)+1,0)</f>
        <v>23</v>
      </c>
      <c r="Z83" s="53">
        <f>VLOOKUP($B83&amp;"Further Education College",'Raw CDR data'!$A:$K,MATCH(MID(Z$10,13,100)*1,'Raw CDR data'!$2:$2,0)+1,0)</f>
        <v>23</v>
      </c>
      <c r="AA83" s="52">
        <f>VLOOKUP($B83&amp;AA$8,'Raw CDR data'!$A:$K,MATCH(MID(AA$10,13,100)*1,'Raw CDR data'!$2:$2,0),0)</f>
        <v>0</v>
      </c>
      <c r="AB83" s="52">
        <f>VLOOKUP($B83&amp;AA$8,'Raw CDR data'!$A:$K,MATCH(MID(AB$10,13,100)*1,'Raw CDR data'!$2:$2,0),0)</f>
        <v>0</v>
      </c>
      <c r="AC83" s="52">
        <f>VLOOKUP($B83&amp;AC$8,'Raw CDR data'!$A:$K,MATCH(MID(AC$10,13,100)*1,'Raw CDR data'!$2:$2,0),0)</f>
        <v>0</v>
      </c>
      <c r="AD83" s="52">
        <f>VLOOKUP($B83&amp;AC$8,'Raw CDR data'!$A:$K,MATCH(MID(AD$10,13,100)*1,'Raw CDR data'!$2:$2,0),0)</f>
        <v>0</v>
      </c>
      <c r="AE83" s="52">
        <f>VLOOKUP($B83&amp;"Voluntary Adoption Agency",'Raw CDR data'!$A:$K,MATCH(MID(AE$10,13,100)*1,'Raw CDR data'!$2:$2,0),0)</f>
        <v>0</v>
      </c>
      <c r="AF83" s="52">
        <f>VLOOKUP($B83&amp;"Voluntary Adoption Agency",'Raw CDR data'!$A:$K,MATCH(MID(AF$10,13,100)*1,'Raw CDR data'!$2:$2,0),0)</f>
        <v>0</v>
      </c>
      <c r="AG83" s="52">
        <f>VLOOKUP($B83&amp;"Local Authority Adoption Agency",'Raw CDR data'!$A:$K,MATCH(MID(AG$10,13,100)*1,'Raw CDR data'!$2:$2,0),0)</f>
        <v>1</v>
      </c>
      <c r="AH83" s="52">
        <f>VLOOKUP($B83&amp;"Local Authority Adoption Agency",'Raw CDR data'!$A:$K,MATCH(MID(AH$10,13,100)*1,'Raw CDR data'!$2:$2,0),0)</f>
        <v>1</v>
      </c>
      <c r="AI83" s="52">
        <f>VLOOKUP($B83&amp;"Independent Fostering Agency",'Raw CDR data'!$A:$K,MATCH(MID(AI$10,13,100)*1,'Raw CDR data'!$2:$2,0),0)</f>
        <v>2</v>
      </c>
      <c r="AJ83" s="52">
        <f>VLOOKUP($B83&amp;"Independent Fostering Agency",'Raw CDR data'!$A:$K,MATCH(MID(AJ$10,13,100)*1,'Raw CDR data'!$2:$2,0),0)</f>
        <v>2</v>
      </c>
      <c r="AK83" s="52">
        <f>VLOOKUP($B83&amp;"Local Authority Fostering Agency",'Raw CDR data'!$A:$K,MATCH(MID(AK$10,13,100)*1,'Raw CDR data'!$2:$2,0),0)</f>
        <v>1</v>
      </c>
      <c r="AL83" s="52">
        <f>VLOOKUP($B83&amp;"Local Authority Fostering Agency",'Raw CDR data'!$A:$K,MATCH(MID(AL$10,13,100)*1,'Raw CDR data'!$2:$2,0),0)</f>
        <v>1</v>
      </c>
      <c r="AM83" s="52">
        <f>VLOOKUP($B83&amp;AM$8,'Raw CDR data'!$A:$K,MATCH(MID(AM$10,13,100)*1,'Raw CDR data'!$2:$2,0),0)</f>
        <v>16</v>
      </c>
      <c r="AN83" s="52">
        <f>VLOOKUP($B83&amp;AM$8,'Raw CDR data'!$A:$K,MATCH(MID(AN$10,13,100)*1,'Raw CDR data'!$2:$2,0),0)</f>
        <v>16</v>
      </c>
    </row>
    <row r="84" spans="2:40" s="49" customFormat="1" ht="10.5">
      <c r="B84" s="148" t="s">
        <v>1632</v>
      </c>
      <c r="C84" s="52">
        <f>VLOOKUP($B84&amp;C$8,'Raw CDR data'!$A:$K,MATCH(MID(C$10,13,100)*1,'Raw CDR data'!$2:$2,0),0)</f>
        <v>12</v>
      </c>
      <c r="D84" s="52">
        <f>VLOOKUP($B84&amp;C$8,'Raw CDR data'!$A:$K,MATCH(MID(D$10,13,100)*1,'Raw CDR data'!$2:$2,0),0)</f>
        <v>12</v>
      </c>
      <c r="E84" s="53">
        <f>VLOOKUP($B84&amp;C$8,'Raw CDR data'!$A:$K,MATCH(MID(E$10,13,100)*1,'Raw CDR data'!$2:$2,0)+1,0)</f>
        <v>49</v>
      </c>
      <c r="F84" s="53">
        <f>VLOOKUP($B84&amp;C$8,'Raw CDR data'!$A:$K,MATCH(MID(F$10,13,100)*1,'Raw CDR data'!$2:$2,0)+1,0)</f>
        <v>49</v>
      </c>
      <c r="G84" s="52">
        <f>VLOOKUP($B84&amp;G$8,'Raw CDR data'!$A:$K,MATCH(MID(G$10,13,100)*1,'Raw CDR data'!$2:$2,0),0)</f>
        <v>0</v>
      </c>
      <c r="H84" s="52">
        <f>VLOOKUP($B84&amp;G$8,'Raw CDR data'!$A:$K,MATCH(MID(H$10,13,100)*1,'Raw CDR data'!$2:$2,0),0)</f>
        <v>0</v>
      </c>
      <c r="I84" s="53">
        <f>VLOOKUP($B84&amp;G$8,'Raw CDR data'!$A:$K,MATCH(MID(I$10,13,100)*1,'Raw CDR data'!$2:$2,0)+1,0)</f>
        <v>0</v>
      </c>
      <c r="J84" s="53">
        <f>VLOOKUP($B84&amp;G$8,'Raw CDR data'!$A:$K,MATCH(MID(J$10,13,100)*1,'Raw CDR data'!$2:$2,0)+1,0)</f>
        <v>0</v>
      </c>
      <c r="K84" s="52">
        <f>VLOOKUP($B84&amp;K$8,'Raw CDR data'!$A:$K,MATCH(MID(K$10,13,100)*1,'Raw CDR data'!$2:$2,0),0)</f>
        <v>0</v>
      </c>
      <c r="L84" s="52">
        <f>VLOOKUP($B84&amp;K$8,'Raw CDR data'!$A:$K,MATCH(MID(L$10,13,100)*1,'Raw CDR data'!$2:$2,0),0)</f>
        <v>0</v>
      </c>
      <c r="M84" s="53">
        <f>VLOOKUP($B84&amp;K$8,'Raw CDR data'!$A:$K,MATCH(MID(M$10,13,100)*1,'Raw CDR data'!$2:$2,0)+1,0)</f>
        <v>0</v>
      </c>
      <c r="N84" s="53">
        <f>VLOOKUP($B84&amp;K$8,'Raw CDR data'!$A:$K,MATCH(MID(N$10,13,100)*1,'Raw CDR data'!$2:$2,0)+1,0)</f>
        <v>0</v>
      </c>
      <c r="O84" s="52">
        <f>VLOOKUP($B84&amp;O$8,'Raw CDR data'!$A:$K,MATCH(MID(O$10,13,100)*1,'Raw CDR data'!$2:$2,0),0)</f>
        <v>1</v>
      </c>
      <c r="P84" s="52">
        <f>VLOOKUP($B84&amp;O$8,'Raw CDR data'!$A:$K,MATCH(MID(P$10,13,100)*1,'Raw CDR data'!$2:$2,0),0)</f>
        <v>1</v>
      </c>
      <c r="Q84" s="53">
        <f>VLOOKUP($B84&amp;O$8,'Raw CDR data'!$A:$K,MATCH(MID(Q$10,13,100)*1,'Raw CDR data'!$2:$2,0)+1,0)</f>
        <v>6</v>
      </c>
      <c r="R84" s="53">
        <f>VLOOKUP($B84&amp;O$8,'Raw CDR data'!$A:$K,MATCH(MID(R$10,13,100)*1,'Raw CDR data'!$2:$2,0)+1,0)</f>
        <v>6</v>
      </c>
      <c r="S84" s="52">
        <f>VLOOKUP($B84&amp;S$8,'Raw CDR data'!$A:$K,MATCH(MID(S$10,13,100)*1,'Raw CDR data'!$2:$2,0),0)</f>
        <v>2</v>
      </c>
      <c r="T84" s="52">
        <f>VLOOKUP($B84&amp;S$8,'Raw CDR data'!$A:$K,MATCH(MID(T$10,13,100)*1,'Raw CDR data'!$2:$2,0),0)</f>
        <v>2</v>
      </c>
      <c r="U84" s="53">
        <f>VLOOKUP($B84&amp;S$8,'Raw CDR data'!$A:$K,MATCH(MID(U$10,13,100)*1,'Raw CDR data'!$2:$2,0)+1,0)</f>
        <v>395</v>
      </c>
      <c r="V84" s="53">
        <f>VLOOKUP($B84&amp;S$8,'Raw CDR data'!$A:$K,MATCH(MID(V$10,13,100)*1,'Raw CDR data'!$2:$2,0)+1,0)</f>
        <v>395</v>
      </c>
      <c r="W84" s="52">
        <f>VLOOKUP($B84&amp;"Further Education College",'Raw CDR data'!$A:$K,MATCH(MID(W$10,13,100)*1,'Raw CDR data'!$2:$2,0),0)</f>
        <v>1</v>
      </c>
      <c r="X84" s="52">
        <f>VLOOKUP($B84&amp;"Further Education College",'Raw CDR data'!$A:$K,MATCH(MID(X$10,13,100)*1,'Raw CDR data'!$2:$2,0),0)</f>
        <v>1</v>
      </c>
      <c r="Y84" s="53">
        <f>VLOOKUP($B84&amp;"Further Education College",'Raw CDR data'!$A:$K,MATCH(MID(Y$10,13,100)*1,'Raw CDR data'!$2:$2,0)+1,0)</f>
        <v>5</v>
      </c>
      <c r="Z84" s="53">
        <f>VLOOKUP($B84&amp;"Further Education College",'Raw CDR data'!$A:$K,MATCH(MID(Z$10,13,100)*1,'Raw CDR data'!$2:$2,0)+1,0)</f>
        <v>5</v>
      </c>
      <c r="AA84" s="52">
        <f>VLOOKUP($B84&amp;AA$8,'Raw CDR data'!$A:$K,MATCH(MID(AA$10,13,100)*1,'Raw CDR data'!$2:$2,0),0)</f>
        <v>0</v>
      </c>
      <c r="AB84" s="52">
        <f>VLOOKUP($B84&amp;AA$8,'Raw CDR data'!$A:$K,MATCH(MID(AB$10,13,100)*1,'Raw CDR data'!$2:$2,0),0)</f>
        <v>0</v>
      </c>
      <c r="AC84" s="52">
        <f>VLOOKUP($B84&amp;AC$8,'Raw CDR data'!$A:$K,MATCH(MID(AC$10,13,100)*1,'Raw CDR data'!$2:$2,0),0)</f>
        <v>0</v>
      </c>
      <c r="AD84" s="52">
        <f>VLOOKUP($B84&amp;AC$8,'Raw CDR data'!$A:$K,MATCH(MID(AD$10,13,100)*1,'Raw CDR data'!$2:$2,0),0)</f>
        <v>0</v>
      </c>
      <c r="AE84" s="52">
        <f>VLOOKUP($B84&amp;"Voluntary Adoption Agency",'Raw CDR data'!$A:$K,MATCH(MID(AE$10,13,100)*1,'Raw CDR data'!$2:$2,0),0)</f>
        <v>1</v>
      </c>
      <c r="AF84" s="52">
        <f>VLOOKUP($B84&amp;"Voluntary Adoption Agency",'Raw CDR data'!$A:$K,MATCH(MID(AF$10,13,100)*1,'Raw CDR data'!$2:$2,0),0)</f>
        <v>1</v>
      </c>
      <c r="AG84" s="52">
        <f>VLOOKUP($B84&amp;"Local Authority Adoption Agency",'Raw CDR data'!$A:$K,MATCH(MID(AG$10,13,100)*1,'Raw CDR data'!$2:$2,0),0)</f>
        <v>1</v>
      </c>
      <c r="AH84" s="52">
        <f>VLOOKUP($B84&amp;"Local Authority Adoption Agency",'Raw CDR data'!$A:$K,MATCH(MID(AH$10,13,100)*1,'Raw CDR data'!$2:$2,0),0)</f>
        <v>1</v>
      </c>
      <c r="AI84" s="52">
        <f>VLOOKUP($B84&amp;"Independent Fostering Agency",'Raw CDR data'!$A:$K,MATCH(MID(AI$10,13,100)*1,'Raw CDR data'!$2:$2,0),0)</f>
        <v>1</v>
      </c>
      <c r="AJ84" s="52">
        <f>VLOOKUP($B84&amp;"Independent Fostering Agency",'Raw CDR data'!$A:$K,MATCH(MID(AJ$10,13,100)*1,'Raw CDR data'!$2:$2,0),0)</f>
        <v>1</v>
      </c>
      <c r="AK84" s="52">
        <f>VLOOKUP($B84&amp;"Local Authority Fostering Agency",'Raw CDR data'!$A:$K,MATCH(MID(AK$10,13,100)*1,'Raw CDR data'!$2:$2,0),0)</f>
        <v>1</v>
      </c>
      <c r="AL84" s="52">
        <f>VLOOKUP($B84&amp;"Local Authority Fostering Agency",'Raw CDR data'!$A:$K,MATCH(MID(AL$10,13,100)*1,'Raw CDR data'!$2:$2,0),0)</f>
        <v>1</v>
      </c>
      <c r="AM84" s="52">
        <f>VLOOKUP($B84&amp;AM$8,'Raw CDR data'!$A:$K,MATCH(MID(AM$10,13,100)*1,'Raw CDR data'!$2:$2,0),0)</f>
        <v>20</v>
      </c>
      <c r="AN84" s="52">
        <f>VLOOKUP($B84&amp;AM$8,'Raw CDR data'!$A:$K,MATCH(MID(AN$10,13,100)*1,'Raw CDR data'!$2:$2,0),0)</f>
        <v>20</v>
      </c>
    </row>
    <row r="85" spans="2:40" s="49" customFormat="1" ht="10.5">
      <c r="B85" s="148" t="s">
        <v>2368</v>
      </c>
      <c r="C85" s="52">
        <f>VLOOKUP($B85&amp;C$8,'Raw CDR data'!$A:$K,MATCH(MID(C$10,13,100)*1,'Raw CDR data'!$2:$2,0),0)</f>
        <v>16</v>
      </c>
      <c r="D85" s="52">
        <f>VLOOKUP($B85&amp;C$8,'Raw CDR data'!$A:$K,MATCH(MID(D$10,13,100)*1,'Raw CDR data'!$2:$2,0),0)</f>
        <v>16</v>
      </c>
      <c r="E85" s="53">
        <f>VLOOKUP($B85&amp;C$8,'Raw CDR data'!$A:$K,MATCH(MID(E$10,13,100)*1,'Raw CDR data'!$2:$2,0)+1,0)</f>
        <v>103</v>
      </c>
      <c r="F85" s="53">
        <f>VLOOKUP($B85&amp;C$8,'Raw CDR data'!$A:$K,MATCH(MID(F$10,13,100)*1,'Raw CDR data'!$2:$2,0)+1,0)</f>
        <v>104</v>
      </c>
      <c r="G85" s="52">
        <f>VLOOKUP($B85&amp;G$8,'Raw CDR data'!$A:$K,MATCH(MID(G$10,13,100)*1,'Raw CDR data'!$2:$2,0),0)</f>
        <v>0</v>
      </c>
      <c r="H85" s="52">
        <f>VLOOKUP($B85&amp;G$8,'Raw CDR data'!$A:$K,MATCH(MID(H$10,13,100)*1,'Raw CDR data'!$2:$2,0),0)</f>
        <v>0</v>
      </c>
      <c r="I85" s="53">
        <f>VLOOKUP($B85&amp;G$8,'Raw CDR data'!$A:$K,MATCH(MID(I$10,13,100)*1,'Raw CDR data'!$2:$2,0)+1,0)</f>
        <v>0</v>
      </c>
      <c r="J85" s="53">
        <f>VLOOKUP($B85&amp;G$8,'Raw CDR data'!$A:$K,MATCH(MID(J$10,13,100)*1,'Raw CDR data'!$2:$2,0)+1,0)</f>
        <v>0</v>
      </c>
      <c r="K85" s="52">
        <f>VLOOKUP($B85&amp;K$8,'Raw CDR data'!$A:$K,MATCH(MID(K$10,13,100)*1,'Raw CDR data'!$2:$2,0),0)</f>
        <v>0</v>
      </c>
      <c r="L85" s="52">
        <f>VLOOKUP($B85&amp;K$8,'Raw CDR data'!$A:$K,MATCH(MID(L$10,13,100)*1,'Raw CDR data'!$2:$2,0),0)</f>
        <v>0</v>
      </c>
      <c r="M85" s="53">
        <f>VLOOKUP($B85&amp;K$8,'Raw CDR data'!$A:$K,MATCH(MID(M$10,13,100)*1,'Raw CDR data'!$2:$2,0)+1,0)</f>
        <v>0</v>
      </c>
      <c r="N85" s="53">
        <f>VLOOKUP($B85&amp;K$8,'Raw CDR data'!$A:$K,MATCH(MID(N$10,13,100)*1,'Raw CDR data'!$2:$2,0)+1,0)</f>
        <v>0</v>
      </c>
      <c r="O85" s="52">
        <f>VLOOKUP($B85&amp;O$8,'Raw CDR data'!$A:$K,MATCH(MID(O$10,13,100)*1,'Raw CDR data'!$2:$2,0),0)</f>
        <v>0</v>
      </c>
      <c r="P85" s="52">
        <f>VLOOKUP($B85&amp;O$8,'Raw CDR data'!$A:$K,MATCH(MID(P$10,13,100)*1,'Raw CDR data'!$2:$2,0),0)</f>
        <v>0</v>
      </c>
      <c r="Q85" s="53">
        <f>VLOOKUP($B85&amp;O$8,'Raw CDR data'!$A:$K,MATCH(MID(Q$10,13,100)*1,'Raw CDR data'!$2:$2,0)+1,0)</f>
        <v>0</v>
      </c>
      <c r="R85" s="53">
        <f>VLOOKUP($B85&amp;O$8,'Raw CDR data'!$A:$K,MATCH(MID(R$10,13,100)*1,'Raw CDR data'!$2:$2,0)+1,0)</f>
        <v>0</v>
      </c>
      <c r="S85" s="52">
        <f>VLOOKUP($B85&amp;S$8,'Raw CDR data'!$A:$K,MATCH(MID(S$10,13,100)*1,'Raw CDR data'!$2:$2,0),0)</f>
        <v>0</v>
      </c>
      <c r="T85" s="52">
        <f>VLOOKUP($B85&amp;S$8,'Raw CDR data'!$A:$K,MATCH(MID(T$10,13,100)*1,'Raw CDR data'!$2:$2,0),0)</f>
        <v>0</v>
      </c>
      <c r="U85" s="53">
        <f>VLOOKUP($B85&amp;S$8,'Raw CDR data'!$A:$K,MATCH(MID(U$10,13,100)*1,'Raw CDR data'!$2:$2,0)+1,0)</f>
        <v>0</v>
      </c>
      <c r="V85" s="53">
        <f>VLOOKUP($B85&amp;S$8,'Raw CDR data'!$A:$K,MATCH(MID(V$10,13,100)*1,'Raw CDR data'!$2:$2,0)+1,0)</f>
        <v>0</v>
      </c>
      <c r="W85" s="52">
        <f>VLOOKUP($B85&amp;"Further Education College",'Raw CDR data'!$A:$K,MATCH(MID(W$10,13,100)*1,'Raw CDR data'!$2:$2,0),0)</f>
        <v>1</v>
      </c>
      <c r="X85" s="52">
        <f>VLOOKUP($B85&amp;"Further Education College",'Raw CDR data'!$A:$K,MATCH(MID(X$10,13,100)*1,'Raw CDR data'!$2:$2,0),0)</f>
        <v>1</v>
      </c>
      <c r="Y85" s="53">
        <f>VLOOKUP($B85&amp;"Further Education College",'Raw CDR data'!$A:$K,MATCH(MID(Y$10,13,100)*1,'Raw CDR data'!$2:$2,0)+1,0)</f>
        <v>30</v>
      </c>
      <c r="Z85" s="53">
        <f>VLOOKUP($B85&amp;"Further Education College",'Raw CDR data'!$A:$K,MATCH(MID(Z$10,13,100)*1,'Raw CDR data'!$2:$2,0)+1,0)</f>
        <v>30</v>
      </c>
      <c r="AA85" s="52">
        <f>VLOOKUP($B85&amp;AA$8,'Raw CDR data'!$A:$K,MATCH(MID(AA$10,13,100)*1,'Raw CDR data'!$2:$2,0),0)</f>
        <v>0</v>
      </c>
      <c r="AB85" s="52">
        <f>VLOOKUP($B85&amp;AA$8,'Raw CDR data'!$A:$K,MATCH(MID(AB$10,13,100)*1,'Raw CDR data'!$2:$2,0),0)</f>
        <v>0</v>
      </c>
      <c r="AC85" s="52">
        <f>VLOOKUP($B85&amp;AC$8,'Raw CDR data'!$A:$K,MATCH(MID(AC$10,13,100)*1,'Raw CDR data'!$2:$2,0),0)</f>
        <v>0</v>
      </c>
      <c r="AD85" s="52">
        <f>VLOOKUP($B85&amp;AC$8,'Raw CDR data'!$A:$K,MATCH(MID(AD$10,13,100)*1,'Raw CDR data'!$2:$2,0),0)</f>
        <v>0</v>
      </c>
      <c r="AE85" s="52">
        <f>VLOOKUP($B85&amp;"Voluntary Adoption Agency",'Raw CDR data'!$A:$K,MATCH(MID(AE$10,13,100)*1,'Raw CDR data'!$2:$2,0),0)</f>
        <v>0</v>
      </c>
      <c r="AF85" s="52">
        <f>VLOOKUP($B85&amp;"Voluntary Adoption Agency",'Raw CDR data'!$A:$K,MATCH(MID(AF$10,13,100)*1,'Raw CDR data'!$2:$2,0),0)</f>
        <v>0</v>
      </c>
      <c r="AG85" s="52">
        <f>VLOOKUP($B85&amp;"Local Authority Adoption Agency",'Raw CDR data'!$A:$K,MATCH(MID(AG$10,13,100)*1,'Raw CDR data'!$2:$2,0),0)</f>
        <v>1</v>
      </c>
      <c r="AH85" s="52">
        <f>VLOOKUP($B85&amp;"Local Authority Adoption Agency",'Raw CDR data'!$A:$K,MATCH(MID(AH$10,13,100)*1,'Raw CDR data'!$2:$2,0),0)</f>
        <v>1</v>
      </c>
      <c r="AI85" s="52">
        <f>VLOOKUP($B85&amp;"Independent Fostering Agency",'Raw CDR data'!$A:$K,MATCH(MID(AI$10,13,100)*1,'Raw CDR data'!$2:$2,0),0)</f>
        <v>5</v>
      </c>
      <c r="AJ85" s="52">
        <f>VLOOKUP($B85&amp;"Independent Fostering Agency",'Raw CDR data'!$A:$K,MATCH(MID(AJ$10,13,100)*1,'Raw CDR data'!$2:$2,0),0)</f>
        <v>5</v>
      </c>
      <c r="AK85" s="52">
        <f>VLOOKUP($B85&amp;"Local Authority Fostering Agency",'Raw CDR data'!$A:$K,MATCH(MID(AK$10,13,100)*1,'Raw CDR data'!$2:$2,0),0)</f>
        <v>1</v>
      </c>
      <c r="AL85" s="52">
        <f>VLOOKUP($B85&amp;"Local Authority Fostering Agency",'Raw CDR data'!$A:$K,MATCH(MID(AL$10,13,100)*1,'Raw CDR data'!$2:$2,0),0)</f>
        <v>1</v>
      </c>
      <c r="AM85" s="52">
        <f>VLOOKUP($B85&amp;AM$8,'Raw CDR data'!$A:$K,MATCH(MID(AM$10,13,100)*1,'Raw CDR data'!$2:$2,0),0)</f>
        <v>24</v>
      </c>
      <c r="AN85" s="52">
        <f>VLOOKUP($B85&amp;AM$8,'Raw CDR data'!$A:$K,MATCH(MID(AN$10,13,100)*1,'Raw CDR data'!$2:$2,0),0)</f>
        <v>24</v>
      </c>
    </row>
    <row r="86" spans="2:40" s="49" customFormat="1" ht="10.5">
      <c r="B86" s="148" t="s">
        <v>696</v>
      </c>
      <c r="C86" s="52">
        <f>VLOOKUP($B86&amp;C$8,'Raw CDR data'!$A:$K,MATCH(MID(C$10,13,100)*1,'Raw CDR data'!$2:$2,0),0)</f>
        <v>11</v>
      </c>
      <c r="D86" s="52">
        <f>VLOOKUP($B86&amp;C$8,'Raw CDR data'!$A:$K,MATCH(MID(D$10,13,100)*1,'Raw CDR data'!$2:$2,0),0)</f>
        <v>12</v>
      </c>
      <c r="E86" s="53">
        <f>VLOOKUP($B86&amp;C$8,'Raw CDR data'!$A:$K,MATCH(MID(E$10,13,100)*1,'Raw CDR data'!$2:$2,0)+1,0)</f>
        <v>37</v>
      </c>
      <c r="F86" s="53">
        <f>VLOOKUP($B86&amp;C$8,'Raw CDR data'!$A:$K,MATCH(MID(F$10,13,100)*1,'Raw CDR data'!$2:$2,0)+1,0)</f>
        <v>42</v>
      </c>
      <c r="G86" s="52">
        <f>VLOOKUP($B86&amp;G$8,'Raw CDR data'!$A:$K,MATCH(MID(G$10,13,100)*1,'Raw CDR data'!$2:$2,0),0)</f>
        <v>0</v>
      </c>
      <c r="H86" s="52">
        <f>VLOOKUP($B86&amp;G$8,'Raw CDR data'!$A:$K,MATCH(MID(H$10,13,100)*1,'Raw CDR data'!$2:$2,0),0)</f>
        <v>0</v>
      </c>
      <c r="I86" s="53">
        <f>VLOOKUP($B86&amp;G$8,'Raw CDR data'!$A:$K,MATCH(MID(I$10,13,100)*1,'Raw CDR data'!$2:$2,0)+1,0)</f>
        <v>0</v>
      </c>
      <c r="J86" s="53">
        <f>VLOOKUP($B86&amp;G$8,'Raw CDR data'!$A:$K,MATCH(MID(J$10,13,100)*1,'Raw CDR data'!$2:$2,0)+1,0)</f>
        <v>0</v>
      </c>
      <c r="K86" s="52">
        <f>VLOOKUP($B86&amp;K$8,'Raw CDR data'!$A:$K,MATCH(MID(K$10,13,100)*1,'Raw CDR data'!$2:$2,0),0)</f>
        <v>0</v>
      </c>
      <c r="L86" s="52">
        <f>VLOOKUP($B86&amp;K$8,'Raw CDR data'!$A:$K,MATCH(MID(L$10,13,100)*1,'Raw CDR data'!$2:$2,0),0)</f>
        <v>0</v>
      </c>
      <c r="M86" s="53">
        <f>VLOOKUP($B86&amp;K$8,'Raw CDR data'!$A:$K,MATCH(MID(M$10,13,100)*1,'Raw CDR data'!$2:$2,0)+1,0)</f>
        <v>0</v>
      </c>
      <c r="N86" s="53">
        <f>VLOOKUP($B86&amp;K$8,'Raw CDR data'!$A:$K,MATCH(MID(N$10,13,100)*1,'Raw CDR data'!$2:$2,0)+1,0)</f>
        <v>0</v>
      </c>
      <c r="O86" s="52">
        <f>VLOOKUP($B86&amp;O$8,'Raw CDR data'!$A:$K,MATCH(MID(O$10,13,100)*1,'Raw CDR data'!$2:$2,0),0)</f>
        <v>0</v>
      </c>
      <c r="P86" s="52">
        <f>VLOOKUP($B86&amp;O$8,'Raw CDR data'!$A:$K,MATCH(MID(P$10,13,100)*1,'Raw CDR data'!$2:$2,0),0)</f>
        <v>0</v>
      </c>
      <c r="Q86" s="53">
        <f>VLOOKUP($B86&amp;O$8,'Raw CDR data'!$A:$K,MATCH(MID(Q$10,13,100)*1,'Raw CDR data'!$2:$2,0)+1,0)</f>
        <v>0</v>
      </c>
      <c r="R86" s="53">
        <f>VLOOKUP($B86&amp;O$8,'Raw CDR data'!$A:$K,MATCH(MID(R$10,13,100)*1,'Raw CDR data'!$2:$2,0)+1,0)</f>
        <v>0</v>
      </c>
      <c r="S86" s="52">
        <f>VLOOKUP($B86&amp;S$8,'Raw CDR data'!$A:$K,MATCH(MID(S$10,13,100)*1,'Raw CDR data'!$2:$2,0),0)</f>
        <v>0</v>
      </c>
      <c r="T86" s="52">
        <f>VLOOKUP($B86&amp;S$8,'Raw CDR data'!$A:$K,MATCH(MID(T$10,13,100)*1,'Raw CDR data'!$2:$2,0),0)</f>
        <v>0</v>
      </c>
      <c r="U86" s="53">
        <f>VLOOKUP($B86&amp;S$8,'Raw CDR data'!$A:$K,MATCH(MID(U$10,13,100)*1,'Raw CDR data'!$2:$2,0)+1,0)</f>
        <v>0</v>
      </c>
      <c r="V86" s="53">
        <f>VLOOKUP($B86&amp;S$8,'Raw CDR data'!$A:$K,MATCH(MID(V$10,13,100)*1,'Raw CDR data'!$2:$2,0)+1,0)</f>
        <v>0</v>
      </c>
      <c r="W86" s="52">
        <f>VLOOKUP($B86&amp;"Further Education College",'Raw CDR data'!$A:$K,MATCH(MID(W$10,13,100)*1,'Raw CDR data'!$2:$2,0),0)</f>
        <v>0</v>
      </c>
      <c r="X86" s="52">
        <f>VLOOKUP($B86&amp;"Further Education College",'Raw CDR data'!$A:$K,MATCH(MID(X$10,13,100)*1,'Raw CDR data'!$2:$2,0),0)</f>
        <v>0</v>
      </c>
      <c r="Y86" s="53">
        <f>VLOOKUP($B86&amp;"Further Education College",'Raw CDR data'!$A:$K,MATCH(MID(Y$10,13,100)*1,'Raw CDR data'!$2:$2,0)+1,0)</f>
        <v>0</v>
      </c>
      <c r="Z86" s="53">
        <f>VLOOKUP($B86&amp;"Further Education College",'Raw CDR data'!$A:$K,MATCH(MID(Z$10,13,100)*1,'Raw CDR data'!$2:$2,0)+1,0)</f>
        <v>0</v>
      </c>
      <c r="AA86" s="52">
        <f>VLOOKUP($B86&amp;AA$8,'Raw CDR data'!$A:$K,MATCH(MID(AA$10,13,100)*1,'Raw CDR data'!$2:$2,0),0)</f>
        <v>0</v>
      </c>
      <c r="AB86" s="52">
        <f>VLOOKUP($B86&amp;AA$8,'Raw CDR data'!$A:$K,MATCH(MID(AB$10,13,100)*1,'Raw CDR data'!$2:$2,0),0)</f>
        <v>0</v>
      </c>
      <c r="AC86" s="52">
        <f>VLOOKUP($B86&amp;AC$8,'Raw CDR data'!$A:$K,MATCH(MID(AC$10,13,100)*1,'Raw CDR data'!$2:$2,0),0)</f>
        <v>0</v>
      </c>
      <c r="AD86" s="52">
        <f>VLOOKUP($B86&amp;AC$8,'Raw CDR data'!$A:$K,MATCH(MID(AD$10,13,100)*1,'Raw CDR data'!$2:$2,0),0)</f>
        <v>0</v>
      </c>
      <c r="AE86" s="52">
        <f>VLOOKUP($B86&amp;"Voluntary Adoption Agency",'Raw CDR data'!$A:$K,MATCH(MID(AE$10,13,100)*1,'Raw CDR data'!$2:$2,0),0)</f>
        <v>0</v>
      </c>
      <c r="AF86" s="52">
        <f>VLOOKUP($B86&amp;"Voluntary Adoption Agency",'Raw CDR data'!$A:$K,MATCH(MID(AF$10,13,100)*1,'Raw CDR data'!$2:$2,0),0)</f>
        <v>0</v>
      </c>
      <c r="AG86" s="52">
        <f>VLOOKUP($B86&amp;"Local Authority Adoption Agency",'Raw CDR data'!$A:$K,MATCH(MID(AG$10,13,100)*1,'Raw CDR data'!$2:$2,0),0)</f>
        <v>1</v>
      </c>
      <c r="AH86" s="52">
        <f>VLOOKUP($B86&amp;"Local Authority Adoption Agency",'Raw CDR data'!$A:$K,MATCH(MID(AH$10,13,100)*1,'Raw CDR data'!$2:$2,0),0)</f>
        <v>1</v>
      </c>
      <c r="AI86" s="52">
        <f>VLOOKUP($B86&amp;"Independent Fostering Agency",'Raw CDR data'!$A:$K,MATCH(MID(AI$10,13,100)*1,'Raw CDR data'!$2:$2,0),0)</f>
        <v>2</v>
      </c>
      <c r="AJ86" s="52">
        <f>VLOOKUP($B86&amp;"Independent Fostering Agency",'Raw CDR data'!$A:$K,MATCH(MID(AJ$10,13,100)*1,'Raw CDR data'!$2:$2,0),0)</f>
        <v>2</v>
      </c>
      <c r="AK86" s="52">
        <f>VLOOKUP($B86&amp;"Local Authority Fostering Agency",'Raw CDR data'!$A:$K,MATCH(MID(AK$10,13,100)*1,'Raw CDR data'!$2:$2,0),0)</f>
        <v>1</v>
      </c>
      <c r="AL86" s="52">
        <f>VLOOKUP($B86&amp;"Local Authority Fostering Agency",'Raw CDR data'!$A:$K,MATCH(MID(AL$10,13,100)*1,'Raw CDR data'!$2:$2,0),0)</f>
        <v>1</v>
      </c>
      <c r="AM86" s="52">
        <f>VLOOKUP($B86&amp;AM$8,'Raw CDR data'!$A:$K,MATCH(MID(AM$10,13,100)*1,'Raw CDR data'!$2:$2,0),0)</f>
        <v>15</v>
      </c>
      <c r="AN86" s="52">
        <f>VLOOKUP($B86&amp;AM$8,'Raw CDR data'!$A:$K,MATCH(MID(AN$10,13,100)*1,'Raw CDR data'!$2:$2,0),0)</f>
        <v>16</v>
      </c>
    </row>
    <row r="87" spans="2:40" s="49" customFormat="1" ht="10.5">
      <c r="B87" s="148" t="s">
        <v>699</v>
      </c>
      <c r="C87" s="52">
        <f>VLOOKUP($B87&amp;C$8,'Raw CDR data'!$A:$K,MATCH(MID(C$10,13,100)*1,'Raw CDR data'!$2:$2,0),0)</f>
        <v>60</v>
      </c>
      <c r="D87" s="52">
        <f>VLOOKUP($B87&amp;C$8,'Raw CDR data'!$A:$K,MATCH(MID(D$10,13,100)*1,'Raw CDR data'!$2:$2,0),0)</f>
        <v>61</v>
      </c>
      <c r="E87" s="53">
        <f>VLOOKUP($B87&amp;C$8,'Raw CDR data'!$A:$K,MATCH(MID(E$10,13,100)*1,'Raw CDR data'!$2:$2,0)+1,0)</f>
        <v>299</v>
      </c>
      <c r="F87" s="53">
        <f>VLOOKUP($B87&amp;C$8,'Raw CDR data'!$A:$K,MATCH(MID(F$10,13,100)*1,'Raw CDR data'!$2:$2,0)+1,0)</f>
        <v>302</v>
      </c>
      <c r="G87" s="52">
        <f>VLOOKUP($B87&amp;G$8,'Raw CDR data'!$A:$K,MATCH(MID(G$10,13,100)*1,'Raw CDR data'!$2:$2,0),0)</f>
        <v>0</v>
      </c>
      <c r="H87" s="52">
        <f>VLOOKUP($B87&amp;G$8,'Raw CDR data'!$A:$K,MATCH(MID(H$10,13,100)*1,'Raw CDR data'!$2:$2,0),0)</f>
        <v>0</v>
      </c>
      <c r="I87" s="53">
        <f>VLOOKUP($B87&amp;G$8,'Raw CDR data'!$A:$K,MATCH(MID(I$10,13,100)*1,'Raw CDR data'!$2:$2,0)+1,0)</f>
        <v>0</v>
      </c>
      <c r="J87" s="53">
        <f>VLOOKUP($B87&amp;G$8,'Raw CDR data'!$A:$K,MATCH(MID(J$10,13,100)*1,'Raw CDR data'!$2:$2,0)+1,0)</f>
        <v>0</v>
      </c>
      <c r="K87" s="52">
        <f>VLOOKUP($B87&amp;K$8,'Raw CDR data'!$A:$K,MATCH(MID(K$10,13,100)*1,'Raw CDR data'!$2:$2,0),0)</f>
        <v>0</v>
      </c>
      <c r="L87" s="52">
        <f>VLOOKUP($B87&amp;K$8,'Raw CDR data'!$A:$K,MATCH(MID(L$10,13,100)*1,'Raw CDR data'!$2:$2,0),0)</f>
        <v>0</v>
      </c>
      <c r="M87" s="53">
        <f>VLOOKUP($B87&amp;K$8,'Raw CDR data'!$A:$K,MATCH(MID(M$10,13,100)*1,'Raw CDR data'!$2:$2,0)+1,0)</f>
        <v>0</v>
      </c>
      <c r="N87" s="53">
        <f>VLOOKUP($B87&amp;K$8,'Raw CDR data'!$A:$K,MATCH(MID(N$10,13,100)*1,'Raw CDR data'!$2:$2,0)+1,0)</f>
        <v>0</v>
      </c>
      <c r="O87" s="52">
        <f>VLOOKUP($B87&amp;O$8,'Raw CDR data'!$A:$K,MATCH(MID(O$10,13,100)*1,'Raw CDR data'!$2:$2,0),0)</f>
        <v>0</v>
      </c>
      <c r="P87" s="52">
        <f>VLOOKUP($B87&amp;O$8,'Raw CDR data'!$A:$K,MATCH(MID(P$10,13,100)*1,'Raw CDR data'!$2:$2,0),0)</f>
        <v>0</v>
      </c>
      <c r="Q87" s="53">
        <f>VLOOKUP($B87&amp;O$8,'Raw CDR data'!$A:$K,MATCH(MID(Q$10,13,100)*1,'Raw CDR data'!$2:$2,0)+1,0)</f>
        <v>0</v>
      </c>
      <c r="R87" s="53">
        <f>VLOOKUP($B87&amp;O$8,'Raw CDR data'!$A:$K,MATCH(MID(R$10,13,100)*1,'Raw CDR data'!$2:$2,0)+1,0)</f>
        <v>0</v>
      </c>
      <c r="S87" s="52">
        <f>VLOOKUP($B87&amp;S$8,'Raw CDR data'!$A:$K,MATCH(MID(S$10,13,100)*1,'Raw CDR data'!$2:$2,0),0)</f>
        <v>1</v>
      </c>
      <c r="T87" s="52">
        <f>VLOOKUP($B87&amp;S$8,'Raw CDR data'!$A:$K,MATCH(MID(T$10,13,100)*1,'Raw CDR data'!$2:$2,0),0)</f>
        <v>1</v>
      </c>
      <c r="U87" s="53">
        <f>VLOOKUP($B87&amp;S$8,'Raw CDR data'!$A:$K,MATCH(MID(U$10,13,100)*1,'Raw CDR data'!$2:$2,0)+1,0)</f>
        <v>63</v>
      </c>
      <c r="V87" s="53">
        <f>VLOOKUP($B87&amp;S$8,'Raw CDR data'!$A:$K,MATCH(MID(V$10,13,100)*1,'Raw CDR data'!$2:$2,0)+1,0)</f>
        <v>63</v>
      </c>
      <c r="W87" s="52">
        <f>VLOOKUP($B87&amp;"Further Education College",'Raw CDR data'!$A:$K,MATCH(MID(W$10,13,100)*1,'Raw CDR data'!$2:$2,0),0)</f>
        <v>1</v>
      </c>
      <c r="X87" s="52">
        <f>VLOOKUP($B87&amp;"Further Education College",'Raw CDR data'!$A:$K,MATCH(MID(X$10,13,100)*1,'Raw CDR data'!$2:$2,0),0)</f>
        <v>1</v>
      </c>
      <c r="Y87" s="53">
        <f>VLOOKUP($B87&amp;"Further Education College",'Raw CDR data'!$A:$K,MATCH(MID(Y$10,13,100)*1,'Raw CDR data'!$2:$2,0)+1,0)</f>
        <v>91</v>
      </c>
      <c r="Z87" s="53">
        <f>VLOOKUP($B87&amp;"Further Education College",'Raw CDR data'!$A:$K,MATCH(MID(Z$10,13,100)*1,'Raw CDR data'!$2:$2,0)+1,0)</f>
        <v>91</v>
      </c>
      <c r="AA87" s="52">
        <f>VLOOKUP($B87&amp;AA$8,'Raw CDR data'!$A:$K,MATCH(MID(AA$10,13,100)*1,'Raw CDR data'!$2:$2,0),0)</f>
        <v>0</v>
      </c>
      <c r="AB87" s="52">
        <f>VLOOKUP($B87&amp;AA$8,'Raw CDR data'!$A:$K,MATCH(MID(AB$10,13,100)*1,'Raw CDR data'!$2:$2,0),0)</f>
        <v>0</v>
      </c>
      <c r="AC87" s="52">
        <f>VLOOKUP($B87&amp;AC$8,'Raw CDR data'!$A:$K,MATCH(MID(AC$10,13,100)*1,'Raw CDR data'!$2:$2,0),0)</f>
        <v>0</v>
      </c>
      <c r="AD87" s="52">
        <f>VLOOKUP($B87&amp;AC$8,'Raw CDR data'!$A:$K,MATCH(MID(AD$10,13,100)*1,'Raw CDR data'!$2:$2,0),0)</f>
        <v>0</v>
      </c>
      <c r="AE87" s="52">
        <f>VLOOKUP($B87&amp;"Voluntary Adoption Agency",'Raw CDR data'!$A:$K,MATCH(MID(AE$10,13,100)*1,'Raw CDR data'!$2:$2,0),0)</f>
        <v>0</v>
      </c>
      <c r="AF87" s="52">
        <f>VLOOKUP($B87&amp;"Voluntary Adoption Agency",'Raw CDR data'!$A:$K,MATCH(MID(AF$10,13,100)*1,'Raw CDR data'!$2:$2,0),0)</f>
        <v>0</v>
      </c>
      <c r="AG87" s="52">
        <f>VLOOKUP($B87&amp;"Local Authority Adoption Agency",'Raw CDR data'!$A:$K,MATCH(MID(AG$10,13,100)*1,'Raw CDR data'!$2:$2,0),0)</f>
        <v>1</v>
      </c>
      <c r="AH87" s="52">
        <f>VLOOKUP($B87&amp;"Local Authority Adoption Agency",'Raw CDR data'!$A:$K,MATCH(MID(AH$10,13,100)*1,'Raw CDR data'!$2:$2,0),0)</f>
        <v>1</v>
      </c>
      <c r="AI87" s="52">
        <f>VLOOKUP($B87&amp;"Independent Fostering Agency",'Raw CDR data'!$A:$K,MATCH(MID(AI$10,13,100)*1,'Raw CDR data'!$2:$2,0),0)</f>
        <v>4</v>
      </c>
      <c r="AJ87" s="52">
        <f>VLOOKUP($B87&amp;"Independent Fostering Agency",'Raw CDR data'!$A:$K,MATCH(MID(AJ$10,13,100)*1,'Raw CDR data'!$2:$2,0),0)</f>
        <v>4</v>
      </c>
      <c r="AK87" s="52">
        <f>VLOOKUP($B87&amp;"Local Authority Fostering Agency",'Raw CDR data'!$A:$K,MATCH(MID(AK$10,13,100)*1,'Raw CDR data'!$2:$2,0),0)</f>
        <v>1</v>
      </c>
      <c r="AL87" s="52">
        <f>VLOOKUP($B87&amp;"Local Authority Fostering Agency",'Raw CDR data'!$A:$K,MATCH(MID(AL$10,13,100)*1,'Raw CDR data'!$2:$2,0),0)</f>
        <v>1</v>
      </c>
      <c r="AM87" s="52">
        <f>VLOOKUP($B87&amp;AM$8,'Raw CDR data'!$A:$K,MATCH(MID(AM$10,13,100)*1,'Raw CDR data'!$2:$2,0),0)</f>
        <v>68</v>
      </c>
      <c r="AN87" s="52">
        <f>VLOOKUP($B87&amp;AM$8,'Raw CDR data'!$A:$K,MATCH(MID(AN$10,13,100)*1,'Raw CDR data'!$2:$2,0),0)</f>
        <v>69</v>
      </c>
    </row>
    <row r="88" spans="2:40" s="49" customFormat="1" ht="10.5">
      <c r="B88" s="148" t="s">
        <v>701</v>
      </c>
      <c r="C88" s="52">
        <f>VLOOKUP($B88&amp;C$8,'Raw CDR data'!$A:$K,MATCH(MID(C$10,13,100)*1,'Raw CDR data'!$2:$2,0),0)</f>
        <v>2</v>
      </c>
      <c r="D88" s="52">
        <f>VLOOKUP($B88&amp;C$8,'Raw CDR data'!$A:$K,MATCH(MID(D$10,13,100)*1,'Raw CDR data'!$2:$2,0),0)</f>
        <v>2</v>
      </c>
      <c r="E88" s="53">
        <f>VLOOKUP($B88&amp;C$8,'Raw CDR data'!$A:$K,MATCH(MID(E$10,13,100)*1,'Raw CDR data'!$2:$2,0)+1,0)</f>
        <v>7</v>
      </c>
      <c r="F88" s="53">
        <f>VLOOKUP($B88&amp;C$8,'Raw CDR data'!$A:$K,MATCH(MID(F$10,13,100)*1,'Raw CDR data'!$2:$2,0)+1,0)</f>
        <v>7</v>
      </c>
      <c r="G88" s="52">
        <f>VLOOKUP($B88&amp;G$8,'Raw CDR data'!$A:$K,MATCH(MID(G$10,13,100)*1,'Raw CDR data'!$2:$2,0),0)</f>
        <v>0</v>
      </c>
      <c r="H88" s="52">
        <f>VLOOKUP($B88&amp;G$8,'Raw CDR data'!$A:$K,MATCH(MID(H$10,13,100)*1,'Raw CDR data'!$2:$2,0),0)</f>
        <v>0</v>
      </c>
      <c r="I88" s="53">
        <f>VLOOKUP($B88&amp;G$8,'Raw CDR data'!$A:$K,MATCH(MID(I$10,13,100)*1,'Raw CDR data'!$2:$2,0)+1,0)</f>
        <v>0</v>
      </c>
      <c r="J88" s="53">
        <f>VLOOKUP($B88&amp;G$8,'Raw CDR data'!$A:$K,MATCH(MID(J$10,13,100)*1,'Raw CDR data'!$2:$2,0)+1,0)</f>
        <v>0</v>
      </c>
      <c r="K88" s="52">
        <f>VLOOKUP($B88&amp;K$8,'Raw CDR data'!$A:$K,MATCH(MID(K$10,13,100)*1,'Raw CDR data'!$2:$2,0),0)</f>
        <v>1</v>
      </c>
      <c r="L88" s="52">
        <f>VLOOKUP($B88&amp;K$8,'Raw CDR data'!$A:$K,MATCH(MID(L$10,13,100)*1,'Raw CDR data'!$2:$2,0),0)</f>
        <v>1</v>
      </c>
      <c r="M88" s="53">
        <f>VLOOKUP($B88&amp;K$8,'Raw CDR data'!$A:$K,MATCH(MID(M$10,13,100)*1,'Raw CDR data'!$2:$2,0)+1,0)</f>
        <v>15</v>
      </c>
      <c r="N88" s="53">
        <f>VLOOKUP($B88&amp;K$8,'Raw CDR data'!$A:$K,MATCH(MID(N$10,13,100)*1,'Raw CDR data'!$2:$2,0)+1,0)</f>
        <v>15</v>
      </c>
      <c r="O88" s="52">
        <f>VLOOKUP($B88&amp;O$8,'Raw CDR data'!$A:$K,MATCH(MID(O$10,13,100)*1,'Raw CDR data'!$2:$2,0),0)</f>
        <v>1</v>
      </c>
      <c r="P88" s="52">
        <f>VLOOKUP($B88&amp;O$8,'Raw CDR data'!$A:$K,MATCH(MID(P$10,13,100)*1,'Raw CDR data'!$2:$2,0),0)</f>
        <v>1</v>
      </c>
      <c r="Q88" s="53">
        <f>VLOOKUP($B88&amp;O$8,'Raw CDR data'!$A:$K,MATCH(MID(Q$10,13,100)*1,'Raw CDR data'!$2:$2,0)+1,0)</f>
        <v>6.6956519999999999</v>
      </c>
      <c r="R88" s="53">
        <f>VLOOKUP($B88&amp;O$8,'Raw CDR data'!$A:$K,MATCH(MID(R$10,13,100)*1,'Raw CDR data'!$2:$2,0)+1,0)</f>
        <v>6.4285709999999998</v>
      </c>
      <c r="S88" s="52">
        <f>VLOOKUP($B88&amp;S$8,'Raw CDR data'!$A:$K,MATCH(MID(S$10,13,100)*1,'Raw CDR data'!$2:$2,0),0)</f>
        <v>0</v>
      </c>
      <c r="T88" s="52">
        <f>VLOOKUP($B88&amp;S$8,'Raw CDR data'!$A:$K,MATCH(MID(T$10,13,100)*1,'Raw CDR data'!$2:$2,0),0)</f>
        <v>0</v>
      </c>
      <c r="U88" s="53">
        <f>VLOOKUP($B88&amp;S$8,'Raw CDR data'!$A:$K,MATCH(MID(U$10,13,100)*1,'Raw CDR data'!$2:$2,0)+1,0)</f>
        <v>0</v>
      </c>
      <c r="V88" s="53">
        <f>VLOOKUP($B88&amp;S$8,'Raw CDR data'!$A:$K,MATCH(MID(V$10,13,100)*1,'Raw CDR data'!$2:$2,0)+1,0)</f>
        <v>0</v>
      </c>
      <c r="W88" s="52">
        <f>VLOOKUP($B88&amp;"Further Education College",'Raw CDR data'!$A:$K,MATCH(MID(W$10,13,100)*1,'Raw CDR data'!$2:$2,0),0)</f>
        <v>0</v>
      </c>
      <c r="X88" s="52">
        <f>VLOOKUP($B88&amp;"Further Education College",'Raw CDR data'!$A:$K,MATCH(MID(X$10,13,100)*1,'Raw CDR data'!$2:$2,0),0)</f>
        <v>0</v>
      </c>
      <c r="Y88" s="53">
        <f>VLOOKUP($B88&amp;"Further Education College",'Raw CDR data'!$A:$K,MATCH(MID(Y$10,13,100)*1,'Raw CDR data'!$2:$2,0)+1,0)</f>
        <v>0</v>
      </c>
      <c r="Z88" s="53">
        <f>VLOOKUP($B88&amp;"Further Education College",'Raw CDR data'!$A:$K,MATCH(MID(Z$10,13,100)*1,'Raw CDR data'!$2:$2,0)+1,0)</f>
        <v>0</v>
      </c>
      <c r="AA88" s="52">
        <f>VLOOKUP($B88&amp;AA$8,'Raw CDR data'!$A:$K,MATCH(MID(AA$10,13,100)*1,'Raw CDR data'!$2:$2,0),0)</f>
        <v>0</v>
      </c>
      <c r="AB88" s="52">
        <f>VLOOKUP($B88&amp;AA$8,'Raw CDR data'!$A:$K,MATCH(MID(AB$10,13,100)*1,'Raw CDR data'!$2:$2,0),0)</f>
        <v>0</v>
      </c>
      <c r="AC88" s="52">
        <f>VLOOKUP($B88&amp;AC$8,'Raw CDR data'!$A:$K,MATCH(MID(AC$10,13,100)*1,'Raw CDR data'!$2:$2,0),0)</f>
        <v>0</v>
      </c>
      <c r="AD88" s="52">
        <f>VLOOKUP($B88&amp;AC$8,'Raw CDR data'!$A:$K,MATCH(MID(AD$10,13,100)*1,'Raw CDR data'!$2:$2,0),0)</f>
        <v>0</v>
      </c>
      <c r="AE88" s="52">
        <f>VLOOKUP($B88&amp;"Voluntary Adoption Agency",'Raw CDR data'!$A:$K,MATCH(MID(AE$10,13,100)*1,'Raw CDR data'!$2:$2,0),0)</f>
        <v>0</v>
      </c>
      <c r="AF88" s="52">
        <f>VLOOKUP($B88&amp;"Voluntary Adoption Agency",'Raw CDR data'!$A:$K,MATCH(MID(AF$10,13,100)*1,'Raw CDR data'!$2:$2,0),0)</f>
        <v>0</v>
      </c>
      <c r="AG88" s="52">
        <f>VLOOKUP($B88&amp;"Local Authority Adoption Agency",'Raw CDR data'!$A:$K,MATCH(MID(AG$10,13,100)*1,'Raw CDR data'!$2:$2,0),0)</f>
        <v>1</v>
      </c>
      <c r="AH88" s="52">
        <f>VLOOKUP($B88&amp;"Local Authority Adoption Agency",'Raw CDR data'!$A:$K,MATCH(MID(AH$10,13,100)*1,'Raw CDR data'!$2:$2,0),0)</f>
        <v>1</v>
      </c>
      <c r="AI88" s="52">
        <f>VLOOKUP($B88&amp;"Independent Fostering Agency",'Raw CDR data'!$A:$K,MATCH(MID(AI$10,13,100)*1,'Raw CDR data'!$2:$2,0),0)</f>
        <v>0</v>
      </c>
      <c r="AJ88" s="52">
        <f>VLOOKUP($B88&amp;"Independent Fostering Agency",'Raw CDR data'!$A:$K,MATCH(MID(AJ$10,13,100)*1,'Raw CDR data'!$2:$2,0),0)</f>
        <v>0</v>
      </c>
      <c r="AK88" s="52">
        <f>VLOOKUP($B88&amp;"Local Authority Fostering Agency",'Raw CDR data'!$A:$K,MATCH(MID(AK$10,13,100)*1,'Raw CDR data'!$2:$2,0),0)</f>
        <v>1</v>
      </c>
      <c r="AL88" s="52">
        <f>VLOOKUP($B88&amp;"Local Authority Fostering Agency",'Raw CDR data'!$A:$K,MATCH(MID(AL$10,13,100)*1,'Raw CDR data'!$2:$2,0),0)</f>
        <v>1</v>
      </c>
      <c r="AM88" s="52">
        <f>VLOOKUP($B88&amp;AM$8,'Raw CDR data'!$A:$K,MATCH(MID(AM$10,13,100)*1,'Raw CDR data'!$2:$2,0),0)</f>
        <v>6</v>
      </c>
      <c r="AN88" s="52">
        <f>VLOOKUP($B88&amp;AM$8,'Raw CDR data'!$A:$K,MATCH(MID(AN$10,13,100)*1,'Raw CDR data'!$2:$2,0),0)</f>
        <v>6</v>
      </c>
    </row>
    <row r="89" spans="2:40" s="49" customFormat="1" ht="10.5">
      <c r="B89" s="148" t="s">
        <v>2369</v>
      </c>
      <c r="C89" s="52">
        <f>VLOOKUP($B89&amp;C$8,'Raw CDR data'!$A:$K,MATCH(MID(C$10,13,100)*1,'Raw CDR data'!$2:$2,0),0)</f>
        <v>74</v>
      </c>
      <c r="D89" s="52">
        <f>VLOOKUP($B89&amp;C$8,'Raw CDR data'!$A:$K,MATCH(MID(D$10,13,100)*1,'Raw CDR data'!$2:$2,0),0)</f>
        <v>74</v>
      </c>
      <c r="E89" s="53">
        <f>VLOOKUP($B89&amp;C$8,'Raw CDR data'!$A:$K,MATCH(MID(E$10,13,100)*1,'Raw CDR data'!$2:$2,0)+1,0)</f>
        <v>309</v>
      </c>
      <c r="F89" s="53">
        <f>VLOOKUP($B89&amp;C$8,'Raw CDR data'!$A:$K,MATCH(MID(F$10,13,100)*1,'Raw CDR data'!$2:$2,0)+1,0)</f>
        <v>309</v>
      </c>
      <c r="G89" s="52">
        <f>VLOOKUP($B89&amp;G$8,'Raw CDR data'!$A:$K,MATCH(MID(G$10,13,100)*1,'Raw CDR data'!$2:$2,0),0)</f>
        <v>0</v>
      </c>
      <c r="H89" s="52">
        <f>VLOOKUP($B89&amp;G$8,'Raw CDR data'!$A:$K,MATCH(MID(H$10,13,100)*1,'Raw CDR data'!$2:$2,0),0)</f>
        <v>0</v>
      </c>
      <c r="I89" s="53">
        <f>VLOOKUP($B89&amp;G$8,'Raw CDR data'!$A:$K,MATCH(MID(I$10,13,100)*1,'Raw CDR data'!$2:$2,0)+1,0)</f>
        <v>0</v>
      </c>
      <c r="J89" s="53">
        <f>VLOOKUP($B89&amp;G$8,'Raw CDR data'!$A:$K,MATCH(MID(J$10,13,100)*1,'Raw CDR data'!$2:$2,0)+1,0)</f>
        <v>0</v>
      </c>
      <c r="K89" s="52">
        <f>VLOOKUP($B89&amp;K$8,'Raw CDR data'!$A:$K,MATCH(MID(K$10,13,100)*1,'Raw CDR data'!$2:$2,0),0)</f>
        <v>6</v>
      </c>
      <c r="L89" s="52">
        <f>VLOOKUP($B89&amp;K$8,'Raw CDR data'!$A:$K,MATCH(MID(L$10,13,100)*1,'Raw CDR data'!$2:$2,0),0)</f>
        <v>6</v>
      </c>
      <c r="M89" s="53">
        <f>VLOOKUP($B89&amp;K$8,'Raw CDR data'!$A:$K,MATCH(MID(M$10,13,100)*1,'Raw CDR data'!$2:$2,0)+1,0)</f>
        <v>112</v>
      </c>
      <c r="N89" s="53">
        <f>VLOOKUP($B89&amp;K$8,'Raw CDR data'!$A:$K,MATCH(MID(N$10,13,100)*1,'Raw CDR data'!$2:$2,0)+1,0)</f>
        <v>112</v>
      </c>
      <c r="O89" s="52">
        <f>VLOOKUP($B89&amp;O$8,'Raw CDR data'!$A:$K,MATCH(MID(O$10,13,100)*1,'Raw CDR data'!$2:$2,0),0)</f>
        <v>1</v>
      </c>
      <c r="P89" s="52">
        <f>VLOOKUP($B89&amp;O$8,'Raw CDR data'!$A:$K,MATCH(MID(P$10,13,100)*1,'Raw CDR data'!$2:$2,0),0)</f>
        <v>1</v>
      </c>
      <c r="Q89" s="53">
        <f>VLOOKUP($B89&amp;O$8,'Raw CDR data'!$A:$K,MATCH(MID(Q$10,13,100)*1,'Raw CDR data'!$2:$2,0)+1,0)</f>
        <v>6</v>
      </c>
      <c r="R89" s="53">
        <f>VLOOKUP($B89&amp;O$8,'Raw CDR data'!$A:$K,MATCH(MID(R$10,13,100)*1,'Raw CDR data'!$2:$2,0)+1,0)</f>
        <v>6</v>
      </c>
      <c r="S89" s="52">
        <f>VLOOKUP($B89&amp;S$8,'Raw CDR data'!$A:$K,MATCH(MID(S$10,13,100)*1,'Raw CDR data'!$2:$2,0),0)</f>
        <v>1</v>
      </c>
      <c r="T89" s="52">
        <f>VLOOKUP($B89&amp;S$8,'Raw CDR data'!$A:$K,MATCH(MID(T$10,13,100)*1,'Raw CDR data'!$2:$2,0),0)</f>
        <v>1</v>
      </c>
      <c r="U89" s="53">
        <f>VLOOKUP($B89&amp;S$8,'Raw CDR data'!$A:$K,MATCH(MID(U$10,13,100)*1,'Raw CDR data'!$2:$2,0)+1,0)</f>
        <v>100</v>
      </c>
      <c r="V89" s="53">
        <f>VLOOKUP($B89&amp;S$8,'Raw CDR data'!$A:$K,MATCH(MID(V$10,13,100)*1,'Raw CDR data'!$2:$2,0)+1,0)</f>
        <v>100</v>
      </c>
      <c r="W89" s="52">
        <f>VLOOKUP($B89&amp;"Further Education College",'Raw CDR data'!$A:$K,MATCH(MID(W$10,13,100)*1,'Raw CDR data'!$2:$2,0),0)</f>
        <v>0</v>
      </c>
      <c r="X89" s="52">
        <f>VLOOKUP($B89&amp;"Further Education College",'Raw CDR data'!$A:$K,MATCH(MID(X$10,13,100)*1,'Raw CDR data'!$2:$2,0),0)</f>
        <v>0</v>
      </c>
      <c r="Y89" s="53">
        <f>VLOOKUP($B89&amp;"Further Education College",'Raw CDR data'!$A:$K,MATCH(MID(Y$10,13,100)*1,'Raw CDR data'!$2:$2,0)+1,0)</f>
        <v>0</v>
      </c>
      <c r="Z89" s="53">
        <f>VLOOKUP($B89&amp;"Further Education College",'Raw CDR data'!$A:$K,MATCH(MID(Z$10,13,100)*1,'Raw CDR data'!$2:$2,0)+1,0)</f>
        <v>0</v>
      </c>
      <c r="AA89" s="52">
        <f>VLOOKUP($B89&amp;AA$8,'Raw CDR data'!$A:$K,MATCH(MID(AA$10,13,100)*1,'Raw CDR data'!$2:$2,0),0)</f>
        <v>0</v>
      </c>
      <c r="AB89" s="52">
        <f>VLOOKUP($B89&amp;AA$8,'Raw CDR data'!$A:$K,MATCH(MID(AB$10,13,100)*1,'Raw CDR data'!$2:$2,0),0)</f>
        <v>0</v>
      </c>
      <c r="AC89" s="52">
        <f>VLOOKUP($B89&amp;AC$8,'Raw CDR data'!$A:$K,MATCH(MID(AC$10,13,100)*1,'Raw CDR data'!$2:$2,0),0)</f>
        <v>0</v>
      </c>
      <c r="AD89" s="52">
        <f>VLOOKUP($B89&amp;AC$8,'Raw CDR data'!$A:$K,MATCH(MID(AD$10,13,100)*1,'Raw CDR data'!$2:$2,0),0)</f>
        <v>0</v>
      </c>
      <c r="AE89" s="52">
        <f>VLOOKUP($B89&amp;"Voluntary Adoption Agency",'Raw CDR data'!$A:$K,MATCH(MID(AE$10,13,100)*1,'Raw CDR data'!$2:$2,0),0)</f>
        <v>0</v>
      </c>
      <c r="AF89" s="52">
        <f>VLOOKUP($B89&amp;"Voluntary Adoption Agency",'Raw CDR data'!$A:$K,MATCH(MID(AF$10,13,100)*1,'Raw CDR data'!$2:$2,0),0)</f>
        <v>0</v>
      </c>
      <c r="AG89" s="52">
        <f>VLOOKUP($B89&amp;"Local Authority Adoption Agency",'Raw CDR data'!$A:$K,MATCH(MID(AG$10,13,100)*1,'Raw CDR data'!$2:$2,0),0)</f>
        <v>1</v>
      </c>
      <c r="AH89" s="52">
        <f>VLOOKUP($B89&amp;"Local Authority Adoption Agency",'Raw CDR data'!$A:$K,MATCH(MID(AH$10,13,100)*1,'Raw CDR data'!$2:$2,0),0)</f>
        <v>1</v>
      </c>
      <c r="AI89" s="52">
        <f>VLOOKUP($B89&amp;"Independent Fostering Agency",'Raw CDR data'!$A:$K,MATCH(MID(AI$10,13,100)*1,'Raw CDR data'!$2:$2,0),0)</f>
        <v>3</v>
      </c>
      <c r="AJ89" s="52">
        <f>VLOOKUP($B89&amp;"Independent Fostering Agency",'Raw CDR data'!$A:$K,MATCH(MID(AJ$10,13,100)*1,'Raw CDR data'!$2:$2,0),0)</f>
        <v>3</v>
      </c>
      <c r="AK89" s="52">
        <f>VLOOKUP($B89&amp;"Local Authority Fostering Agency",'Raw CDR data'!$A:$K,MATCH(MID(AK$10,13,100)*1,'Raw CDR data'!$2:$2,0),0)</f>
        <v>1</v>
      </c>
      <c r="AL89" s="52">
        <f>VLOOKUP($B89&amp;"Local Authority Fostering Agency",'Raw CDR data'!$A:$K,MATCH(MID(AL$10,13,100)*1,'Raw CDR data'!$2:$2,0),0)</f>
        <v>1</v>
      </c>
      <c r="AM89" s="52">
        <f>VLOOKUP($B89&amp;AM$8,'Raw CDR data'!$A:$K,MATCH(MID(AM$10,13,100)*1,'Raw CDR data'!$2:$2,0),0)</f>
        <v>87</v>
      </c>
      <c r="AN89" s="52">
        <f>VLOOKUP($B89&amp;AM$8,'Raw CDR data'!$A:$K,MATCH(MID(AN$10,13,100)*1,'Raw CDR data'!$2:$2,0),0)</f>
        <v>87</v>
      </c>
    </row>
    <row r="90" spans="2:40" s="49" customFormat="1" ht="10.5">
      <c r="B90" s="148" t="s">
        <v>1441</v>
      </c>
      <c r="C90" s="52">
        <f>VLOOKUP($B90&amp;C$8,'Raw CDR data'!$A:$K,MATCH(MID(C$10,13,100)*1,'Raw CDR data'!$2:$2,0),0)</f>
        <v>27</v>
      </c>
      <c r="D90" s="52">
        <f>VLOOKUP($B90&amp;C$8,'Raw CDR data'!$A:$K,MATCH(MID(D$10,13,100)*1,'Raw CDR data'!$2:$2,0),0)</f>
        <v>26</v>
      </c>
      <c r="E90" s="53">
        <f>VLOOKUP($B90&amp;C$8,'Raw CDR data'!$A:$K,MATCH(MID(E$10,13,100)*1,'Raw CDR data'!$2:$2,0)+1,0)</f>
        <v>59</v>
      </c>
      <c r="F90" s="53">
        <f>VLOOKUP($B90&amp;C$8,'Raw CDR data'!$A:$K,MATCH(MID(F$10,13,100)*1,'Raw CDR data'!$2:$2,0)+1,0)</f>
        <v>57</v>
      </c>
      <c r="G90" s="52">
        <f>VLOOKUP($B90&amp;G$8,'Raw CDR data'!$A:$K,MATCH(MID(G$10,13,100)*1,'Raw CDR data'!$2:$2,0),0)</f>
        <v>0</v>
      </c>
      <c r="H90" s="52">
        <f>VLOOKUP($B90&amp;G$8,'Raw CDR data'!$A:$K,MATCH(MID(H$10,13,100)*1,'Raw CDR data'!$2:$2,0),0)</f>
        <v>0</v>
      </c>
      <c r="I90" s="53">
        <f>VLOOKUP($B90&amp;G$8,'Raw CDR data'!$A:$K,MATCH(MID(I$10,13,100)*1,'Raw CDR data'!$2:$2,0)+1,0)</f>
        <v>0</v>
      </c>
      <c r="J90" s="53">
        <f>VLOOKUP($B90&amp;G$8,'Raw CDR data'!$A:$K,MATCH(MID(J$10,13,100)*1,'Raw CDR data'!$2:$2,0)+1,0)</f>
        <v>0</v>
      </c>
      <c r="K90" s="52">
        <f>VLOOKUP($B90&amp;K$8,'Raw CDR data'!$A:$K,MATCH(MID(K$10,13,100)*1,'Raw CDR data'!$2:$2,0),0)</f>
        <v>0</v>
      </c>
      <c r="L90" s="52">
        <f>VLOOKUP($B90&amp;K$8,'Raw CDR data'!$A:$K,MATCH(MID(L$10,13,100)*1,'Raw CDR data'!$2:$2,0),0)</f>
        <v>0</v>
      </c>
      <c r="M90" s="53">
        <f>VLOOKUP($B90&amp;K$8,'Raw CDR data'!$A:$K,MATCH(MID(M$10,13,100)*1,'Raw CDR data'!$2:$2,0)+1,0)</f>
        <v>0</v>
      </c>
      <c r="N90" s="53">
        <f>VLOOKUP($B90&amp;K$8,'Raw CDR data'!$A:$K,MATCH(MID(N$10,13,100)*1,'Raw CDR data'!$2:$2,0)+1,0)</f>
        <v>0</v>
      </c>
      <c r="O90" s="52">
        <f>VLOOKUP($B90&amp;O$8,'Raw CDR data'!$A:$K,MATCH(MID(O$10,13,100)*1,'Raw CDR data'!$2:$2,0),0)</f>
        <v>0</v>
      </c>
      <c r="P90" s="52">
        <f>VLOOKUP($B90&amp;O$8,'Raw CDR data'!$A:$K,MATCH(MID(P$10,13,100)*1,'Raw CDR data'!$2:$2,0),0)</f>
        <v>0</v>
      </c>
      <c r="Q90" s="53">
        <f>VLOOKUP($B90&amp;O$8,'Raw CDR data'!$A:$K,MATCH(MID(Q$10,13,100)*1,'Raw CDR data'!$2:$2,0)+1,0)</f>
        <v>0</v>
      </c>
      <c r="R90" s="53">
        <f>VLOOKUP($B90&amp;O$8,'Raw CDR data'!$A:$K,MATCH(MID(R$10,13,100)*1,'Raw CDR data'!$2:$2,0)+1,0)</f>
        <v>0</v>
      </c>
      <c r="S90" s="52">
        <f>VLOOKUP($B90&amp;S$8,'Raw CDR data'!$A:$K,MATCH(MID(S$10,13,100)*1,'Raw CDR data'!$2:$2,0),0)</f>
        <v>0</v>
      </c>
      <c r="T90" s="52">
        <f>VLOOKUP($B90&amp;S$8,'Raw CDR data'!$A:$K,MATCH(MID(T$10,13,100)*1,'Raw CDR data'!$2:$2,0),0)</f>
        <v>0</v>
      </c>
      <c r="U90" s="53">
        <f>VLOOKUP($B90&amp;S$8,'Raw CDR data'!$A:$K,MATCH(MID(U$10,13,100)*1,'Raw CDR data'!$2:$2,0)+1,0)</f>
        <v>0</v>
      </c>
      <c r="V90" s="53">
        <f>VLOOKUP($B90&amp;S$8,'Raw CDR data'!$A:$K,MATCH(MID(V$10,13,100)*1,'Raw CDR data'!$2:$2,0)+1,0)</f>
        <v>0</v>
      </c>
      <c r="W90" s="52">
        <f>VLOOKUP($B90&amp;"Further Education College",'Raw CDR data'!$A:$K,MATCH(MID(W$10,13,100)*1,'Raw CDR data'!$2:$2,0),0)</f>
        <v>0</v>
      </c>
      <c r="X90" s="52">
        <f>VLOOKUP($B90&amp;"Further Education College",'Raw CDR data'!$A:$K,MATCH(MID(X$10,13,100)*1,'Raw CDR data'!$2:$2,0),0)</f>
        <v>0</v>
      </c>
      <c r="Y90" s="53">
        <f>VLOOKUP($B90&amp;"Further Education College",'Raw CDR data'!$A:$K,MATCH(MID(Y$10,13,100)*1,'Raw CDR data'!$2:$2,0)+1,0)</f>
        <v>0</v>
      </c>
      <c r="Z90" s="53">
        <f>VLOOKUP($B90&amp;"Further Education College",'Raw CDR data'!$A:$K,MATCH(MID(Z$10,13,100)*1,'Raw CDR data'!$2:$2,0)+1,0)</f>
        <v>0</v>
      </c>
      <c r="AA90" s="52">
        <f>VLOOKUP($B90&amp;AA$8,'Raw CDR data'!$A:$K,MATCH(MID(AA$10,13,100)*1,'Raw CDR data'!$2:$2,0),0)</f>
        <v>0</v>
      </c>
      <c r="AB90" s="52">
        <f>VLOOKUP($B90&amp;AA$8,'Raw CDR data'!$A:$K,MATCH(MID(AB$10,13,100)*1,'Raw CDR data'!$2:$2,0),0)</f>
        <v>0</v>
      </c>
      <c r="AC90" s="52">
        <f>VLOOKUP($B90&amp;AC$8,'Raw CDR data'!$A:$K,MATCH(MID(AC$10,13,100)*1,'Raw CDR data'!$2:$2,0),0)</f>
        <v>0</v>
      </c>
      <c r="AD90" s="52">
        <f>VLOOKUP($B90&amp;AC$8,'Raw CDR data'!$A:$K,MATCH(MID(AD$10,13,100)*1,'Raw CDR data'!$2:$2,0),0)</f>
        <v>0</v>
      </c>
      <c r="AE90" s="52">
        <f>VLOOKUP($B90&amp;"Voluntary Adoption Agency",'Raw CDR data'!$A:$K,MATCH(MID(AE$10,13,100)*1,'Raw CDR data'!$2:$2,0),0)</f>
        <v>0</v>
      </c>
      <c r="AF90" s="52">
        <f>VLOOKUP($B90&amp;"Voluntary Adoption Agency",'Raw CDR data'!$A:$K,MATCH(MID(AF$10,13,100)*1,'Raw CDR data'!$2:$2,0),0)</f>
        <v>0</v>
      </c>
      <c r="AG90" s="52">
        <f>VLOOKUP($B90&amp;"Local Authority Adoption Agency",'Raw CDR data'!$A:$K,MATCH(MID(AG$10,13,100)*1,'Raw CDR data'!$2:$2,0),0)</f>
        <v>1</v>
      </c>
      <c r="AH90" s="52">
        <f>VLOOKUP($B90&amp;"Local Authority Adoption Agency",'Raw CDR data'!$A:$K,MATCH(MID(AH$10,13,100)*1,'Raw CDR data'!$2:$2,0),0)</f>
        <v>1</v>
      </c>
      <c r="AI90" s="52">
        <f>VLOOKUP($B90&amp;"Independent Fostering Agency",'Raw CDR data'!$A:$K,MATCH(MID(AI$10,13,100)*1,'Raw CDR data'!$2:$2,0),0)</f>
        <v>1</v>
      </c>
      <c r="AJ90" s="52">
        <f>VLOOKUP($B90&amp;"Independent Fostering Agency",'Raw CDR data'!$A:$K,MATCH(MID(AJ$10,13,100)*1,'Raw CDR data'!$2:$2,0),0)</f>
        <v>1</v>
      </c>
      <c r="AK90" s="52">
        <f>VLOOKUP($B90&amp;"Local Authority Fostering Agency",'Raw CDR data'!$A:$K,MATCH(MID(AK$10,13,100)*1,'Raw CDR data'!$2:$2,0),0)</f>
        <v>1</v>
      </c>
      <c r="AL90" s="52">
        <f>VLOOKUP($B90&amp;"Local Authority Fostering Agency",'Raw CDR data'!$A:$K,MATCH(MID(AL$10,13,100)*1,'Raw CDR data'!$2:$2,0),0)</f>
        <v>1</v>
      </c>
      <c r="AM90" s="52">
        <f>VLOOKUP($B90&amp;AM$8,'Raw CDR data'!$A:$K,MATCH(MID(AM$10,13,100)*1,'Raw CDR data'!$2:$2,0),0)</f>
        <v>30</v>
      </c>
      <c r="AN90" s="52">
        <f>VLOOKUP($B90&amp;AM$8,'Raw CDR data'!$A:$K,MATCH(MID(AN$10,13,100)*1,'Raw CDR data'!$2:$2,0),0)</f>
        <v>29</v>
      </c>
    </row>
    <row r="91" spans="2:40" s="49" customFormat="1" ht="10.5">
      <c r="B91" s="148" t="s">
        <v>416</v>
      </c>
      <c r="C91" s="52">
        <f>VLOOKUP($B91&amp;C$8,'Raw CDR data'!$A:$K,MATCH(MID(C$10,13,100)*1,'Raw CDR data'!$2:$2,0),0)</f>
        <v>24</v>
      </c>
      <c r="D91" s="52">
        <f>VLOOKUP($B91&amp;C$8,'Raw CDR data'!$A:$K,MATCH(MID(D$10,13,100)*1,'Raw CDR data'!$2:$2,0),0)</f>
        <v>24</v>
      </c>
      <c r="E91" s="53">
        <f>VLOOKUP($B91&amp;C$8,'Raw CDR data'!$A:$K,MATCH(MID(E$10,13,100)*1,'Raw CDR data'!$2:$2,0)+1,0)</f>
        <v>91</v>
      </c>
      <c r="F91" s="53">
        <f>VLOOKUP($B91&amp;C$8,'Raw CDR data'!$A:$K,MATCH(MID(F$10,13,100)*1,'Raw CDR data'!$2:$2,0)+1,0)</f>
        <v>91</v>
      </c>
      <c r="G91" s="52">
        <f>VLOOKUP($B91&amp;G$8,'Raw CDR data'!$A:$K,MATCH(MID(G$10,13,100)*1,'Raw CDR data'!$2:$2,0),0)</f>
        <v>0</v>
      </c>
      <c r="H91" s="52">
        <f>VLOOKUP($B91&amp;G$8,'Raw CDR data'!$A:$K,MATCH(MID(H$10,13,100)*1,'Raw CDR data'!$2:$2,0),0)</f>
        <v>0</v>
      </c>
      <c r="I91" s="53">
        <f>VLOOKUP($B91&amp;G$8,'Raw CDR data'!$A:$K,MATCH(MID(I$10,13,100)*1,'Raw CDR data'!$2:$2,0)+1,0)</f>
        <v>0</v>
      </c>
      <c r="J91" s="53">
        <f>VLOOKUP($B91&amp;G$8,'Raw CDR data'!$A:$K,MATCH(MID(J$10,13,100)*1,'Raw CDR data'!$2:$2,0)+1,0)</f>
        <v>0</v>
      </c>
      <c r="K91" s="52">
        <f>VLOOKUP($B91&amp;K$8,'Raw CDR data'!$A:$K,MATCH(MID(K$10,13,100)*1,'Raw CDR data'!$2:$2,0),0)</f>
        <v>0</v>
      </c>
      <c r="L91" s="52">
        <f>VLOOKUP($B91&amp;K$8,'Raw CDR data'!$A:$K,MATCH(MID(L$10,13,100)*1,'Raw CDR data'!$2:$2,0),0)</f>
        <v>0</v>
      </c>
      <c r="M91" s="53">
        <f>VLOOKUP($B91&amp;K$8,'Raw CDR data'!$A:$K,MATCH(MID(M$10,13,100)*1,'Raw CDR data'!$2:$2,0)+1,0)</f>
        <v>0</v>
      </c>
      <c r="N91" s="53">
        <f>VLOOKUP($B91&amp;K$8,'Raw CDR data'!$A:$K,MATCH(MID(N$10,13,100)*1,'Raw CDR data'!$2:$2,0)+1,0)</f>
        <v>0</v>
      </c>
      <c r="O91" s="52">
        <f>VLOOKUP($B91&amp;O$8,'Raw CDR data'!$A:$K,MATCH(MID(O$10,13,100)*1,'Raw CDR data'!$2:$2,0),0)</f>
        <v>0</v>
      </c>
      <c r="P91" s="52">
        <f>VLOOKUP($B91&amp;O$8,'Raw CDR data'!$A:$K,MATCH(MID(P$10,13,100)*1,'Raw CDR data'!$2:$2,0),0)</f>
        <v>0</v>
      </c>
      <c r="Q91" s="53">
        <f>VLOOKUP($B91&amp;O$8,'Raw CDR data'!$A:$K,MATCH(MID(Q$10,13,100)*1,'Raw CDR data'!$2:$2,0)+1,0)</f>
        <v>0</v>
      </c>
      <c r="R91" s="53">
        <f>VLOOKUP($B91&amp;O$8,'Raw CDR data'!$A:$K,MATCH(MID(R$10,13,100)*1,'Raw CDR data'!$2:$2,0)+1,0)</f>
        <v>0</v>
      </c>
      <c r="S91" s="52">
        <f>VLOOKUP($B91&amp;S$8,'Raw CDR data'!$A:$K,MATCH(MID(S$10,13,100)*1,'Raw CDR data'!$2:$2,0),0)</f>
        <v>1</v>
      </c>
      <c r="T91" s="52">
        <f>VLOOKUP($B91&amp;S$8,'Raw CDR data'!$A:$K,MATCH(MID(T$10,13,100)*1,'Raw CDR data'!$2:$2,0),0)</f>
        <v>1</v>
      </c>
      <c r="U91" s="53">
        <f>VLOOKUP($B91&amp;S$8,'Raw CDR data'!$A:$K,MATCH(MID(U$10,13,100)*1,'Raw CDR data'!$2:$2,0)+1,0)</f>
        <v>100</v>
      </c>
      <c r="V91" s="53">
        <f>VLOOKUP($B91&amp;S$8,'Raw CDR data'!$A:$K,MATCH(MID(V$10,13,100)*1,'Raw CDR data'!$2:$2,0)+1,0)</f>
        <v>100</v>
      </c>
      <c r="W91" s="52">
        <f>VLOOKUP($B91&amp;"Further Education College",'Raw CDR data'!$A:$K,MATCH(MID(W$10,13,100)*1,'Raw CDR data'!$2:$2,0),0)</f>
        <v>0</v>
      </c>
      <c r="X91" s="52">
        <f>VLOOKUP($B91&amp;"Further Education College",'Raw CDR data'!$A:$K,MATCH(MID(X$10,13,100)*1,'Raw CDR data'!$2:$2,0),0)</f>
        <v>0</v>
      </c>
      <c r="Y91" s="53">
        <f>VLOOKUP($B91&amp;"Further Education College",'Raw CDR data'!$A:$K,MATCH(MID(Y$10,13,100)*1,'Raw CDR data'!$2:$2,0)+1,0)</f>
        <v>0</v>
      </c>
      <c r="Z91" s="53">
        <f>VLOOKUP($B91&amp;"Further Education College",'Raw CDR data'!$A:$K,MATCH(MID(Z$10,13,100)*1,'Raw CDR data'!$2:$2,0)+1,0)</f>
        <v>0</v>
      </c>
      <c r="AA91" s="52">
        <f>VLOOKUP($B91&amp;AA$8,'Raw CDR data'!$A:$K,MATCH(MID(AA$10,13,100)*1,'Raw CDR data'!$2:$2,0),0)</f>
        <v>0</v>
      </c>
      <c r="AB91" s="52">
        <f>VLOOKUP($B91&amp;AA$8,'Raw CDR data'!$A:$K,MATCH(MID(AB$10,13,100)*1,'Raw CDR data'!$2:$2,0),0)</f>
        <v>0</v>
      </c>
      <c r="AC91" s="52">
        <f>VLOOKUP($B91&amp;AC$8,'Raw CDR data'!$A:$K,MATCH(MID(AC$10,13,100)*1,'Raw CDR data'!$2:$2,0),0)</f>
        <v>0</v>
      </c>
      <c r="AD91" s="52">
        <f>VLOOKUP($B91&amp;AC$8,'Raw CDR data'!$A:$K,MATCH(MID(AD$10,13,100)*1,'Raw CDR data'!$2:$2,0),0)</f>
        <v>0</v>
      </c>
      <c r="AE91" s="52">
        <f>VLOOKUP($B91&amp;"Voluntary Adoption Agency",'Raw CDR data'!$A:$K,MATCH(MID(AE$10,13,100)*1,'Raw CDR data'!$2:$2,0),0)</f>
        <v>0</v>
      </c>
      <c r="AF91" s="52">
        <f>VLOOKUP($B91&amp;"Voluntary Adoption Agency",'Raw CDR data'!$A:$K,MATCH(MID(AF$10,13,100)*1,'Raw CDR data'!$2:$2,0),0)</f>
        <v>0</v>
      </c>
      <c r="AG91" s="52" t="str">
        <f>VLOOKUP($B91&amp;"Local Authority Adoption Agency",'Raw CDR data'!$A:$K,MATCH(MID(AG$10,13,100)*1,'Raw CDR data'!$2:$2,0),0)</f>
        <v>0*</v>
      </c>
      <c r="AH91" s="52" t="str">
        <f>VLOOKUP($B91&amp;"Local Authority Adoption Agency",'Raw CDR data'!$A:$K,MATCH(MID(AH$10,13,100)*1,'Raw CDR data'!$2:$2,0),0)</f>
        <v>0*</v>
      </c>
      <c r="AI91" s="52">
        <f>VLOOKUP($B91&amp;"Independent Fostering Agency",'Raw CDR data'!$A:$K,MATCH(MID(AI$10,13,100)*1,'Raw CDR data'!$2:$2,0),0)</f>
        <v>0</v>
      </c>
      <c r="AJ91" s="52">
        <f>VLOOKUP($B91&amp;"Independent Fostering Agency",'Raw CDR data'!$A:$K,MATCH(MID(AJ$10,13,100)*1,'Raw CDR data'!$2:$2,0),0)</f>
        <v>0</v>
      </c>
      <c r="AK91" s="52">
        <f>VLOOKUP($B91&amp;"Local Authority Fostering Agency",'Raw CDR data'!$A:$K,MATCH(MID(AK$10,13,100)*1,'Raw CDR data'!$2:$2,0),0)</f>
        <v>1</v>
      </c>
      <c r="AL91" s="52">
        <f>VLOOKUP($B91&amp;"Local Authority Fostering Agency",'Raw CDR data'!$A:$K,MATCH(MID(AL$10,13,100)*1,'Raw CDR data'!$2:$2,0),0)</f>
        <v>1</v>
      </c>
      <c r="AM91" s="52">
        <f>VLOOKUP($B91&amp;AM$8,'Raw CDR data'!$A:$K,MATCH(MID(AM$10,13,100)*1,'Raw CDR data'!$2:$2,0),0)</f>
        <v>26</v>
      </c>
      <c r="AN91" s="52">
        <f>VLOOKUP($B91&amp;AM$8,'Raw CDR data'!$A:$K,MATCH(MID(AN$10,13,100)*1,'Raw CDR data'!$2:$2,0),0)</f>
        <v>26</v>
      </c>
    </row>
    <row r="92" spans="2:40" s="49" customFormat="1" ht="10.5">
      <c r="B92" s="148" t="s">
        <v>2228</v>
      </c>
      <c r="C92" s="52">
        <f>VLOOKUP($B92&amp;C$8,'Raw CDR data'!$A:$K,MATCH(MID(C$10,13,100)*1,'Raw CDR data'!$2:$2,0),0)</f>
        <v>10</v>
      </c>
      <c r="D92" s="52">
        <f>VLOOKUP($B92&amp;C$8,'Raw CDR data'!$A:$K,MATCH(MID(D$10,13,100)*1,'Raw CDR data'!$2:$2,0),0)</f>
        <v>10</v>
      </c>
      <c r="E92" s="53">
        <f>VLOOKUP($B92&amp;C$8,'Raw CDR data'!$A:$K,MATCH(MID(E$10,13,100)*1,'Raw CDR data'!$2:$2,0)+1,0)</f>
        <v>48</v>
      </c>
      <c r="F92" s="53">
        <f>VLOOKUP($B92&amp;C$8,'Raw CDR data'!$A:$K,MATCH(MID(F$10,13,100)*1,'Raw CDR data'!$2:$2,0)+1,0)</f>
        <v>48</v>
      </c>
      <c r="G92" s="52">
        <f>VLOOKUP($B92&amp;G$8,'Raw CDR data'!$A:$K,MATCH(MID(G$10,13,100)*1,'Raw CDR data'!$2:$2,0),0)</f>
        <v>0</v>
      </c>
      <c r="H92" s="52">
        <f>VLOOKUP($B92&amp;G$8,'Raw CDR data'!$A:$K,MATCH(MID(H$10,13,100)*1,'Raw CDR data'!$2:$2,0),0)</f>
        <v>0</v>
      </c>
      <c r="I92" s="53">
        <f>VLOOKUP($B92&amp;G$8,'Raw CDR data'!$A:$K,MATCH(MID(I$10,13,100)*1,'Raw CDR data'!$2:$2,0)+1,0)</f>
        <v>0</v>
      </c>
      <c r="J92" s="53">
        <f>VLOOKUP($B92&amp;G$8,'Raw CDR data'!$A:$K,MATCH(MID(J$10,13,100)*1,'Raw CDR data'!$2:$2,0)+1,0)</f>
        <v>0</v>
      </c>
      <c r="K92" s="52">
        <f>VLOOKUP($B92&amp;K$8,'Raw CDR data'!$A:$K,MATCH(MID(K$10,13,100)*1,'Raw CDR data'!$2:$2,0),0)</f>
        <v>0</v>
      </c>
      <c r="L92" s="52">
        <f>VLOOKUP($B92&amp;K$8,'Raw CDR data'!$A:$K,MATCH(MID(L$10,13,100)*1,'Raw CDR data'!$2:$2,0),0)</f>
        <v>0</v>
      </c>
      <c r="M92" s="53">
        <f>VLOOKUP($B92&amp;K$8,'Raw CDR data'!$A:$K,MATCH(MID(M$10,13,100)*1,'Raw CDR data'!$2:$2,0)+1,0)</f>
        <v>0</v>
      </c>
      <c r="N92" s="53">
        <f>VLOOKUP($B92&amp;K$8,'Raw CDR data'!$A:$K,MATCH(MID(N$10,13,100)*1,'Raw CDR data'!$2:$2,0)+1,0)</f>
        <v>0</v>
      </c>
      <c r="O92" s="52">
        <f>VLOOKUP($B92&amp;O$8,'Raw CDR data'!$A:$K,MATCH(MID(O$10,13,100)*1,'Raw CDR data'!$2:$2,0),0)</f>
        <v>0</v>
      </c>
      <c r="P92" s="52">
        <f>VLOOKUP($B92&amp;O$8,'Raw CDR data'!$A:$K,MATCH(MID(P$10,13,100)*1,'Raw CDR data'!$2:$2,0),0)</f>
        <v>0</v>
      </c>
      <c r="Q92" s="53">
        <f>VLOOKUP($B92&amp;O$8,'Raw CDR data'!$A:$K,MATCH(MID(Q$10,13,100)*1,'Raw CDR data'!$2:$2,0)+1,0)</f>
        <v>0</v>
      </c>
      <c r="R92" s="53">
        <f>VLOOKUP($B92&amp;O$8,'Raw CDR data'!$A:$K,MATCH(MID(R$10,13,100)*1,'Raw CDR data'!$2:$2,0)+1,0)</f>
        <v>0</v>
      </c>
      <c r="S92" s="52">
        <f>VLOOKUP($B92&amp;S$8,'Raw CDR data'!$A:$K,MATCH(MID(S$10,13,100)*1,'Raw CDR data'!$2:$2,0),0)</f>
        <v>0</v>
      </c>
      <c r="T92" s="52">
        <f>VLOOKUP($B92&amp;S$8,'Raw CDR data'!$A:$K,MATCH(MID(T$10,13,100)*1,'Raw CDR data'!$2:$2,0),0)</f>
        <v>0</v>
      </c>
      <c r="U92" s="53">
        <f>VLOOKUP($B92&amp;S$8,'Raw CDR data'!$A:$K,MATCH(MID(U$10,13,100)*1,'Raw CDR data'!$2:$2,0)+1,0)</f>
        <v>0</v>
      </c>
      <c r="V92" s="53">
        <f>VLOOKUP($B92&amp;S$8,'Raw CDR data'!$A:$K,MATCH(MID(V$10,13,100)*1,'Raw CDR data'!$2:$2,0)+1,0)</f>
        <v>0</v>
      </c>
      <c r="W92" s="52">
        <f>VLOOKUP($B92&amp;"Further Education College",'Raw CDR data'!$A:$K,MATCH(MID(W$10,13,100)*1,'Raw CDR data'!$2:$2,0),0)</f>
        <v>0</v>
      </c>
      <c r="X92" s="52">
        <f>VLOOKUP($B92&amp;"Further Education College",'Raw CDR data'!$A:$K,MATCH(MID(X$10,13,100)*1,'Raw CDR data'!$2:$2,0),0)</f>
        <v>0</v>
      </c>
      <c r="Y92" s="53">
        <f>VLOOKUP($B92&amp;"Further Education College",'Raw CDR data'!$A:$K,MATCH(MID(Y$10,13,100)*1,'Raw CDR data'!$2:$2,0)+1,0)</f>
        <v>0</v>
      </c>
      <c r="Z92" s="53">
        <f>VLOOKUP($B92&amp;"Further Education College",'Raw CDR data'!$A:$K,MATCH(MID(Z$10,13,100)*1,'Raw CDR data'!$2:$2,0)+1,0)</f>
        <v>0</v>
      </c>
      <c r="AA92" s="52">
        <f>VLOOKUP($B92&amp;AA$8,'Raw CDR data'!$A:$K,MATCH(MID(AA$10,13,100)*1,'Raw CDR data'!$2:$2,0),0)</f>
        <v>0</v>
      </c>
      <c r="AB92" s="52">
        <f>VLOOKUP($B92&amp;AA$8,'Raw CDR data'!$A:$K,MATCH(MID(AB$10,13,100)*1,'Raw CDR data'!$2:$2,0),0)</f>
        <v>0</v>
      </c>
      <c r="AC92" s="52">
        <f>VLOOKUP($B92&amp;AC$8,'Raw CDR data'!$A:$K,MATCH(MID(AC$10,13,100)*1,'Raw CDR data'!$2:$2,0),0)</f>
        <v>0</v>
      </c>
      <c r="AD92" s="52">
        <f>VLOOKUP($B92&amp;AC$8,'Raw CDR data'!$A:$K,MATCH(MID(AD$10,13,100)*1,'Raw CDR data'!$2:$2,0),0)</f>
        <v>0</v>
      </c>
      <c r="AE92" s="52">
        <f>VLOOKUP($B92&amp;"Voluntary Adoption Agency",'Raw CDR data'!$A:$K,MATCH(MID(AE$10,13,100)*1,'Raw CDR data'!$2:$2,0),0)</f>
        <v>0</v>
      </c>
      <c r="AF92" s="52">
        <f>VLOOKUP($B92&amp;"Voluntary Adoption Agency",'Raw CDR data'!$A:$K,MATCH(MID(AF$10,13,100)*1,'Raw CDR data'!$2:$2,0),0)</f>
        <v>0</v>
      </c>
      <c r="AG92" s="52">
        <f>VLOOKUP($B92&amp;"Local Authority Adoption Agency",'Raw CDR data'!$A:$K,MATCH(MID(AG$10,13,100)*1,'Raw CDR data'!$2:$2,0),0)</f>
        <v>1</v>
      </c>
      <c r="AH92" s="52">
        <f>VLOOKUP($B92&amp;"Local Authority Adoption Agency",'Raw CDR data'!$A:$K,MATCH(MID(AH$10,13,100)*1,'Raw CDR data'!$2:$2,0),0)</f>
        <v>1</v>
      </c>
      <c r="AI92" s="52">
        <f>VLOOKUP($B92&amp;"Independent Fostering Agency",'Raw CDR data'!$A:$K,MATCH(MID(AI$10,13,100)*1,'Raw CDR data'!$2:$2,0),0)</f>
        <v>0</v>
      </c>
      <c r="AJ92" s="52">
        <f>VLOOKUP($B92&amp;"Independent Fostering Agency",'Raw CDR data'!$A:$K,MATCH(MID(AJ$10,13,100)*1,'Raw CDR data'!$2:$2,0),0)</f>
        <v>0</v>
      </c>
      <c r="AK92" s="52">
        <f>VLOOKUP($B92&amp;"Local Authority Fostering Agency",'Raw CDR data'!$A:$K,MATCH(MID(AK$10,13,100)*1,'Raw CDR data'!$2:$2,0),0)</f>
        <v>1</v>
      </c>
      <c r="AL92" s="52">
        <f>VLOOKUP($B92&amp;"Local Authority Fostering Agency",'Raw CDR data'!$A:$K,MATCH(MID(AL$10,13,100)*1,'Raw CDR data'!$2:$2,0),0)</f>
        <v>1</v>
      </c>
      <c r="AM92" s="52">
        <f>VLOOKUP($B92&amp;AM$8,'Raw CDR data'!$A:$K,MATCH(MID(AM$10,13,100)*1,'Raw CDR data'!$2:$2,0),0)</f>
        <v>12</v>
      </c>
      <c r="AN92" s="52">
        <f>VLOOKUP($B92&amp;AM$8,'Raw CDR data'!$A:$K,MATCH(MID(AN$10,13,100)*1,'Raw CDR data'!$2:$2,0),0)</f>
        <v>12</v>
      </c>
    </row>
    <row r="93" spans="2:40" s="49" customFormat="1" ht="10.5">
      <c r="B93" s="148" t="s">
        <v>2360</v>
      </c>
      <c r="C93" s="52">
        <f>VLOOKUP($B93&amp;C$8,'Raw CDR data'!$A:$K,MATCH(MID(C$10,13,100)*1,'Raw CDR data'!$2:$2,0),0)</f>
        <v>8</v>
      </c>
      <c r="D93" s="52">
        <f>VLOOKUP($B93&amp;C$8,'Raw CDR data'!$A:$K,MATCH(MID(D$10,13,100)*1,'Raw CDR data'!$2:$2,0),0)</f>
        <v>8</v>
      </c>
      <c r="E93" s="53">
        <f>VLOOKUP($B93&amp;C$8,'Raw CDR data'!$A:$K,MATCH(MID(E$10,13,100)*1,'Raw CDR data'!$2:$2,0)+1,0)</f>
        <v>63</v>
      </c>
      <c r="F93" s="53">
        <f>VLOOKUP($B93&amp;C$8,'Raw CDR data'!$A:$K,MATCH(MID(F$10,13,100)*1,'Raw CDR data'!$2:$2,0)+1,0)</f>
        <v>63</v>
      </c>
      <c r="G93" s="52">
        <f>VLOOKUP($B93&amp;G$8,'Raw CDR data'!$A:$K,MATCH(MID(G$10,13,100)*1,'Raw CDR data'!$2:$2,0),0)</f>
        <v>0</v>
      </c>
      <c r="H93" s="52">
        <f>VLOOKUP($B93&amp;G$8,'Raw CDR data'!$A:$K,MATCH(MID(H$10,13,100)*1,'Raw CDR data'!$2:$2,0),0)</f>
        <v>0</v>
      </c>
      <c r="I93" s="53">
        <f>VLOOKUP($B93&amp;G$8,'Raw CDR data'!$A:$K,MATCH(MID(I$10,13,100)*1,'Raw CDR data'!$2:$2,0)+1,0)</f>
        <v>0</v>
      </c>
      <c r="J93" s="53">
        <f>VLOOKUP($B93&amp;G$8,'Raw CDR data'!$A:$K,MATCH(MID(J$10,13,100)*1,'Raw CDR data'!$2:$2,0)+1,0)</f>
        <v>0</v>
      </c>
      <c r="K93" s="52">
        <f>VLOOKUP($B93&amp;K$8,'Raw CDR data'!$A:$K,MATCH(MID(K$10,13,100)*1,'Raw CDR data'!$2:$2,0),0)</f>
        <v>2</v>
      </c>
      <c r="L93" s="52">
        <f>VLOOKUP($B93&amp;K$8,'Raw CDR data'!$A:$K,MATCH(MID(L$10,13,100)*1,'Raw CDR data'!$2:$2,0),0)</f>
        <v>2</v>
      </c>
      <c r="M93" s="53">
        <f>VLOOKUP($B93&amp;K$8,'Raw CDR data'!$A:$K,MATCH(MID(M$10,13,100)*1,'Raw CDR data'!$2:$2,0)+1,0)</f>
        <v>17</v>
      </c>
      <c r="N93" s="53">
        <f>VLOOKUP($B93&amp;K$8,'Raw CDR data'!$A:$K,MATCH(MID(N$10,13,100)*1,'Raw CDR data'!$2:$2,0)+1,0)</f>
        <v>17</v>
      </c>
      <c r="O93" s="52">
        <f>VLOOKUP($B93&amp;O$8,'Raw CDR data'!$A:$K,MATCH(MID(O$10,13,100)*1,'Raw CDR data'!$2:$2,0),0)</f>
        <v>0</v>
      </c>
      <c r="P93" s="52">
        <f>VLOOKUP($B93&amp;O$8,'Raw CDR data'!$A:$K,MATCH(MID(P$10,13,100)*1,'Raw CDR data'!$2:$2,0),0)</f>
        <v>0</v>
      </c>
      <c r="Q93" s="53">
        <f>VLOOKUP($B93&amp;O$8,'Raw CDR data'!$A:$K,MATCH(MID(Q$10,13,100)*1,'Raw CDR data'!$2:$2,0)+1,0)</f>
        <v>0</v>
      </c>
      <c r="R93" s="53">
        <f>VLOOKUP($B93&amp;O$8,'Raw CDR data'!$A:$K,MATCH(MID(R$10,13,100)*1,'Raw CDR data'!$2:$2,0)+1,0)</f>
        <v>0</v>
      </c>
      <c r="S93" s="52">
        <f>VLOOKUP($B93&amp;S$8,'Raw CDR data'!$A:$K,MATCH(MID(S$10,13,100)*1,'Raw CDR data'!$2:$2,0),0)</f>
        <v>0</v>
      </c>
      <c r="T93" s="52">
        <f>VLOOKUP($B93&amp;S$8,'Raw CDR data'!$A:$K,MATCH(MID(T$10,13,100)*1,'Raw CDR data'!$2:$2,0),0)</f>
        <v>0</v>
      </c>
      <c r="U93" s="53">
        <f>VLOOKUP($B93&amp;S$8,'Raw CDR data'!$A:$K,MATCH(MID(U$10,13,100)*1,'Raw CDR data'!$2:$2,0)+1,0)</f>
        <v>0</v>
      </c>
      <c r="V93" s="53">
        <f>VLOOKUP($B93&amp;S$8,'Raw CDR data'!$A:$K,MATCH(MID(V$10,13,100)*1,'Raw CDR data'!$2:$2,0)+1,0)</f>
        <v>0</v>
      </c>
      <c r="W93" s="52">
        <f>VLOOKUP($B93&amp;"Further Education College",'Raw CDR data'!$A:$K,MATCH(MID(W$10,13,100)*1,'Raw CDR data'!$2:$2,0),0)</f>
        <v>1</v>
      </c>
      <c r="X93" s="52">
        <f>VLOOKUP($B93&amp;"Further Education College",'Raw CDR data'!$A:$K,MATCH(MID(X$10,13,100)*1,'Raw CDR data'!$2:$2,0),0)</f>
        <v>1</v>
      </c>
      <c r="Y93" s="53">
        <f>VLOOKUP($B93&amp;"Further Education College",'Raw CDR data'!$A:$K,MATCH(MID(Y$10,13,100)*1,'Raw CDR data'!$2:$2,0)+1,0)</f>
        <v>120</v>
      </c>
      <c r="Z93" s="53">
        <f>VLOOKUP($B93&amp;"Further Education College",'Raw CDR data'!$A:$K,MATCH(MID(Z$10,13,100)*1,'Raw CDR data'!$2:$2,0)+1,0)</f>
        <v>120</v>
      </c>
      <c r="AA93" s="52">
        <f>VLOOKUP($B93&amp;AA$8,'Raw CDR data'!$A:$K,MATCH(MID(AA$10,13,100)*1,'Raw CDR data'!$2:$2,0),0)</f>
        <v>1</v>
      </c>
      <c r="AB93" s="52">
        <f>VLOOKUP($B93&amp;AA$8,'Raw CDR data'!$A:$K,MATCH(MID(AB$10,13,100)*1,'Raw CDR data'!$2:$2,0),0)</f>
        <v>1</v>
      </c>
      <c r="AC93" s="52">
        <f>VLOOKUP($B93&amp;AC$8,'Raw CDR data'!$A:$K,MATCH(MID(AC$10,13,100)*1,'Raw CDR data'!$2:$2,0),0)</f>
        <v>1</v>
      </c>
      <c r="AD93" s="52">
        <f>VLOOKUP($B93&amp;AC$8,'Raw CDR data'!$A:$K,MATCH(MID(AD$10,13,100)*1,'Raw CDR data'!$2:$2,0),0)</f>
        <v>1</v>
      </c>
      <c r="AE93" s="52">
        <f>VLOOKUP($B93&amp;"Voluntary Adoption Agency",'Raw CDR data'!$A:$K,MATCH(MID(AE$10,13,100)*1,'Raw CDR data'!$2:$2,0),0)</f>
        <v>1</v>
      </c>
      <c r="AF93" s="52">
        <f>VLOOKUP($B93&amp;"Voluntary Adoption Agency",'Raw CDR data'!$A:$K,MATCH(MID(AF$10,13,100)*1,'Raw CDR data'!$2:$2,0),0)</f>
        <v>1</v>
      </c>
      <c r="AG93" s="52">
        <f>VLOOKUP($B93&amp;"Local Authority Adoption Agency",'Raw CDR data'!$A:$K,MATCH(MID(AG$10,13,100)*1,'Raw CDR data'!$2:$2,0),0)</f>
        <v>1</v>
      </c>
      <c r="AH93" s="52">
        <f>VLOOKUP($B93&amp;"Local Authority Adoption Agency",'Raw CDR data'!$A:$K,MATCH(MID(AH$10,13,100)*1,'Raw CDR data'!$2:$2,0),0)</f>
        <v>1</v>
      </c>
      <c r="AI93" s="52">
        <f>VLOOKUP($B93&amp;"Independent Fostering Agency",'Raw CDR data'!$A:$K,MATCH(MID(AI$10,13,100)*1,'Raw CDR data'!$2:$2,0),0)</f>
        <v>3</v>
      </c>
      <c r="AJ93" s="52">
        <f>VLOOKUP($B93&amp;"Independent Fostering Agency",'Raw CDR data'!$A:$K,MATCH(MID(AJ$10,13,100)*1,'Raw CDR data'!$2:$2,0),0)</f>
        <v>3</v>
      </c>
      <c r="AK93" s="52">
        <f>VLOOKUP($B93&amp;"Local Authority Fostering Agency",'Raw CDR data'!$A:$K,MATCH(MID(AK$10,13,100)*1,'Raw CDR data'!$2:$2,0),0)</f>
        <v>1</v>
      </c>
      <c r="AL93" s="52">
        <f>VLOOKUP($B93&amp;"Local Authority Fostering Agency",'Raw CDR data'!$A:$K,MATCH(MID(AL$10,13,100)*1,'Raw CDR data'!$2:$2,0),0)</f>
        <v>1</v>
      </c>
      <c r="AM93" s="52">
        <f>VLOOKUP($B93&amp;AM$8,'Raw CDR data'!$A:$K,MATCH(MID(AM$10,13,100)*1,'Raw CDR data'!$2:$2,0),0)</f>
        <v>19</v>
      </c>
      <c r="AN93" s="52">
        <f>VLOOKUP($B93&amp;AM$8,'Raw CDR data'!$A:$K,MATCH(MID(AN$10,13,100)*1,'Raw CDR data'!$2:$2,0),0)</f>
        <v>19</v>
      </c>
    </row>
    <row r="94" spans="2:40" s="49" customFormat="1" ht="10.5">
      <c r="B94" s="148" t="s">
        <v>2370</v>
      </c>
      <c r="C94" s="52">
        <f>VLOOKUP($B94&amp;C$8,'Raw CDR data'!$A:$K,MATCH(MID(C$10,13,100)*1,'Raw CDR data'!$2:$2,0),0)</f>
        <v>12</v>
      </c>
      <c r="D94" s="52">
        <f>VLOOKUP($B94&amp;C$8,'Raw CDR data'!$A:$K,MATCH(MID(D$10,13,100)*1,'Raw CDR data'!$2:$2,0),0)</f>
        <v>13</v>
      </c>
      <c r="E94" s="53">
        <f>VLOOKUP($B94&amp;C$8,'Raw CDR data'!$A:$K,MATCH(MID(E$10,13,100)*1,'Raw CDR data'!$2:$2,0)+1,0)</f>
        <v>52</v>
      </c>
      <c r="F94" s="53">
        <f>VLOOKUP($B94&amp;C$8,'Raw CDR data'!$A:$K,MATCH(MID(F$10,13,100)*1,'Raw CDR data'!$2:$2,0)+1,0)</f>
        <v>55</v>
      </c>
      <c r="G94" s="52">
        <f>VLOOKUP($B94&amp;G$8,'Raw CDR data'!$A:$K,MATCH(MID(G$10,13,100)*1,'Raw CDR data'!$2:$2,0),0)</f>
        <v>0</v>
      </c>
      <c r="H94" s="52">
        <f>VLOOKUP($B94&amp;G$8,'Raw CDR data'!$A:$K,MATCH(MID(H$10,13,100)*1,'Raw CDR data'!$2:$2,0),0)</f>
        <v>0</v>
      </c>
      <c r="I94" s="53">
        <f>VLOOKUP($B94&amp;G$8,'Raw CDR data'!$A:$K,MATCH(MID(I$10,13,100)*1,'Raw CDR data'!$2:$2,0)+1,0)</f>
        <v>0</v>
      </c>
      <c r="J94" s="53">
        <f>VLOOKUP($B94&amp;G$8,'Raw CDR data'!$A:$K,MATCH(MID(J$10,13,100)*1,'Raw CDR data'!$2:$2,0)+1,0)</f>
        <v>0</v>
      </c>
      <c r="K94" s="52">
        <f>VLOOKUP($B94&amp;K$8,'Raw CDR data'!$A:$K,MATCH(MID(K$10,13,100)*1,'Raw CDR data'!$2:$2,0),0)</f>
        <v>1</v>
      </c>
      <c r="L94" s="52">
        <f>VLOOKUP($B94&amp;K$8,'Raw CDR data'!$A:$K,MATCH(MID(L$10,13,100)*1,'Raw CDR data'!$2:$2,0),0)</f>
        <v>1</v>
      </c>
      <c r="M94" s="53">
        <f>VLOOKUP($B94&amp;K$8,'Raw CDR data'!$A:$K,MATCH(MID(M$10,13,100)*1,'Raw CDR data'!$2:$2,0)+1,0)</f>
        <v>6</v>
      </c>
      <c r="N94" s="53">
        <f>VLOOKUP($B94&amp;K$8,'Raw CDR data'!$A:$K,MATCH(MID(N$10,13,100)*1,'Raw CDR data'!$2:$2,0)+1,0)</f>
        <v>6</v>
      </c>
      <c r="O94" s="52">
        <f>VLOOKUP($B94&amp;O$8,'Raw CDR data'!$A:$K,MATCH(MID(O$10,13,100)*1,'Raw CDR data'!$2:$2,0),0)</f>
        <v>0</v>
      </c>
      <c r="P94" s="52">
        <f>VLOOKUP($B94&amp;O$8,'Raw CDR data'!$A:$K,MATCH(MID(P$10,13,100)*1,'Raw CDR data'!$2:$2,0),0)</f>
        <v>0</v>
      </c>
      <c r="Q94" s="53">
        <f>VLOOKUP($B94&amp;O$8,'Raw CDR data'!$A:$K,MATCH(MID(Q$10,13,100)*1,'Raw CDR data'!$2:$2,0)+1,0)</f>
        <v>0</v>
      </c>
      <c r="R94" s="53">
        <f>VLOOKUP($B94&amp;O$8,'Raw CDR data'!$A:$K,MATCH(MID(R$10,13,100)*1,'Raw CDR data'!$2:$2,0)+1,0)</f>
        <v>0</v>
      </c>
      <c r="S94" s="52">
        <f>VLOOKUP($B94&amp;S$8,'Raw CDR data'!$A:$K,MATCH(MID(S$10,13,100)*1,'Raw CDR data'!$2:$2,0),0)</f>
        <v>0</v>
      </c>
      <c r="T94" s="52">
        <f>VLOOKUP($B94&amp;S$8,'Raw CDR data'!$A:$K,MATCH(MID(T$10,13,100)*1,'Raw CDR data'!$2:$2,0),0)</f>
        <v>0</v>
      </c>
      <c r="U94" s="53">
        <f>VLOOKUP($B94&amp;S$8,'Raw CDR data'!$A:$K,MATCH(MID(U$10,13,100)*1,'Raw CDR data'!$2:$2,0)+1,0)</f>
        <v>0</v>
      </c>
      <c r="V94" s="53">
        <f>VLOOKUP($B94&amp;S$8,'Raw CDR data'!$A:$K,MATCH(MID(V$10,13,100)*1,'Raw CDR data'!$2:$2,0)+1,0)</f>
        <v>0</v>
      </c>
      <c r="W94" s="52">
        <f>VLOOKUP($B94&amp;"Further Education College",'Raw CDR data'!$A:$K,MATCH(MID(W$10,13,100)*1,'Raw CDR data'!$2:$2,0),0)</f>
        <v>0</v>
      </c>
      <c r="X94" s="52">
        <f>VLOOKUP($B94&amp;"Further Education College",'Raw CDR data'!$A:$K,MATCH(MID(X$10,13,100)*1,'Raw CDR data'!$2:$2,0),0)</f>
        <v>0</v>
      </c>
      <c r="Y94" s="53">
        <f>VLOOKUP($B94&amp;"Further Education College",'Raw CDR data'!$A:$K,MATCH(MID(Y$10,13,100)*1,'Raw CDR data'!$2:$2,0)+1,0)</f>
        <v>0</v>
      </c>
      <c r="Z94" s="53">
        <f>VLOOKUP($B94&amp;"Further Education College",'Raw CDR data'!$A:$K,MATCH(MID(Z$10,13,100)*1,'Raw CDR data'!$2:$2,0)+1,0)</f>
        <v>0</v>
      </c>
      <c r="AA94" s="52">
        <f>VLOOKUP($B94&amp;AA$8,'Raw CDR data'!$A:$K,MATCH(MID(AA$10,13,100)*1,'Raw CDR data'!$2:$2,0),0)</f>
        <v>0</v>
      </c>
      <c r="AB94" s="52">
        <f>VLOOKUP($B94&amp;AA$8,'Raw CDR data'!$A:$K,MATCH(MID(AB$10,13,100)*1,'Raw CDR data'!$2:$2,0),0)</f>
        <v>0</v>
      </c>
      <c r="AC94" s="52">
        <f>VLOOKUP($B94&amp;AC$8,'Raw CDR data'!$A:$K,MATCH(MID(AC$10,13,100)*1,'Raw CDR data'!$2:$2,0),0)</f>
        <v>0</v>
      </c>
      <c r="AD94" s="52">
        <f>VLOOKUP($B94&amp;AC$8,'Raw CDR data'!$A:$K,MATCH(MID(AD$10,13,100)*1,'Raw CDR data'!$2:$2,0),0)</f>
        <v>0</v>
      </c>
      <c r="AE94" s="52">
        <f>VLOOKUP($B94&amp;"Voluntary Adoption Agency",'Raw CDR data'!$A:$K,MATCH(MID(AE$10,13,100)*1,'Raw CDR data'!$2:$2,0),0)</f>
        <v>0</v>
      </c>
      <c r="AF94" s="52">
        <f>VLOOKUP($B94&amp;"Voluntary Adoption Agency",'Raw CDR data'!$A:$K,MATCH(MID(AF$10,13,100)*1,'Raw CDR data'!$2:$2,0),0)</f>
        <v>0</v>
      </c>
      <c r="AG94" s="52">
        <f>VLOOKUP($B94&amp;"Local Authority Adoption Agency",'Raw CDR data'!$A:$K,MATCH(MID(AG$10,13,100)*1,'Raw CDR data'!$2:$2,0),0)</f>
        <v>1</v>
      </c>
      <c r="AH94" s="52">
        <f>VLOOKUP($B94&amp;"Local Authority Adoption Agency",'Raw CDR data'!$A:$K,MATCH(MID(AH$10,13,100)*1,'Raw CDR data'!$2:$2,0),0)</f>
        <v>1</v>
      </c>
      <c r="AI94" s="52">
        <f>VLOOKUP($B94&amp;"Independent Fostering Agency",'Raw CDR data'!$A:$K,MATCH(MID(AI$10,13,100)*1,'Raw CDR data'!$2:$2,0),0)</f>
        <v>2</v>
      </c>
      <c r="AJ94" s="52">
        <f>VLOOKUP($B94&amp;"Independent Fostering Agency",'Raw CDR data'!$A:$K,MATCH(MID(AJ$10,13,100)*1,'Raw CDR data'!$2:$2,0),0)</f>
        <v>2</v>
      </c>
      <c r="AK94" s="52">
        <f>VLOOKUP($B94&amp;"Local Authority Fostering Agency",'Raw CDR data'!$A:$K,MATCH(MID(AK$10,13,100)*1,'Raw CDR data'!$2:$2,0),0)</f>
        <v>1</v>
      </c>
      <c r="AL94" s="52">
        <f>VLOOKUP($B94&amp;"Local Authority Fostering Agency",'Raw CDR data'!$A:$K,MATCH(MID(AL$10,13,100)*1,'Raw CDR data'!$2:$2,0),0)</f>
        <v>1</v>
      </c>
      <c r="AM94" s="52">
        <f>VLOOKUP($B94&amp;AM$8,'Raw CDR data'!$A:$K,MATCH(MID(AM$10,13,100)*1,'Raw CDR data'!$2:$2,0),0)</f>
        <v>17</v>
      </c>
      <c r="AN94" s="52">
        <f>VLOOKUP($B94&amp;AM$8,'Raw CDR data'!$A:$K,MATCH(MID(AN$10,13,100)*1,'Raw CDR data'!$2:$2,0),0)</f>
        <v>18</v>
      </c>
    </row>
    <row r="95" spans="2:40" s="49" customFormat="1" ht="10.5">
      <c r="B95" s="148" t="s">
        <v>2371</v>
      </c>
      <c r="C95" s="52">
        <f>VLOOKUP($B95&amp;C$8,'Raw CDR data'!$A:$K,MATCH(MID(C$10,13,100)*1,'Raw CDR data'!$2:$2,0),0)</f>
        <v>17</v>
      </c>
      <c r="D95" s="52">
        <f>VLOOKUP($B95&amp;C$8,'Raw CDR data'!$A:$K,MATCH(MID(D$10,13,100)*1,'Raw CDR data'!$2:$2,0),0)</f>
        <v>18</v>
      </c>
      <c r="E95" s="53">
        <f>VLOOKUP($B95&amp;C$8,'Raw CDR data'!$A:$K,MATCH(MID(E$10,13,100)*1,'Raw CDR data'!$2:$2,0)+1,0)</f>
        <v>148</v>
      </c>
      <c r="F95" s="53">
        <f>VLOOKUP($B95&amp;C$8,'Raw CDR data'!$A:$K,MATCH(MID(F$10,13,100)*1,'Raw CDR data'!$2:$2,0)+1,0)</f>
        <v>151</v>
      </c>
      <c r="G95" s="52">
        <f>VLOOKUP($B95&amp;G$8,'Raw CDR data'!$A:$K,MATCH(MID(G$10,13,100)*1,'Raw CDR data'!$2:$2,0),0)</f>
        <v>0</v>
      </c>
      <c r="H95" s="52">
        <f>VLOOKUP($B95&amp;G$8,'Raw CDR data'!$A:$K,MATCH(MID(H$10,13,100)*1,'Raw CDR data'!$2:$2,0),0)</f>
        <v>0</v>
      </c>
      <c r="I95" s="53">
        <f>VLOOKUP($B95&amp;G$8,'Raw CDR data'!$A:$K,MATCH(MID(I$10,13,100)*1,'Raw CDR data'!$2:$2,0)+1,0)</f>
        <v>0</v>
      </c>
      <c r="J95" s="53">
        <f>VLOOKUP($B95&amp;G$8,'Raw CDR data'!$A:$K,MATCH(MID(J$10,13,100)*1,'Raw CDR data'!$2:$2,0)+1,0)</f>
        <v>0</v>
      </c>
      <c r="K95" s="52">
        <f>VLOOKUP($B95&amp;K$8,'Raw CDR data'!$A:$K,MATCH(MID(K$10,13,100)*1,'Raw CDR data'!$2:$2,0),0)</f>
        <v>3</v>
      </c>
      <c r="L95" s="52">
        <f>VLOOKUP($B95&amp;K$8,'Raw CDR data'!$A:$K,MATCH(MID(L$10,13,100)*1,'Raw CDR data'!$2:$2,0),0)</f>
        <v>3</v>
      </c>
      <c r="M95" s="53">
        <f>VLOOKUP($B95&amp;K$8,'Raw CDR data'!$A:$K,MATCH(MID(M$10,13,100)*1,'Raw CDR data'!$2:$2,0)+1,0)</f>
        <v>190</v>
      </c>
      <c r="N95" s="53">
        <f>VLOOKUP($B95&amp;K$8,'Raw CDR data'!$A:$K,MATCH(MID(N$10,13,100)*1,'Raw CDR data'!$2:$2,0)+1,0)</f>
        <v>190</v>
      </c>
      <c r="O95" s="52">
        <f>VLOOKUP($B95&amp;O$8,'Raw CDR data'!$A:$K,MATCH(MID(O$10,13,100)*1,'Raw CDR data'!$2:$2,0),0)</f>
        <v>2</v>
      </c>
      <c r="P95" s="52">
        <f>VLOOKUP($B95&amp;O$8,'Raw CDR data'!$A:$K,MATCH(MID(P$10,13,100)*1,'Raw CDR data'!$2:$2,0),0)</f>
        <v>2</v>
      </c>
      <c r="Q95" s="53">
        <f>VLOOKUP($B95&amp;O$8,'Raw CDR data'!$A:$K,MATCH(MID(Q$10,13,100)*1,'Raw CDR data'!$2:$2,0)+1,0)</f>
        <v>14.695651999999999</v>
      </c>
      <c r="R95" s="53">
        <f>VLOOKUP($B95&amp;O$8,'Raw CDR data'!$A:$K,MATCH(MID(R$10,13,100)*1,'Raw CDR data'!$2:$2,0)+1,0)</f>
        <v>14.695651999999999</v>
      </c>
      <c r="S95" s="52">
        <f>VLOOKUP($B95&amp;S$8,'Raw CDR data'!$A:$K,MATCH(MID(S$10,13,100)*1,'Raw CDR data'!$2:$2,0),0)</f>
        <v>2</v>
      </c>
      <c r="T95" s="52">
        <f>VLOOKUP($B95&amp;S$8,'Raw CDR data'!$A:$K,MATCH(MID(T$10,13,100)*1,'Raw CDR data'!$2:$2,0),0)</f>
        <v>2</v>
      </c>
      <c r="U95" s="53">
        <f>VLOOKUP($B95&amp;S$8,'Raw CDR data'!$A:$K,MATCH(MID(U$10,13,100)*1,'Raw CDR data'!$2:$2,0)+1,0)</f>
        <v>320</v>
      </c>
      <c r="V95" s="53">
        <f>VLOOKUP($B95&amp;S$8,'Raw CDR data'!$A:$K,MATCH(MID(V$10,13,100)*1,'Raw CDR data'!$2:$2,0)+1,0)</f>
        <v>320</v>
      </c>
      <c r="W95" s="52">
        <f>VLOOKUP($B95&amp;"Further Education College",'Raw CDR data'!$A:$K,MATCH(MID(W$10,13,100)*1,'Raw CDR data'!$2:$2,0),0)</f>
        <v>0</v>
      </c>
      <c r="X95" s="52">
        <f>VLOOKUP($B95&amp;"Further Education College",'Raw CDR data'!$A:$K,MATCH(MID(X$10,13,100)*1,'Raw CDR data'!$2:$2,0),0)</f>
        <v>0</v>
      </c>
      <c r="Y95" s="53">
        <f>VLOOKUP($B95&amp;"Further Education College",'Raw CDR data'!$A:$K,MATCH(MID(Y$10,13,100)*1,'Raw CDR data'!$2:$2,0)+1,0)</f>
        <v>0</v>
      </c>
      <c r="Z95" s="53">
        <f>VLOOKUP($B95&amp;"Further Education College",'Raw CDR data'!$A:$K,MATCH(MID(Z$10,13,100)*1,'Raw CDR data'!$2:$2,0)+1,0)</f>
        <v>0</v>
      </c>
      <c r="AA95" s="52">
        <f>VLOOKUP($B95&amp;AA$8,'Raw CDR data'!$A:$K,MATCH(MID(AA$10,13,100)*1,'Raw CDR data'!$2:$2,0),0)</f>
        <v>0</v>
      </c>
      <c r="AB95" s="52">
        <f>VLOOKUP($B95&amp;AA$8,'Raw CDR data'!$A:$K,MATCH(MID(AB$10,13,100)*1,'Raw CDR data'!$2:$2,0),0)</f>
        <v>0</v>
      </c>
      <c r="AC95" s="52">
        <f>VLOOKUP($B95&amp;AC$8,'Raw CDR data'!$A:$K,MATCH(MID(AC$10,13,100)*1,'Raw CDR data'!$2:$2,0),0)</f>
        <v>3</v>
      </c>
      <c r="AD95" s="52">
        <f>VLOOKUP($B95&amp;AC$8,'Raw CDR data'!$A:$K,MATCH(MID(AD$10,13,100)*1,'Raw CDR data'!$2:$2,0),0)</f>
        <v>3</v>
      </c>
      <c r="AE95" s="52">
        <f>VLOOKUP($B95&amp;"Voluntary Adoption Agency",'Raw CDR data'!$A:$K,MATCH(MID(AE$10,13,100)*1,'Raw CDR data'!$2:$2,0),0)</f>
        <v>0</v>
      </c>
      <c r="AF95" s="52">
        <f>VLOOKUP($B95&amp;"Voluntary Adoption Agency",'Raw CDR data'!$A:$K,MATCH(MID(AF$10,13,100)*1,'Raw CDR data'!$2:$2,0),0)</f>
        <v>0</v>
      </c>
      <c r="AG95" s="52">
        <f>VLOOKUP($B95&amp;"Local Authority Adoption Agency",'Raw CDR data'!$A:$K,MATCH(MID(AG$10,13,100)*1,'Raw CDR data'!$2:$2,0),0)</f>
        <v>1</v>
      </c>
      <c r="AH95" s="52">
        <f>VLOOKUP($B95&amp;"Local Authority Adoption Agency",'Raw CDR data'!$A:$K,MATCH(MID(AH$10,13,100)*1,'Raw CDR data'!$2:$2,0),0)</f>
        <v>1</v>
      </c>
      <c r="AI95" s="52">
        <f>VLOOKUP($B95&amp;"Independent Fostering Agency",'Raw CDR data'!$A:$K,MATCH(MID(AI$10,13,100)*1,'Raw CDR data'!$2:$2,0),0)</f>
        <v>12</v>
      </c>
      <c r="AJ95" s="52">
        <f>VLOOKUP($B95&amp;"Independent Fostering Agency",'Raw CDR data'!$A:$K,MATCH(MID(AJ$10,13,100)*1,'Raw CDR data'!$2:$2,0),0)</f>
        <v>13</v>
      </c>
      <c r="AK95" s="52">
        <f>VLOOKUP($B95&amp;"Local Authority Fostering Agency",'Raw CDR data'!$A:$K,MATCH(MID(AK$10,13,100)*1,'Raw CDR data'!$2:$2,0),0)</f>
        <v>1</v>
      </c>
      <c r="AL95" s="52">
        <f>VLOOKUP($B95&amp;"Local Authority Fostering Agency",'Raw CDR data'!$A:$K,MATCH(MID(AL$10,13,100)*1,'Raw CDR data'!$2:$2,0),0)</f>
        <v>1</v>
      </c>
      <c r="AM95" s="52">
        <f>VLOOKUP($B95&amp;AM$8,'Raw CDR data'!$A:$K,MATCH(MID(AM$10,13,100)*1,'Raw CDR data'!$2:$2,0),0)</f>
        <v>41</v>
      </c>
      <c r="AN95" s="52">
        <f>VLOOKUP($B95&amp;AM$8,'Raw CDR data'!$A:$K,MATCH(MID(AN$10,13,100)*1,'Raw CDR data'!$2:$2,0),0)</f>
        <v>43</v>
      </c>
    </row>
    <row r="96" spans="2:40" s="49" customFormat="1" ht="10.5">
      <c r="B96" s="143"/>
      <c r="C96" s="52"/>
      <c r="D96" s="52"/>
      <c r="E96" s="53"/>
      <c r="F96" s="53"/>
      <c r="G96" s="52"/>
      <c r="H96" s="52"/>
      <c r="I96" s="53"/>
      <c r="J96" s="53"/>
      <c r="K96" s="52"/>
      <c r="L96" s="52"/>
      <c r="M96" s="53"/>
      <c r="N96" s="53"/>
      <c r="O96" s="52"/>
      <c r="P96" s="52"/>
      <c r="Q96" s="53"/>
      <c r="R96" s="53"/>
      <c r="S96" s="52"/>
      <c r="T96" s="52"/>
      <c r="U96" s="53"/>
      <c r="V96" s="53"/>
      <c r="W96" s="52"/>
      <c r="X96" s="52"/>
      <c r="Y96" s="53"/>
      <c r="Z96" s="53"/>
      <c r="AA96" s="52"/>
      <c r="AB96" s="52"/>
      <c r="AC96" s="52"/>
      <c r="AD96" s="52"/>
      <c r="AE96" s="52"/>
      <c r="AF96" s="52"/>
      <c r="AG96" s="52"/>
      <c r="AH96" s="52"/>
      <c r="AI96" s="52"/>
      <c r="AJ96" s="52"/>
      <c r="AK96" s="52"/>
      <c r="AL96" s="52"/>
      <c r="AM96" s="52"/>
      <c r="AN96" s="52"/>
    </row>
    <row r="97" spans="2:40" s="49" customFormat="1" ht="10.5">
      <c r="B97" s="147" t="s">
        <v>1241</v>
      </c>
      <c r="C97" s="52">
        <f>VLOOKUP($B97&amp;C$8,'Raw CDR data'!$A:$K,MATCH(MID(C$10,13,100)*1,'Raw CDR data'!$2:$2,0),0)</f>
        <v>162</v>
      </c>
      <c r="D97" s="52">
        <f>VLOOKUP($B97&amp;C$8,'Raw CDR data'!$A:$K,MATCH(MID(D$10,13,100)*1,'Raw CDR data'!$2:$2,0),0)</f>
        <v>159</v>
      </c>
      <c r="E97" s="53">
        <f>VLOOKUP($B97&amp;C$8,'Raw CDR data'!$A:$K,MATCH(MID(E$10,13,100)*1,'Raw CDR data'!$2:$2,0)+1,0)</f>
        <v>927</v>
      </c>
      <c r="F97" s="53">
        <f>VLOOKUP($B97&amp;C$8,'Raw CDR data'!$A:$K,MATCH(MID(F$10,13,100)*1,'Raw CDR data'!$2:$2,0)+1,0)</f>
        <v>902</v>
      </c>
      <c r="G97" s="52">
        <f>VLOOKUP($B97&amp;G$8,'Raw CDR data'!$A:$K,MATCH(MID(G$10,13,100)*1,'Raw CDR data'!$2:$2,0),0)</f>
        <v>2</v>
      </c>
      <c r="H97" s="52">
        <f>VLOOKUP($B97&amp;G$8,'Raw CDR data'!$A:$K,MATCH(MID(H$10,13,100)*1,'Raw CDR data'!$2:$2,0),0)</f>
        <v>2</v>
      </c>
      <c r="I97" s="53">
        <f>VLOOKUP($B97&amp;G$8,'Raw CDR data'!$A:$K,MATCH(MID(I$10,13,100)*1,'Raw CDR data'!$2:$2,0)+1,0)</f>
        <v>32</v>
      </c>
      <c r="J97" s="53">
        <f>VLOOKUP($B97&amp;G$8,'Raw CDR data'!$A:$K,MATCH(MID(J$10,13,100)*1,'Raw CDR data'!$2:$2,0)+1,0)</f>
        <v>32</v>
      </c>
      <c r="K97" s="52">
        <f>VLOOKUP($B97&amp;K$8,'Raw CDR data'!$A:$K,MATCH(MID(K$10,13,100)*1,'Raw CDR data'!$2:$2,0),0)</f>
        <v>18</v>
      </c>
      <c r="L97" s="52">
        <f>VLOOKUP($B97&amp;K$8,'Raw CDR data'!$A:$K,MATCH(MID(L$10,13,100)*1,'Raw CDR data'!$2:$2,0),0)</f>
        <v>18</v>
      </c>
      <c r="M97" s="53">
        <f>VLOOKUP($B97&amp;K$8,'Raw CDR data'!$A:$K,MATCH(MID(M$10,13,100)*1,'Raw CDR data'!$2:$2,0)+1,0)</f>
        <v>500</v>
      </c>
      <c r="N97" s="53">
        <f>VLOOKUP($B97&amp;K$8,'Raw CDR data'!$A:$K,MATCH(MID(N$10,13,100)*1,'Raw CDR data'!$2:$2,0)+1,0)</f>
        <v>500</v>
      </c>
      <c r="O97" s="52">
        <f>VLOOKUP($B97&amp;O$8,'Raw CDR data'!$A:$K,MATCH(MID(O$10,13,100)*1,'Raw CDR data'!$2:$2,0),0)</f>
        <v>6</v>
      </c>
      <c r="P97" s="52">
        <f>VLOOKUP($B97&amp;O$8,'Raw CDR data'!$A:$K,MATCH(MID(P$10,13,100)*1,'Raw CDR data'!$2:$2,0),0)</f>
        <v>6</v>
      </c>
      <c r="Q97" s="53">
        <f>VLOOKUP($B97&amp;O$8,'Raw CDR data'!$A:$K,MATCH(MID(Q$10,13,100)*1,'Raw CDR data'!$2:$2,0)+1,0)</f>
        <v>39.639749999999999</v>
      </c>
      <c r="R97" s="53">
        <f>VLOOKUP($B97&amp;O$8,'Raw CDR data'!$A:$K,MATCH(MID(R$10,13,100)*1,'Raw CDR data'!$2:$2,0)+1,0)</f>
        <v>39.372668999999995</v>
      </c>
      <c r="S97" s="52">
        <f>VLOOKUP($B97&amp;S$8,'Raw CDR data'!$A:$K,MATCH(MID(S$10,13,100)*1,'Raw CDR data'!$2:$2,0),0)</f>
        <v>15</v>
      </c>
      <c r="T97" s="52">
        <f>VLOOKUP($B97&amp;S$8,'Raw CDR data'!$A:$K,MATCH(MID(T$10,13,100)*1,'Raw CDR data'!$2:$2,0),0)</f>
        <v>15</v>
      </c>
      <c r="U97" s="53">
        <f>VLOOKUP($B97&amp;S$8,'Raw CDR data'!$A:$K,MATCH(MID(U$10,13,100)*1,'Raw CDR data'!$2:$2,0)+1,0)</f>
        <v>1400</v>
      </c>
      <c r="V97" s="53">
        <f>VLOOKUP($B97&amp;S$8,'Raw CDR data'!$A:$K,MATCH(MID(V$10,13,100)*1,'Raw CDR data'!$2:$2,0)+1,0)</f>
        <v>1400</v>
      </c>
      <c r="W97" s="52">
        <f>VLOOKUP($B97&amp;"Further Education College",'Raw CDR data'!$A:$K,MATCH(MID(W$10,13,100)*1,'Raw CDR data'!$2:$2,0),0)</f>
        <v>4</v>
      </c>
      <c r="X97" s="52">
        <f>VLOOKUP($B97&amp;"Further Education College",'Raw CDR data'!$A:$K,MATCH(MID(X$10,13,100)*1,'Raw CDR data'!$2:$2,0),0)</f>
        <v>4</v>
      </c>
      <c r="Y97" s="53">
        <f>VLOOKUP($B97&amp;"Further Education College",'Raw CDR data'!$A:$K,MATCH(MID(Y$10,13,100)*1,'Raw CDR data'!$2:$2,0)+1,0)</f>
        <v>225</v>
      </c>
      <c r="Z97" s="53">
        <f>VLOOKUP($B97&amp;"Further Education College",'Raw CDR data'!$A:$K,MATCH(MID(Z$10,13,100)*1,'Raw CDR data'!$2:$2,0)+1,0)</f>
        <v>225</v>
      </c>
      <c r="AA97" s="52">
        <f>VLOOKUP($B97&amp;AA$8,'Raw CDR data'!$A:$K,MATCH(MID(AA$10,13,100)*1,'Raw CDR data'!$2:$2,0),0)</f>
        <v>0</v>
      </c>
      <c r="AB97" s="52">
        <f>VLOOKUP($B97&amp;AA$8,'Raw CDR data'!$A:$K,MATCH(MID(AB$10,13,100)*1,'Raw CDR data'!$2:$2,0),0)</f>
        <v>0</v>
      </c>
      <c r="AC97" s="52">
        <f>VLOOKUP($B97&amp;AC$8,'Raw CDR data'!$A:$K,MATCH(MID(AC$10,13,100)*1,'Raw CDR data'!$2:$2,0),0)</f>
        <v>3</v>
      </c>
      <c r="AD97" s="52">
        <f>VLOOKUP($B97&amp;AC$8,'Raw CDR data'!$A:$K,MATCH(MID(AD$10,13,100)*1,'Raw CDR data'!$2:$2,0),0)</f>
        <v>3</v>
      </c>
      <c r="AE97" s="52">
        <f>VLOOKUP($B97&amp;"Voluntary Adoption Agency",'Raw CDR data'!$A:$K,MATCH(MID(AE$10,13,100)*1,'Raw CDR data'!$2:$2,0),0)</f>
        <v>3</v>
      </c>
      <c r="AF97" s="52">
        <f>VLOOKUP($B97&amp;"Voluntary Adoption Agency",'Raw CDR data'!$A:$K,MATCH(MID(AF$10,13,100)*1,'Raw CDR data'!$2:$2,0),0)</f>
        <v>3</v>
      </c>
      <c r="AG97" s="52">
        <f>VLOOKUP($B97&amp;"Local Authority Adoption Agency",'Raw CDR data'!$A:$K,MATCH(MID(AG$10,13,100)*1,'Raw CDR data'!$2:$2,0),0)</f>
        <v>10</v>
      </c>
      <c r="AH97" s="52">
        <f>VLOOKUP($B97&amp;"Local Authority Adoption Agency",'Raw CDR data'!$A:$K,MATCH(MID(AH$10,13,100)*1,'Raw CDR data'!$2:$2,0),0)</f>
        <v>10</v>
      </c>
      <c r="AI97" s="52">
        <f>VLOOKUP($B97&amp;"Independent Fostering Agency",'Raw CDR data'!$A:$K,MATCH(MID(AI$10,13,100)*1,'Raw CDR data'!$2:$2,0),0)</f>
        <v>23</v>
      </c>
      <c r="AJ97" s="52">
        <f>VLOOKUP($B97&amp;"Independent Fostering Agency",'Raw CDR data'!$A:$K,MATCH(MID(AJ$10,13,100)*1,'Raw CDR data'!$2:$2,0),0)</f>
        <v>27</v>
      </c>
      <c r="AK97" s="52">
        <f>VLOOKUP($B97&amp;"Local Authority Fostering Agency",'Raw CDR data'!$A:$K,MATCH(MID(AK$10,13,100)*1,'Raw CDR data'!$2:$2,0),0)</f>
        <v>10</v>
      </c>
      <c r="AL97" s="52">
        <f>VLOOKUP($B97&amp;"Local Authority Fostering Agency",'Raw CDR data'!$A:$K,MATCH(MID(AL$10,13,100)*1,'Raw CDR data'!$2:$2,0),0)</f>
        <v>10</v>
      </c>
      <c r="AM97" s="52">
        <f>VLOOKUP($B97&amp;AM$8,'Raw CDR data'!$A:$K,MATCH(MID(AM$10,13,100)*1,'Raw CDR data'!$2:$2,0),0)</f>
        <v>256</v>
      </c>
      <c r="AN97" s="52">
        <f>VLOOKUP($B97&amp;AM$8,'Raw CDR data'!$A:$K,MATCH(MID(AN$10,13,100)*1,'Raw CDR data'!$2:$2,0),0)</f>
        <v>257</v>
      </c>
    </row>
    <row r="98" spans="2:40" s="49" customFormat="1" ht="10.5">
      <c r="B98" s="149" t="s">
        <v>975</v>
      </c>
      <c r="C98" s="52">
        <f>VLOOKUP($B98&amp;C$8,'Raw CDR data'!$A:$K,MATCH(MID(C$10,13,100)*1,'Raw CDR data'!$2:$2,0),0)</f>
        <v>10</v>
      </c>
      <c r="D98" s="52">
        <f>VLOOKUP($B98&amp;C$8,'Raw CDR data'!$A:$K,MATCH(MID(D$10,13,100)*1,'Raw CDR data'!$2:$2,0),0)</f>
        <v>10</v>
      </c>
      <c r="E98" s="53">
        <f>VLOOKUP($B98&amp;C$8,'Raw CDR data'!$A:$K,MATCH(MID(E$10,13,100)*1,'Raw CDR data'!$2:$2,0)+1,0)</f>
        <v>43</v>
      </c>
      <c r="F98" s="53">
        <f>VLOOKUP($B98&amp;C$8,'Raw CDR data'!$A:$K,MATCH(MID(F$10,13,100)*1,'Raw CDR data'!$2:$2,0)+1,0)</f>
        <v>43</v>
      </c>
      <c r="G98" s="52">
        <f>VLOOKUP($B98&amp;G$8,'Raw CDR data'!$A:$K,MATCH(MID(G$10,13,100)*1,'Raw CDR data'!$2:$2,0),0)</f>
        <v>0</v>
      </c>
      <c r="H98" s="52">
        <f>VLOOKUP($B98&amp;G$8,'Raw CDR data'!$A:$K,MATCH(MID(H$10,13,100)*1,'Raw CDR data'!$2:$2,0),0)</f>
        <v>0</v>
      </c>
      <c r="I98" s="53">
        <f>VLOOKUP($B98&amp;G$8,'Raw CDR data'!$A:$K,MATCH(MID(I$10,13,100)*1,'Raw CDR data'!$2:$2,0)+1,0)</f>
        <v>0</v>
      </c>
      <c r="J98" s="53">
        <f>VLOOKUP($B98&amp;G$8,'Raw CDR data'!$A:$K,MATCH(MID(J$10,13,100)*1,'Raw CDR data'!$2:$2,0)+1,0)</f>
        <v>0</v>
      </c>
      <c r="K98" s="52">
        <f>VLOOKUP($B98&amp;K$8,'Raw CDR data'!$A:$K,MATCH(MID(K$10,13,100)*1,'Raw CDR data'!$2:$2,0),0)</f>
        <v>0</v>
      </c>
      <c r="L98" s="52">
        <f>VLOOKUP($B98&amp;K$8,'Raw CDR data'!$A:$K,MATCH(MID(L$10,13,100)*1,'Raw CDR data'!$2:$2,0),0)</f>
        <v>0</v>
      </c>
      <c r="M98" s="53">
        <f>VLOOKUP($B98&amp;K$8,'Raw CDR data'!$A:$K,MATCH(MID(M$10,13,100)*1,'Raw CDR data'!$2:$2,0)+1,0)</f>
        <v>0</v>
      </c>
      <c r="N98" s="53">
        <f>VLOOKUP($B98&amp;K$8,'Raw CDR data'!$A:$K,MATCH(MID(N$10,13,100)*1,'Raw CDR data'!$2:$2,0)+1,0)</f>
        <v>0</v>
      </c>
      <c r="O98" s="52">
        <f>VLOOKUP($B98&amp;O$8,'Raw CDR data'!$A:$K,MATCH(MID(O$10,13,100)*1,'Raw CDR data'!$2:$2,0),0)</f>
        <v>1</v>
      </c>
      <c r="P98" s="52">
        <f>VLOOKUP($B98&amp;O$8,'Raw CDR data'!$A:$K,MATCH(MID(P$10,13,100)*1,'Raw CDR data'!$2:$2,0),0)</f>
        <v>1</v>
      </c>
      <c r="Q98" s="53">
        <f>VLOOKUP($B98&amp;O$8,'Raw CDR data'!$A:$K,MATCH(MID(Q$10,13,100)*1,'Raw CDR data'!$2:$2,0)+1,0)</f>
        <v>6.6956519999999999</v>
      </c>
      <c r="R98" s="53">
        <f>VLOOKUP($B98&amp;O$8,'Raw CDR data'!$A:$K,MATCH(MID(R$10,13,100)*1,'Raw CDR data'!$2:$2,0)+1,0)</f>
        <v>6.4285709999999998</v>
      </c>
      <c r="S98" s="52">
        <f>VLOOKUP($B98&amp;S$8,'Raw CDR data'!$A:$K,MATCH(MID(S$10,13,100)*1,'Raw CDR data'!$2:$2,0),0)</f>
        <v>0</v>
      </c>
      <c r="T98" s="52">
        <f>VLOOKUP($B98&amp;S$8,'Raw CDR data'!$A:$K,MATCH(MID(T$10,13,100)*1,'Raw CDR data'!$2:$2,0),0)</f>
        <v>0</v>
      </c>
      <c r="U98" s="53">
        <f>VLOOKUP($B98&amp;S$8,'Raw CDR data'!$A:$K,MATCH(MID(U$10,13,100)*1,'Raw CDR data'!$2:$2,0)+1,0)</f>
        <v>0</v>
      </c>
      <c r="V98" s="53">
        <f>VLOOKUP($B98&amp;S$8,'Raw CDR data'!$A:$K,MATCH(MID(V$10,13,100)*1,'Raw CDR data'!$2:$2,0)+1,0)</f>
        <v>0</v>
      </c>
      <c r="W98" s="52">
        <f>VLOOKUP($B98&amp;"Further Education College",'Raw CDR data'!$A:$K,MATCH(MID(W$10,13,100)*1,'Raw CDR data'!$2:$2,0),0)</f>
        <v>0</v>
      </c>
      <c r="X98" s="52">
        <f>VLOOKUP($B98&amp;"Further Education College",'Raw CDR data'!$A:$K,MATCH(MID(X$10,13,100)*1,'Raw CDR data'!$2:$2,0),0)</f>
        <v>0</v>
      </c>
      <c r="Y98" s="53">
        <f>VLOOKUP($B98&amp;"Further Education College",'Raw CDR data'!$A:$K,MATCH(MID(Y$10,13,100)*1,'Raw CDR data'!$2:$2,0)+1,0)</f>
        <v>0</v>
      </c>
      <c r="Z98" s="53">
        <f>VLOOKUP($B98&amp;"Further Education College",'Raw CDR data'!$A:$K,MATCH(MID(Z$10,13,100)*1,'Raw CDR data'!$2:$2,0)+1,0)</f>
        <v>0</v>
      </c>
      <c r="AA98" s="52">
        <f>VLOOKUP($B98&amp;AA$8,'Raw CDR data'!$A:$K,MATCH(MID(AA$10,13,100)*1,'Raw CDR data'!$2:$2,0),0)</f>
        <v>0</v>
      </c>
      <c r="AB98" s="52">
        <f>VLOOKUP($B98&amp;AA$8,'Raw CDR data'!$A:$K,MATCH(MID(AB$10,13,100)*1,'Raw CDR data'!$2:$2,0),0)</f>
        <v>0</v>
      </c>
      <c r="AC98" s="52">
        <f>VLOOKUP($B98&amp;AC$8,'Raw CDR data'!$A:$K,MATCH(MID(AC$10,13,100)*1,'Raw CDR data'!$2:$2,0),0)</f>
        <v>0</v>
      </c>
      <c r="AD98" s="52">
        <f>VLOOKUP($B98&amp;AC$8,'Raw CDR data'!$A:$K,MATCH(MID(AD$10,13,100)*1,'Raw CDR data'!$2:$2,0),0)</f>
        <v>0</v>
      </c>
      <c r="AE98" s="52">
        <f>VLOOKUP($B98&amp;"Voluntary Adoption Agency",'Raw CDR data'!$A:$K,MATCH(MID(AE$10,13,100)*1,'Raw CDR data'!$2:$2,0),0)</f>
        <v>0</v>
      </c>
      <c r="AF98" s="52">
        <f>VLOOKUP($B98&amp;"Voluntary Adoption Agency",'Raw CDR data'!$A:$K,MATCH(MID(AF$10,13,100)*1,'Raw CDR data'!$2:$2,0),0)</f>
        <v>0</v>
      </c>
      <c r="AG98" s="52" t="str">
        <f>VLOOKUP($B98&amp;"Local Authority Adoption Agency",'Raw CDR data'!$A:$K,MATCH(MID(AG$10,13,100)*1,'Raw CDR data'!$2:$2,0),0)</f>
        <v>0*</v>
      </c>
      <c r="AH98" s="52" t="str">
        <f>VLOOKUP($B98&amp;"Local Authority Adoption Agency",'Raw CDR data'!$A:$K,MATCH(MID(AH$10,13,100)*1,'Raw CDR data'!$2:$2,0),0)</f>
        <v>0*</v>
      </c>
      <c r="AI98" s="52">
        <f>VLOOKUP($B98&amp;"Independent Fostering Agency",'Raw CDR data'!$A:$K,MATCH(MID(AI$10,13,100)*1,'Raw CDR data'!$2:$2,0),0)</f>
        <v>1</v>
      </c>
      <c r="AJ98" s="52">
        <f>VLOOKUP($B98&amp;"Independent Fostering Agency",'Raw CDR data'!$A:$K,MATCH(MID(AJ$10,13,100)*1,'Raw CDR data'!$2:$2,0),0)</f>
        <v>1</v>
      </c>
      <c r="AK98" s="52">
        <f>VLOOKUP($B98&amp;"Local Authority Fostering Agency",'Raw CDR data'!$A:$K,MATCH(MID(AK$10,13,100)*1,'Raw CDR data'!$2:$2,0),0)</f>
        <v>1</v>
      </c>
      <c r="AL98" s="52">
        <f>VLOOKUP($B98&amp;"Local Authority Fostering Agency",'Raw CDR data'!$A:$K,MATCH(MID(AL$10,13,100)*1,'Raw CDR data'!$2:$2,0),0)</f>
        <v>1</v>
      </c>
      <c r="AM98" s="52">
        <f>VLOOKUP($B98&amp;AM$8,'Raw CDR data'!$A:$K,MATCH(MID(AM$10,13,100)*1,'Raw CDR data'!$2:$2,0),0)</f>
        <v>13</v>
      </c>
      <c r="AN98" s="52">
        <f>VLOOKUP($B98&amp;AM$8,'Raw CDR data'!$A:$K,MATCH(MID(AN$10,13,100)*1,'Raw CDR data'!$2:$2,0),0)</f>
        <v>13</v>
      </c>
    </row>
    <row r="99" spans="2:40" s="49" customFormat="1" ht="10.5">
      <c r="B99" s="149" t="s">
        <v>748</v>
      </c>
      <c r="C99" s="52">
        <f>VLOOKUP($B99&amp;C$8,'Raw CDR data'!$A:$K,MATCH(MID(C$10,13,100)*1,'Raw CDR data'!$2:$2,0),0)</f>
        <v>22</v>
      </c>
      <c r="D99" s="52">
        <f>VLOOKUP($B99&amp;C$8,'Raw CDR data'!$A:$K,MATCH(MID(D$10,13,100)*1,'Raw CDR data'!$2:$2,0),0)</f>
        <v>22</v>
      </c>
      <c r="E99" s="53">
        <f>VLOOKUP($B99&amp;C$8,'Raw CDR data'!$A:$K,MATCH(MID(E$10,13,100)*1,'Raw CDR data'!$2:$2,0)+1,0)</f>
        <v>149</v>
      </c>
      <c r="F99" s="53">
        <f>VLOOKUP($B99&amp;C$8,'Raw CDR data'!$A:$K,MATCH(MID(F$10,13,100)*1,'Raw CDR data'!$2:$2,0)+1,0)</f>
        <v>149</v>
      </c>
      <c r="G99" s="52">
        <f>VLOOKUP($B99&amp;G$8,'Raw CDR data'!$A:$K,MATCH(MID(G$10,13,100)*1,'Raw CDR data'!$2:$2,0),0)</f>
        <v>0</v>
      </c>
      <c r="H99" s="52">
        <f>VLOOKUP($B99&amp;G$8,'Raw CDR data'!$A:$K,MATCH(MID(H$10,13,100)*1,'Raw CDR data'!$2:$2,0),0)</f>
        <v>0</v>
      </c>
      <c r="I99" s="53">
        <f>VLOOKUP($B99&amp;G$8,'Raw CDR data'!$A:$K,MATCH(MID(I$10,13,100)*1,'Raw CDR data'!$2:$2,0)+1,0)</f>
        <v>0</v>
      </c>
      <c r="J99" s="53">
        <f>VLOOKUP($B99&amp;G$8,'Raw CDR data'!$A:$K,MATCH(MID(J$10,13,100)*1,'Raw CDR data'!$2:$2,0)+1,0)</f>
        <v>0</v>
      </c>
      <c r="K99" s="52">
        <f>VLOOKUP($B99&amp;K$8,'Raw CDR data'!$A:$K,MATCH(MID(K$10,13,100)*1,'Raw CDR data'!$2:$2,0),0)</f>
        <v>1</v>
      </c>
      <c r="L99" s="52">
        <f>VLOOKUP($B99&amp;K$8,'Raw CDR data'!$A:$K,MATCH(MID(L$10,13,100)*1,'Raw CDR data'!$2:$2,0),0)</f>
        <v>1</v>
      </c>
      <c r="M99" s="53">
        <f>VLOOKUP($B99&amp;K$8,'Raw CDR data'!$A:$K,MATCH(MID(M$10,13,100)*1,'Raw CDR data'!$2:$2,0)+1,0)</f>
        <v>17</v>
      </c>
      <c r="N99" s="53">
        <f>VLOOKUP($B99&amp;K$8,'Raw CDR data'!$A:$K,MATCH(MID(N$10,13,100)*1,'Raw CDR data'!$2:$2,0)+1,0)</f>
        <v>17</v>
      </c>
      <c r="O99" s="52">
        <f>VLOOKUP($B99&amp;O$8,'Raw CDR data'!$A:$K,MATCH(MID(O$10,13,100)*1,'Raw CDR data'!$2:$2,0),0)</f>
        <v>0</v>
      </c>
      <c r="P99" s="52">
        <f>VLOOKUP($B99&amp;O$8,'Raw CDR data'!$A:$K,MATCH(MID(P$10,13,100)*1,'Raw CDR data'!$2:$2,0),0)</f>
        <v>0</v>
      </c>
      <c r="Q99" s="53">
        <f>VLOOKUP($B99&amp;O$8,'Raw CDR data'!$A:$K,MATCH(MID(Q$10,13,100)*1,'Raw CDR data'!$2:$2,0)+1,0)</f>
        <v>0</v>
      </c>
      <c r="R99" s="53">
        <f>VLOOKUP($B99&amp;O$8,'Raw CDR data'!$A:$K,MATCH(MID(R$10,13,100)*1,'Raw CDR data'!$2:$2,0)+1,0)</f>
        <v>0</v>
      </c>
      <c r="S99" s="52">
        <f>VLOOKUP($B99&amp;S$8,'Raw CDR data'!$A:$K,MATCH(MID(S$10,13,100)*1,'Raw CDR data'!$2:$2,0),0)</f>
        <v>5</v>
      </c>
      <c r="T99" s="52">
        <f>VLOOKUP($B99&amp;S$8,'Raw CDR data'!$A:$K,MATCH(MID(T$10,13,100)*1,'Raw CDR data'!$2:$2,0),0)</f>
        <v>5</v>
      </c>
      <c r="U99" s="53">
        <f>VLOOKUP($B99&amp;S$8,'Raw CDR data'!$A:$K,MATCH(MID(U$10,13,100)*1,'Raw CDR data'!$2:$2,0)+1,0)</f>
        <v>350</v>
      </c>
      <c r="V99" s="53">
        <f>VLOOKUP($B99&amp;S$8,'Raw CDR data'!$A:$K,MATCH(MID(V$10,13,100)*1,'Raw CDR data'!$2:$2,0)+1,0)</f>
        <v>350</v>
      </c>
      <c r="W99" s="52">
        <f>VLOOKUP($B99&amp;"Further Education College",'Raw CDR data'!$A:$K,MATCH(MID(W$10,13,100)*1,'Raw CDR data'!$2:$2,0),0)</f>
        <v>0</v>
      </c>
      <c r="X99" s="52">
        <f>VLOOKUP($B99&amp;"Further Education College",'Raw CDR data'!$A:$K,MATCH(MID(X$10,13,100)*1,'Raw CDR data'!$2:$2,0),0)</f>
        <v>0</v>
      </c>
      <c r="Y99" s="53">
        <f>VLOOKUP($B99&amp;"Further Education College",'Raw CDR data'!$A:$K,MATCH(MID(Y$10,13,100)*1,'Raw CDR data'!$2:$2,0)+1,0)</f>
        <v>0</v>
      </c>
      <c r="Z99" s="53">
        <f>VLOOKUP($B99&amp;"Further Education College",'Raw CDR data'!$A:$K,MATCH(MID(Z$10,13,100)*1,'Raw CDR data'!$2:$2,0)+1,0)</f>
        <v>0</v>
      </c>
      <c r="AA99" s="52">
        <f>VLOOKUP($B99&amp;AA$8,'Raw CDR data'!$A:$K,MATCH(MID(AA$10,13,100)*1,'Raw CDR data'!$2:$2,0),0)</f>
        <v>0</v>
      </c>
      <c r="AB99" s="52">
        <f>VLOOKUP($B99&amp;AA$8,'Raw CDR data'!$A:$K,MATCH(MID(AB$10,13,100)*1,'Raw CDR data'!$2:$2,0),0)</f>
        <v>0</v>
      </c>
      <c r="AC99" s="52">
        <f>VLOOKUP($B99&amp;AC$8,'Raw CDR data'!$A:$K,MATCH(MID(AC$10,13,100)*1,'Raw CDR data'!$2:$2,0),0)</f>
        <v>0</v>
      </c>
      <c r="AD99" s="52">
        <f>VLOOKUP($B99&amp;AC$8,'Raw CDR data'!$A:$K,MATCH(MID(AD$10,13,100)*1,'Raw CDR data'!$2:$2,0),0)</f>
        <v>0</v>
      </c>
      <c r="AE99" s="52">
        <f>VLOOKUP($B99&amp;"Voluntary Adoption Agency",'Raw CDR data'!$A:$K,MATCH(MID(AE$10,13,100)*1,'Raw CDR data'!$2:$2,0),0)</f>
        <v>1</v>
      </c>
      <c r="AF99" s="52">
        <f>VLOOKUP($B99&amp;"Voluntary Adoption Agency",'Raw CDR data'!$A:$K,MATCH(MID(AF$10,13,100)*1,'Raw CDR data'!$2:$2,0),0)</f>
        <v>1</v>
      </c>
      <c r="AG99" s="52">
        <f>VLOOKUP($B99&amp;"Local Authority Adoption Agency",'Raw CDR data'!$A:$K,MATCH(MID(AG$10,13,100)*1,'Raw CDR data'!$2:$2,0),0)</f>
        <v>1</v>
      </c>
      <c r="AH99" s="52">
        <f>VLOOKUP($B99&amp;"Local Authority Adoption Agency",'Raw CDR data'!$A:$K,MATCH(MID(AH$10,13,100)*1,'Raw CDR data'!$2:$2,0),0)</f>
        <v>1</v>
      </c>
      <c r="AI99" s="52">
        <f>VLOOKUP($B99&amp;"Independent Fostering Agency",'Raw CDR data'!$A:$K,MATCH(MID(AI$10,13,100)*1,'Raw CDR data'!$2:$2,0),0)</f>
        <v>2</v>
      </c>
      <c r="AJ99" s="52">
        <f>VLOOKUP($B99&amp;"Independent Fostering Agency",'Raw CDR data'!$A:$K,MATCH(MID(AJ$10,13,100)*1,'Raw CDR data'!$2:$2,0),0)</f>
        <v>3</v>
      </c>
      <c r="AK99" s="52">
        <f>VLOOKUP($B99&amp;"Local Authority Fostering Agency",'Raw CDR data'!$A:$K,MATCH(MID(AK$10,13,100)*1,'Raw CDR data'!$2:$2,0),0)</f>
        <v>1</v>
      </c>
      <c r="AL99" s="52">
        <f>VLOOKUP($B99&amp;"Local Authority Fostering Agency",'Raw CDR data'!$A:$K,MATCH(MID(AL$10,13,100)*1,'Raw CDR data'!$2:$2,0),0)</f>
        <v>1</v>
      </c>
      <c r="AM99" s="52">
        <f>VLOOKUP($B99&amp;AM$8,'Raw CDR data'!$A:$K,MATCH(MID(AM$10,13,100)*1,'Raw CDR data'!$2:$2,0),0)</f>
        <v>33</v>
      </c>
      <c r="AN99" s="52">
        <f>VLOOKUP($B99&amp;AM$8,'Raw CDR data'!$A:$K,MATCH(MID(AN$10,13,100)*1,'Raw CDR data'!$2:$2,0),0)</f>
        <v>34</v>
      </c>
    </row>
    <row r="100" spans="2:40" s="49" customFormat="1" ht="10.5">
      <c r="B100" s="149" t="s">
        <v>1426</v>
      </c>
      <c r="C100" s="52">
        <f>VLOOKUP($B100&amp;C$8,'Raw CDR data'!$A:$K,MATCH(MID(C$10,13,100)*1,'Raw CDR data'!$2:$2,0),0)</f>
        <v>7</v>
      </c>
      <c r="D100" s="52">
        <f>VLOOKUP($B100&amp;C$8,'Raw CDR data'!$A:$K,MATCH(MID(D$10,13,100)*1,'Raw CDR data'!$2:$2,0),0)</f>
        <v>7</v>
      </c>
      <c r="E100" s="53">
        <f>VLOOKUP($B100&amp;C$8,'Raw CDR data'!$A:$K,MATCH(MID(E$10,13,100)*1,'Raw CDR data'!$2:$2,0)+1,0)</f>
        <v>32</v>
      </c>
      <c r="F100" s="53">
        <f>VLOOKUP($B100&amp;C$8,'Raw CDR data'!$A:$K,MATCH(MID(F$10,13,100)*1,'Raw CDR data'!$2:$2,0)+1,0)</f>
        <v>32</v>
      </c>
      <c r="G100" s="52">
        <f>VLOOKUP($B100&amp;G$8,'Raw CDR data'!$A:$K,MATCH(MID(G$10,13,100)*1,'Raw CDR data'!$2:$2,0),0)</f>
        <v>0</v>
      </c>
      <c r="H100" s="52">
        <f>VLOOKUP($B100&amp;G$8,'Raw CDR data'!$A:$K,MATCH(MID(H$10,13,100)*1,'Raw CDR data'!$2:$2,0),0)</f>
        <v>0</v>
      </c>
      <c r="I100" s="53">
        <f>VLOOKUP($B100&amp;G$8,'Raw CDR data'!$A:$K,MATCH(MID(I$10,13,100)*1,'Raw CDR data'!$2:$2,0)+1,0)</f>
        <v>0</v>
      </c>
      <c r="J100" s="53">
        <f>VLOOKUP($B100&amp;G$8,'Raw CDR data'!$A:$K,MATCH(MID(J$10,13,100)*1,'Raw CDR data'!$2:$2,0)+1,0)</f>
        <v>0</v>
      </c>
      <c r="K100" s="52">
        <f>VLOOKUP($B100&amp;K$8,'Raw CDR data'!$A:$K,MATCH(MID(K$10,13,100)*1,'Raw CDR data'!$2:$2,0),0)</f>
        <v>0</v>
      </c>
      <c r="L100" s="52">
        <f>VLOOKUP($B100&amp;K$8,'Raw CDR data'!$A:$K,MATCH(MID(L$10,13,100)*1,'Raw CDR data'!$2:$2,0),0)</f>
        <v>0</v>
      </c>
      <c r="M100" s="53">
        <f>VLOOKUP($B100&amp;K$8,'Raw CDR data'!$A:$K,MATCH(MID(M$10,13,100)*1,'Raw CDR data'!$2:$2,0)+1,0)</f>
        <v>0</v>
      </c>
      <c r="N100" s="53">
        <f>VLOOKUP($B100&amp;K$8,'Raw CDR data'!$A:$K,MATCH(MID(N$10,13,100)*1,'Raw CDR data'!$2:$2,0)+1,0)</f>
        <v>0</v>
      </c>
      <c r="O100" s="52">
        <f>VLOOKUP($B100&amp;O$8,'Raw CDR data'!$A:$K,MATCH(MID(O$10,13,100)*1,'Raw CDR data'!$2:$2,0),0)</f>
        <v>2</v>
      </c>
      <c r="P100" s="52">
        <f>VLOOKUP($B100&amp;O$8,'Raw CDR data'!$A:$K,MATCH(MID(P$10,13,100)*1,'Raw CDR data'!$2:$2,0),0)</f>
        <v>2</v>
      </c>
      <c r="Q100" s="53">
        <f>VLOOKUP($B100&amp;O$8,'Raw CDR data'!$A:$K,MATCH(MID(Q$10,13,100)*1,'Raw CDR data'!$2:$2,0)+1,0)</f>
        <v>12.857142</v>
      </c>
      <c r="R100" s="53">
        <f>VLOOKUP($B100&amp;O$8,'Raw CDR data'!$A:$K,MATCH(MID(R$10,13,100)*1,'Raw CDR data'!$2:$2,0)+1,0)</f>
        <v>12.857142</v>
      </c>
      <c r="S100" s="52">
        <f>VLOOKUP($B100&amp;S$8,'Raw CDR data'!$A:$K,MATCH(MID(S$10,13,100)*1,'Raw CDR data'!$2:$2,0),0)</f>
        <v>0</v>
      </c>
      <c r="T100" s="52">
        <f>VLOOKUP($B100&amp;S$8,'Raw CDR data'!$A:$K,MATCH(MID(T$10,13,100)*1,'Raw CDR data'!$2:$2,0),0)</f>
        <v>0</v>
      </c>
      <c r="U100" s="53">
        <f>VLOOKUP($B100&amp;S$8,'Raw CDR data'!$A:$K,MATCH(MID(U$10,13,100)*1,'Raw CDR data'!$2:$2,0)+1,0)</f>
        <v>0</v>
      </c>
      <c r="V100" s="53">
        <f>VLOOKUP($B100&amp;S$8,'Raw CDR data'!$A:$K,MATCH(MID(V$10,13,100)*1,'Raw CDR data'!$2:$2,0)+1,0)</f>
        <v>0</v>
      </c>
      <c r="W100" s="52">
        <f>VLOOKUP($B100&amp;"Further Education College",'Raw CDR data'!$A:$K,MATCH(MID(W$10,13,100)*1,'Raw CDR data'!$2:$2,0),0)</f>
        <v>1</v>
      </c>
      <c r="X100" s="52">
        <f>VLOOKUP($B100&amp;"Further Education College",'Raw CDR data'!$A:$K,MATCH(MID(X$10,13,100)*1,'Raw CDR data'!$2:$2,0),0)</f>
        <v>1</v>
      </c>
      <c r="Y100" s="53">
        <f>VLOOKUP($B100&amp;"Further Education College",'Raw CDR data'!$A:$K,MATCH(MID(Y$10,13,100)*1,'Raw CDR data'!$2:$2,0)+1,0)</f>
        <v>76</v>
      </c>
      <c r="Z100" s="53">
        <f>VLOOKUP($B100&amp;"Further Education College",'Raw CDR data'!$A:$K,MATCH(MID(Z$10,13,100)*1,'Raw CDR data'!$2:$2,0)+1,0)</f>
        <v>76</v>
      </c>
      <c r="AA100" s="52">
        <f>VLOOKUP($B100&amp;AA$8,'Raw CDR data'!$A:$K,MATCH(MID(AA$10,13,100)*1,'Raw CDR data'!$2:$2,0),0)</f>
        <v>0</v>
      </c>
      <c r="AB100" s="52">
        <f>VLOOKUP($B100&amp;AA$8,'Raw CDR data'!$A:$K,MATCH(MID(AB$10,13,100)*1,'Raw CDR data'!$2:$2,0),0)</f>
        <v>0</v>
      </c>
      <c r="AC100" s="52">
        <f>VLOOKUP($B100&amp;AC$8,'Raw CDR data'!$A:$K,MATCH(MID(AC$10,13,100)*1,'Raw CDR data'!$2:$2,0),0)</f>
        <v>1</v>
      </c>
      <c r="AD100" s="52">
        <f>VLOOKUP($B100&amp;AC$8,'Raw CDR data'!$A:$K,MATCH(MID(AD$10,13,100)*1,'Raw CDR data'!$2:$2,0),0)</f>
        <v>1</v>
      </c>
      <c r="AE100" s="52">
        <f>VLOOKUP($B100&amp;"Voluntary Adoption Agency",'Raw CDR data'!$A:$K,MATCH(MID(AE$10,13,100)*1,'Raw CDR data'!$2:$2,0),0)</f>
        <v>0</v>
      </c>
      <c r="AF100" s="52">
        <f>VLOOKUP($B100&amp;"Voluntary Adoption Agency",'Raw CDR data'!$A:$K,MATCH(MID(AF$10,13,100)*1,'Raw CDR data'!$2:$2,0),0)</f>
        <v>0</v>
      </c>
      <c r="AG100" s="52">
        <f>VLOOKUP($B100&amp;"Local Authority Adoption Agency",'Raw CDR data'!$A:$K,MATCH(MID(AG$10,13,100)*1,'Raw CDR data'!$2:$2,0),0)</f>
        <v>1</v>
      </c>
      <c r="AH100" s="52">
        <f>VLOOKUP($B100&amp;"Local Authority Adoption Agency",'Raw CDR data'!$A:$K,MATCH(MID(AH$10,13,100)*1,'Raw CDR data'!$2:$2,0),0)</f>
        <v>1</v>
      </c>
      <c r="AI100" s="52">
        <f>VLOOKUP($B100&amp;"Independent Fostering Agency",'Raw CDR data'!$A:$K,MATCH(MID(AI$10,13,100)*1,'Raw CDR data'!$2:$2,0),0)</f>
        <v>2</v>
      </c>
      <c r="AJ100" s="52">
        <f>VLOOKUP($B100&amp;"Independent Fostering Agency",'Raw CDR data'!$A:$K,MATCH(MID(AJ$10,13,100)*1,'Raw CDR data'!$2:$2,0),0)</f>
        <v>2</v>
      </c>
      <c r="AK100" s="52" t="str">
        <f>VLOOKUP($B100&amp;"Local Authority Fostering Agency",'Raw CDR data'!$A:$K,MATCH(MID(AK$10,13,100)*1,'Raw CDR data'!$2:$2,0),0)</f>
        <v>0*</v>
      </c>
      <c r="AL100" s="52" t="str">
        <f>VLOOKUP($B100&amp;"Local Authority Fostering Agency",'Raw CDR data'!$A:$K,MATCH(MID(AL$10,13,100)*1,'Raw CDR data'!$2:$2,0),0)</f>
        <v>0*</v>
      </c>
      <c r="AM100" s="52">
        <f>VLOOKUP($B100&amp;AM$8,'Raw CDR data'!$A:$K,MATCH(MID(AM$10,13,100)*1,'Raw CDR data'!$2:$2,0),0)</f>
        <v>14</v>
      </c>
      <c r="AN100" s="52">
        <f>VLOOKUP($B100&amp;AM$8,'Raw CDR data'!$A:$K,MATCH(MID(AN$10,13,100)*1,'Raw CDR data'!$2:$2,0),0)</f>
        <v>14</v>
      </c>
    </row>
    <row r="101" spans="2:40" s="49" customFormat="1" ht="10.5">
      <c r="B101" s="149" t="s">
        <v>749</v>
      </c>
      <c r="C101" s="52">
        <f>VLOOKUP($B101&amp;C$8,'Raw CDR data'!$A:$K,MATCH(MID(C$10,13,100)*1,'Raw CDR data'!$2:$2,0),0)</f>
        <v>33</v>
      </c>
      <c r="D101" s="52">
        <f>VLOOKUP($B101&amp;C$8,'Raw CDR data'!$A:$K,MATCH(MID(D$10,13,100)*1,'Raw CDR data'!$2:$2,0),0)</f>
        <v>30</v>
      </c>
      <c r="E101" s="53">
        <f>VLOOKUP($B101&amp;C$8,'Raw CDR data'!$A:$K,MATCH(MID(E$10,13,100)*1,'Raw CDR data'!$2:$2,0)+1,0)</f>
        <v>195</v>
      </c>
      <c r="F101" s="53">
        <f>VLOOKUP($B101&amp;C$8,'Raw CDR data'!$A:$K,MATCH(MID(F$10,13,100)*1,'Raw CDR data'!$2:$2,0)+1,0)</f>
        <v>168</v>
      </c>
      <c r="G101" s="52">
        <f>VLOOKUP($B101&amp;G$8,'Raw CDR data'!$A:$K,MATCH(MID(G$10,13,100)*1,'Raw CDR data'!$2:$2,0),0)</f>
        <v>1</v>
      </c>
      <c r="H101" s="52">
        <f>VLOOKUP($B101&amp;G$8,'Raw CDR data'!$A:$K,MATCH(MID(H$10,13,100)*1,'Raw CDR data'!$2:$2,0),0)</f>
        <v>1</v>
      </c>
      <c r="I101" s="53">
        <f>VLOOKUP($B101&amp;G$8,'Raw CDR data'!$A:$K,MATCH(MID(I$10,13,100)*1,'Raw CDR data'!$2:$2,0)+1,0)</f>
        <v>16</v>
      </c>
      <c r="J101" s="53">
        <f>VLOOKUP($B101&amp;G$8,'Raw CDR data'!$A:$K,MATCH(MID(J$10,13,100)*1,'Raw CDR data'!$2:$2,0)+1,0)</f>
        <v>16</v>
      </c>
      <c r="K101" s="52">
        <f>VLOOKUP($B101&amp;K$8,'Raw CDR data'!$A:$K,MATCH(MID(K$10,13,100)*1,'Raw CDR data'!$2:$2,0),0)</f>
        <v>3</v>
      </c>
      <c r="L101" s="52">
        <f>VLOOKUP($B101&amp;K$8,'Raw CDR data'!$A:$K,MATCH(MID(L$10,13,100)*1,'Raw CDR data'!$2:$2,0),0)</f>
        <v>3</v>
      </c>
      <c r="M101" s="53">
        <f>VLOOKUP($B101&amp;K$8,'Raw CDR data'!$A:$K,MATCH(MID(M$10,13,100)*1,'Raw CDR data'!$2:$2,0)+1,0)</f>
        <v>121</v>
      </c>
      <c r="N101" s="53">
        <f>VLOOKUP($B101&amp;K$8,'Raw CDR data'!$A:$K,MATCH(MID(N$10,13,100)*1,'Raw CDR data'!$2:$2,0)+1,0)</f>
        <v>121</v>
      </c>
      <c r="O101" s="52">
        <f>VLOOKUP($B101&amp;O$8,'Raw CDR data'!$A:$K,MATCH(MID(O$10,13,100)*1,'Raw CDR data'!$2:$2,0),0)</f>
        <v>0</v>
      </c>
      <c r="P101" s="52">
        <f>VLOOKUP($B101&amp;O$8,'Raw CDR data'!$A:$K,MATCH(MID(P$10,13,100)*1,'Raw CDR data'!$2:$2,0),0)</f>
        <v>0</v>
      </c>
      <c r="Q101" s="53">
        <f>VLOOKUP($B101&amp;O$8,'Raw CDR data'!$A:$K,MATCH(MID(Q$10,13,100)*1,'Raw CDR data'!$2:$2,0)+1,0)</f>
        <v>0</v>
      </c>
      <c r="R101" s="53">
        <f>VLOOKUP($B101&amp;O$8,'Raw CDR data'!$A:$K,MATCH(MID(R$10,13,100)*1,'Raw CDR data'!$2:$2,0)+1,0)</f>
        <v>0</v>
      </c>
      <c r="S101" s="52">
        <f>VLOOKUP($B101&amp;S$8,'Raw CDR data'!$A:$K,MATCH(MID(S$10,13,100)*1,'Raw CDR data'!$2:$2,0),0)</f>
        <v>1</v>
      </c>
      <c r="T101" s="52">
        <f>VLOOKUP($B101&amp;S$8,'Raw CDR data'!$A:$K,MATCH(MID(T$10,13,100)*1,'Raw CDR data'!$2:$2,0),0)</f>
        <v>1</v>
      </c>
      <c r="U101" s="53">
        <f>VLOOKUP($B101&amp;S$8,'Raw CDR data'!$A:$K,MATCH(MID(U$10,13,100)*1,'Raw CDR data'!$2:$2,0)+1,0)</f>
        <v>30</v>
      </c>
      <c r="V101" s="53">
        <f>VLOOKUP($B101&amp;S$8,'Raw CDR data'!$A:$K,MATCH(MID(V$10,13,100)*1,'Raw CDR data'!$2:$2,0)+1,0)</f>
        <v>30</v>
      </c>
      <c r="W101" s="52">
        <f>VLOOKUP($B101&amp;"Further Education College",'Raw CDR data'!$A:$K,MATCH(MID(W$10,13,100)*1,'Raw CDR data'!$2:$2,0),0)</f>
        <v>0</v>
      </c>
      <c r="X101" s="52">
        <f>VLOOKUP($B101&amp;"Further Education College",'Raw CDR data'!$A:$K,MATCH(MID(X$10,13,100)*1,'Raw CDR data'!$2:$2,0),0)</f>
        <v>0</v>
      </c>
      <c r="Y101" s="53">
        <f>VLOOKUP($B101&amp;"Further Education College",'Raw CDR data'!$A:$K,MATCH(MID(Y$10,13,100)*1,'Raw CDR data'!$2:$2,0)+1,0)</f>
        <v>0</v>
      </c>
      <c r="Z101" s="53">
        <f>VLOOKUP($B101&amp;"Further Education College",'Raw CDR data'!$A:$K,MATCH(MID(Z$10,13,100)*1,'Raw CDR data'!$2:$2,0)+1,0)</f>
        <v>0</v>
      </c>
      <c r="AA101" s="52">
        <f>VLOOKUP($B101&amp;AA$8,'Raw CDR data'!$A:$K,MATCH(MID(AA$10,13,100)*1,'Raw CDR data'!$2:$2,0),0)</f>
        <v>0</v>
      </c>
      <c r="AB101" s="52">
        <f>VLOOKUP($B101&amp;AA$8,'Raw CDR data'!$A:$K,MATCH(MID(AB$10,13,100)*1,'Raw CDR data'!$2:$2,0),0)</f>
        <v>0</v>
      </c>
      <c r="AC101" s="52">
        <f>VLOOKUP($B101&amp;AC$8,'Raw CDR data'!$A:$K,MATCH(MID(AC$10,13,100)*1,'Raw CDR data'!$2:$2,0),0)</f>
        <v>0</v>
      </c>
      <c r="AD101" s="52">
        <f>VLOOKUP($B101&amp;AC$8,'Raw CDR data'!$A:$K,MATCH(MID(AD$10,13,100)*1,'Raw CDR data'!$2:$2,0),0)</f>
        <v>0</v>
      </c>
      <c r="AE101" s="52">
        <f>VLOOKUP($B101&amp;"Voluntary Adoption Agency",'Raw CDR data'!$A:$K,MATCH(MID(AE$10,13,100)*1,'Raw CDR data'!$2:$2,0),0)</f>
        <v>1</v>
      </c>
      <c r="AF101" s="52">
        <f>VLOOKUP($B101&amp;"Voluntary Adoption Agency",'Raw CDR data'!$A:$K,MATCH(MID(AF$10,13,100)*1,'Raw CDR data'!$2:$2,0),0)</f>
        <v>1</v>
      </c>
      <c r="AG101" s="52">
        <f>VLOOKUP($B101&amp;"Local Authority Adoption Agency",'Raw CDR data'!$A:$K,MATCH(MID(AG$10,13,100)*1,'Raw CDR data'!$2:$2,0),0)</f>
        <v>1</v>
      </c>
      <c r="AH101" s="52">
        <f>VLOOKUP($B101&amp;"Local Authority Adoption Agency",'Raw CDR data'!$A:$K,MATCH(MID(AH$10,13,100)*1,'Raw CDR data'!$2:$2,0),0)</f>
        <v>1</v>
      </c>
      <c r="AI101" s="52">
        <f>VLOOKUP($B101&amp;"Independent Fostering Agency",'Raw CDR data'!$A:$K,MATCH(MID(AI$10,13,100)*1,'Raw CDR data'!$2:$2,0),0)</f>
        <v>5</v>
      </c>
      <c r="AJ101" s="52">
        <f>VLOOKUP($B101&amp;"Independent Fostering Agency",'Raw CDR data'!$A:$K,MATCH(MID(AJ$10,13,100)*1,'Raw CDR data'!$2:$2,0),0)</f>
        <v>5</v>
      </c>
      <c r="AK101" s="52">
        <f>VLOOKUP($B101&amp;"Local Authority Fostering Agency",'Raw CDR data'!$A:$K,MATCH(MID(AK$10,13,100)*1,'Raw CDR data'!$2:$2,0),0)</f>
        <v>1</v>
      </c>
      <c r="AL101" s="52">
        <f>VLOOKUP($B101&amp;"Local Authority Fostering Agency",'Raw CDR data'!$A:$K,MATCH(MID(AL$10,13,100)*1,'Raw CDR data'!$2:$2,0),0)</f>
        <v>1</v>
      </c>
      <c r="AM101" s="52">
        <f>VLOOKUP($B101&amp;AM$8,'Raw CDR data'!$A:$K,MATCH(MID(AM$10,13,100)*1,'Raw CDR data'!$2:$2,0),0)</f>
        <v>46</v>
      </c>
      <c r="AN101" s="52">
        <f>VLOOKUP($B101&amp;AM$8,'Raw CDR data'!$A:$K,MATCH(MID(AN$10,13,100)*1,'Raw CDR data'!$2:$2,0),0)</f>
        <v>43</v>
      </c>
    </row>
    <row r="102" spans="2:40" s="49" customFormat="1" ht="10.5">
      <c r="B102" s="149" t="s">
        <v>750</v>
      </c>
      <c r="C102" s="52">
        <f>VLOOKUP($B102&amp;C$8,'Raw CDR data'!$A:$K,MATCH(MID(C$10,13,100)*1,'Raw CDR data'!$2:$2,0),0)</f>
        <v>16</v>
      </c>
      <c r="D102" s="52">
        <f>VLOOKUP($B102&amp;C$8,'Raw CDR data'!$A:$K,MATCH(MID(D$10,13,100)*1,'Raw CDR data'!$2:$2,0),0)</f>
        <v>17</v>
      </c>
      <c r="E102" s="53">
        <f>VLOOKUP($B102&amp;C$8,'Raw CDR data'!$A:$K,MATCH(MID(E$10,13,100)*1,'Raw CDR data'!$2:$2,0)+1,0)</f>
        <v>78</v>
      </c>
      <c r="F102" s="53">
        <f>VLOOKUP($B102&amp;C$8,'Raw CDR data'!$A:$K,MATCH(MID(F$10,13,100)*1,'Raw CDR data'!$2:$2,0)+1,0)</f>
        <v>82</v>
      </c>
      <c r="G102" s="52">
        <f>VLOOKUP($B102&amp;G$8,'Raw CDR data'!$A:$K,MATCH(MID(G$10,13,100)*1,'Raw CDR data'!$2:$2,0),0)</f>
        <v>0</v>
      </c>
      <c r="H102" s="52">
        <f>VLOOKUP($B102&amp;G$8,'Raw CDR data'!$A:$K,MATCH(MID(H$10,13,100)*1,'Raw CDR data'!$2:$2,0),0)</f>
        <v>0</v>
      </c>
      <c r="I102" s="53">
        <f>VLOOKUP($B102&amp;G$8,'Raw CDR data'!$A:$K,MATCH(MID(I$10,13,100)*1,'Raw CDR data'!$2:$2,0)+1,0)</f>
        <v>0</v>
      </c>
      <c r="J102" s="53">
        <f>VLOOKUP($B102&amp;G$8,'Raw CDR data'!$A:$K,MATCH(MID(J$10,13,100)*1,'Raw CDR data'!$2:$2,0)+1,0)</f>
        <v>0</v>
      </c>
      <c r="K102" s="52">
        <f>VLOOKUP($B102&amp;K$8,'Raw CDR data'!$A:$K,MATCH(MID(K$10,13,100)*1,'Raw CDR data'!$2:$2,0),0)</f>
        <v>7</v>
      </c>
      <c r="L102" s="52">
        <f>VLOOKUP($B102&amp;K$8,'Raw CDR data'!$A:$K,MATCH(MID(L$10,13,100)*1,'Raw CDR data'!$2:$2,0),0)</f>
        <v>7</v>
      </c>
      <c r="M102" s="53">
        <f>VLOOKUP($B102&amp;K$8,'Raw CDR data'!$A:$K,MATCH(MID(M$10,13,100)*1,'Raw CDR data'!$2:$2,0)+1,0)</f>
        <v>178</v>
      </c>
      <c r="N102" s="53">
        <f>VLOOKUP($B102&amp;K$8,'Raw CDR data'!$A:$K,MATCH(MID(N$10,13,100)*1,'Raw CDR data'!$2:$2,0)+1,0)</f>
        <v>178</v>
      </c>
      <c r="O102" s="52">
        <f>VLOOKUP($B102&amp;O$8,'Raw CDR data'!$A:$K,MATCH(MID(O$10,13,100)*1,'Raw CDR data'!$2:$2,0),0)</f>
        <v>1</v>
      </c>
      <c r="P102" s="52">
        <f>VLOOKUP($B102&amp;O$8,'Raw CDR data'!$A:$K,MATCH(MID(P$10,13,100)*1,'Raw CDR data'!$2:$2,0),0)</f>
        <v>1</v>
      </c>
      <c r="Q102" s="53">
        <f>VLOOKUP($B102&amp;O$8,'Raw CDR data'!$A:$K,MATCH(MID(Q$10,13,100)*1,'Raw CDR data'!$2:$2,0)+1,0)</f>
        <v>6.6956519999999999</v>
      </c>
      <c r="R102" s="53">
        <f>VLOOKUP($B102&amp;O$8,'Raw CDR data'!$A:$K,MATCH(MID(R$10,13,100)*1,'Raw CDR data'!$2:$2,0)+1,0)</f>
        <v>6.6956519999999999</v>
      </c>
      <c r="S102" s="52">
        <f>VLOOKUP($B102&amp;S$8,'Raw CDR data'!$A:$K,MATCH(MID(S$10,13,100)*1,'Raw CDR data'!$2:$2,0),0)</f>
        <v>4</v>
      </c>
      <c r="T102" s="52">
        <f>VLOOKUP($B102&amp;S$8,'Raw CDR data'!$A:$K,MATCH(MID(T$10,13,100)*1,'Raw CDR data'!$2:$2,0),0)</f>
        <v>4</v>
      </c>
      <c r="U102" s="53">
        <f>VLOOKUP($B102&amp;S$8,'Raw CDR data'!$A:$K,MATCH(MID(U$10,13,100)*1,'Raw CDR data'!$2:$2,0)+1,0)</f>
        <v>240</v>
      </c>
      <c r="V102" s="53">
        <f>VLOOKUP($B102&amp;S$8,'Raw CDR data'!$A:$K,MATCH(MID(V$10,13,100)*1,'Raw CDR data'!$2:$2,0)+1,0)</f>
        <v>240</v>
      </c>
      <c r="W102" s="52">
        <f>VLOOKUP($B102&amp;"Further Education College",'Raw CDR data'!$A:$K,MATCH(MID(W$10,13,100)*1,'Raw CDR data'!$2:$2,0),0)</f>
        <v>1</v>
      </c>
      <c r="X102" s="52">
        <f>VLOOKUP($B102&amp;"Further Education College",'Raw CDR data'!$A:$K,MATCH(MID(X$10,13,100)*1,'Raw CDR data'!$2:$2,0),0)</f>
        <v>1</v>
      </c>
      <c r="Y102" s="53">
        <f>VLOOKUP($B102&amp;"Further Education College",'Raw CDR data'!$A:$K,MATCH(MID(Y$10,13,100)*1,'Raw CDR data'!$2:$2,0)+1,0)</f>
        <v>52</v>
      </c>
      <c r="Z102" s="53">
        <f>VLOOKUP($B102&amp;"Further Education College",'Raw CDR data'!$A:$K,MATCH(MID(Z$10,13,100)*1,'Raw CDR data'!$2:$2,0)+1,0)</f>
        <v>52</v>
      </c>
      <c r="AA102" s="52">
        <f>VLOOKUP($B102&amp;AA$8,'Raw CDR data'!$A:$K,MATCH(MID(AA$10,13,100)*1,'Raw CDR data'!$2:$2,0),0)</f>
        <v>0</v>
      </c>
      <c r="AB102" s="52">
        <f>VLOOKUP($B102&amp;AA$8,'Raw CDR data'!$A:$K,MATCH(MID(AB$10,13,100)*1,'Raw CDR data'!$2:$2,0),0)</f>
        <v>0</v>
      </c>
      <c r="AC102" s="52">
        <f>VLOOKUP($B102&amp;AC$8,'Raw CDR data'!$A:$K,MATCH(MID(AC$10,13,100)*1,'Raw CDR data'!$2:$2,0),0)</f>
        <v>0</v>
      </c>
      <c r="AD102" s="52">
        <f>VLOOKUP($B102&amp;AC$8,'Raw CDR data'!$A:$K,MATCH(MID(AD$10,13,100)*1,'Raw CDR data'!$2:$2,0),0)</f>
        <v>0</v>
      </c>
      <c r="AE102" s="52">
        <f>VLOOKUP($B102&amp;"Voluntary Adoption Agency",'Raw CDR data'!$A:$K,MATCH(MID(AE$10,13,100)*1,'Raw CDR data'!$2:$2,0),0)</f>
        <v>1</v>
      </c>
      <c r="AF102" s="52">
        <f>VLOOKUP($B102&amp;"Voluntary Adoption Agency",'Raw CDR data'!$A:$K,MATCH(MID(AF$10,13,100)*1,'Raw CDR data'!$2:$2,0),0)</f>
        <v>1</v>
      </c>
      <c r="AG102" s="52">
        <f>VLOOKUP($B102&amp;"Local Authority Adoption Agency",'Raw CDR data'!$A:$K,MATCH(MID(AG$10,13,100)*1,'Raw CDR data'!$2:$2,0),0)</f>
        <v>1</v>
      </c>
      <c r="AH102" s="52">
        <f>VLOOKUP($B102&amp;"Local Authority Adoption Agency",'Raw CDR data'!$A:$K,MATCH(MID(AH$10,13,100)*1,'Raw CDR data'!$2:$2,0),0)</f>
        <v>1</v>
      </c>
      <c r="AI102" s="52">
        <f>VLOOKUP($B102&amp;"Independent Fostering Agency",'Raw CDR data'!$A:$K,MATCH(MID(AI$10,13,100)*1,'Raw CDR data'!$2:$2,0),0)</f>
        <v>1</v>
      </c>
      <c r="AJ102" s="52">
        <f>VLOOKUP($B102&amp;"Independent Fostering Agency",'Raw CDR data'!$A:$K,MATCH(MID(AJ$10,13,100)*1,'Raw CDR data'!$2:$2,0),0)</f>
        <v>1</v>
      </c>
      <c r="AK102" s="52">
        <f>VLOOKUP($B102&amp;"Local Authority Fostering Agency",'Raw CDR data'!$A:$K,MATCH(MID(AK$10,13,100)*1,'Raw CDR data'!$2:$2,0),0)</f>
        <v>1</v>
      </c>
      <c r="AL102" s="52">
        <f>VLOOKUP($B102&amp;"Local Authority Fostering Agency",'Raw CDR data'!$A:$K,MATCH(MID(AL$10,13,100)*1,'Raw CDR data'!$2:$2,0),0)</f>
        <v>1</v>
      </c>
      <c r="AM102" s="52">
        <f>VLOOKUP($B102&amp;AM$8,'Raw CDR data'!$A:$K,MATCH(MID(AM$10,13,100)*1,'Raw CDR data'!$2:$2,0),0)</f>
        <v>33</v>
      </c>
      <c r="AN102" s="52">
        <f>VLOOKUP($B102&amp;AM$8,'Raw CDR data'!$A:$K,MATCH(MID(AN$10,13,100)*1,'Raw CDR data'!$2:$2,0),0)</f>
        <v>34</v>
      </c>
    </row>
    <row r="103" spans="2:40" s="49" customFormat="1" ht="10.5">
      <c r="B103" s="149" t="s">
        <v>751</v>
      </c>
      <c r="C103" s="52">
        <f>VLOOKUP($B103&amp;C$8,'Raw CDR data'!$A:$K,MATCH(MID(C$10,13,100)*1,'Raw CDR data'!$2:$2,0),0)</f>
        <v>5</v>
      </c>
      <c r="D103" s="52">
        <f>VLOOKUP($B103&amp;C$8,'Raw CDR data'!$A:$K,MATCH(MID(D$10,13,100)*1,'Raw CDR data'!$2:$2,0),0)</f>
        <v>5</v>
      </c>
      <c r="E103" s="53">
        <f>VLOOKUP($B103&amp;C$8,'Raw CDR data'!$A:$K,MATCH(MID(E$10,13,100)*1,'Raw CDR data'!$2:$2,0)+1,0)</f>
        <v>26</v>
      </c>
      <c r="F103" s="53">
        <f>VLOOKUP($B103&amp;C$8,'Raw CDR data'!$A:$K,MATCH(MID(F$10,13,100)*1,'Raw CDR data'!$2:$2,0)+1,0)</f>
        <v>26</v>
      </c>
      <c r="G103" s="52">
        <f>VLOOKUP($B103&amp;G$8,'Raw CDR data'!$A:$K,MATCH(MID(G$10,13,100)*1,'Raw CDR data'!$2:$2,0),0)</f>
        <v>0</v>
      </c>
      <c r="H103" s="52">
        <f>VLOOKUP($B103&amp;G$8,'Raw CDR data'!$A:$K,MATCH(MID(H$10,13,100)*1,'Raw CDR data'!$2:$2,0),0)</f>
        <v>0</v>
      </c>
      <c r="I103" s="53">
        <f>VLOOKUP($B103&amp;G$8,'Raw CDR data'!$A:$K,MATCH(MID(I$10,13,100)*1,'Raw CDR data'!$2:$2,0)+1,0)</f>
        <v>0</v>
      </c>
      <c r="J103" s="53">
        <f>VLOOKUP($B103&amp;G$8,'Raw CDR data'!$A:$K,MATCH(MID(J$10,13,100)*1,'Raw CDR data'!$2:$2,0)+1,0)</f>
        <v>0</v>
      </c>
      <c r="K103" s="52">
        <f>VLOOKUP($B103&amp;K$8,'Raw CDR data'!$A:$K,MATCH(MID(K$10,13,100)*1,'Raw CDR data'!$2:$2,0),0)</f>
        <v>0</v>
      </c>
      <c r="L103" s="52">
        <f>VLOOKUP($B103&amp;K$8,'Raw CDR data'!$A:$K,MATCH(MID(L$10,13,100)*1,'Raw CDR data'!$2:$2,0),0)</f>
        <v>0</v>
      </c>
      <c r="M103" s="53">
        <f>VLOOKUP($B103&amp;K$8,'Raw CDR data'!$A:$K,MATCH(MID(M$10,13,100)*1,'Raw CDR data'!$2:$2,0)+1,0)</f>
        <v>0</v>
      </c>
      <c r="N103" s="53">
        <f>VLOOKUP($B103&amp;K$8,'Raw CDR data'!$A:$K,MATCH(MID(N$10,13,100)*1,'Raw CDR data'!$2:$2,0)+1,0)</f>
        <v>0</v>
      </c>
      <c r="O103" s="52">
        <f>VLOOKUP($B103&amp;O$8,'Raw CDR data'!$A:$K,MATCH(MID(O$10,13,100)*1,'Raw CDR data'!$2:$2,0),0)</f>
        <v>0</v>
      </c>
      <c r="P103" s="52">
        <f>VLOOKUP($B103&amp;O$8,'Raw CDR data'!$A:$K,MATCH(MID(P$10,13,100)*1,'Raw CDR data'!$2:$2,0),0)</f>
        <v>0</v>
      </c>
      <c r="Q103" s="53">
        <f>VLOOKUP($B103&amp;O$8,'Raw CDR data'!$A:$K,MATCH(MID(Q$10,13,100)*1,'Raw CDR data'!$2:$2,0)+1,0)</f>
        <v>0</v>
      </c>
      <c r="R103" s="53">
        <f>VLOOKUP($B103&amp;O$8,'Raw CDR data'!$A:$K,MATCH(MID(R$10,13,100)*1,'Raw CDR data'!$2:$2,0)+1,0)</f>
        <v>0</v>
      </c>
      <c r="S103" s="52">
        <f>VLOOKUP($B103&amp;S$8,'Raw CDR data'!$A:$K,MATCH(MID(S$10,13,100)*1,'Raw CDR data'!$2:$2,0),0)</f>
        <v>0</v>
      </c>
      <c r="T103" s="52">
        <f>VLOOKUP($B103&amp;S$8,'Raw CDR data'!$A:$K,MATCH(MID(T$10,13,100)*1,'Raw CDR data'!$2:$2,0),0)</f>
        <v>0</v>
      </c>
      <c r="U103" s="53">
        <f>VLOOKUP($B103&amp;S$8,'Raw CDR data'!$A:$K,MATCH(MID(U$10,13,100)*1,'Raw CDR data'!$2:$2,0)+1,0)</f>
        <v>0</v>
      </c>
      <c r="V103" s="53">
        <f>VLOOKUP($B103&amp;S$8,'Raw CDR data'!$A:$K,MATCH(MID(V$10,13,100)*1,'Raw CDR data'!$2:$2,0)+1,0)</f>
        <v>0</v>
      </c>
      <c r="W103" s="52">
        <f>VLOOKUP($B103&amp;"Further Education College",'Raw CDR data'!$A:$K,MATCH(MID(W$10,13,100)*1,'Raw CDR data'!$2:$2,0),0)</f>
        <v>0</v>
      </c>
      <c r="X103" s="52">
        <f>VLOOKUP($B103&amp;"Further Education College",'Raw CDR data'!$A:$K,MATCH(MID(X$10,13,100)*1,'Raw CDR data'!$2:$2,0),0)</f>
        <v>0</v>
      </c>
      <c r="Y103" s="53">
        <f>VLOOKUP($B103&amp;"Further Education College",'Raw CDR data'!$A:$K,MATCH(MID(Y$10,13,100)*1,'Raw CDR data'!$2:$2,0)+1,0)</f>
        <v>0</v>
      </c>
      <c r="Z103" s="53">
        <f>VLOOKUP($B103&amp;"Further Education College",'Raw CDR data'!$A:$K,MATCH(MID(Z$10,13,100)*1,'Raw CDR data'!$2:$2,0)+1,0)</f>
        <v>0</v>
      </c>
      <c r="AA103" s="52">
        <f>VLOOKUP($B103&amp;AA$8,'Raw CDR data'!$A:$K,MATCH(MID(AA$10,13,100)*1,'Raw CDR data'!$2:$2,0),0)</f>
        <v>0</v>
      </c>
      <c r="AB103" s="52">
        <f>VLOOKUP($B103&amp;AA$8,'Raw CDR data'!$A:$K,MATCH(MID(AB$10,13,100)*1,'Raw CDR data'!$2:$2,0),0)</f>
        <v>0</v>
      </c>
      <c r="AC103" s="52">
        <f>VLOOKUP($B103&amp;AC$8,'Raw CDR data'!$A:$K,MATCH(MID(AC$10,13,100)*1,'Raw CDR data'!$2:$2,0),0)</f>
        <v>0</v>
      </c>
      <c r="AD103" s="52">
        <f>VLOOKUP($B103&amp;AC$8,'Raw CDR data'!$A:$K,MATCH(MID(AD$10,13,100)*1,'Raw CDR data'!$2:$2,0),0)</f>
        <v>0</v>
      </c>
      <c r="AE103" s="52">
        <f>VLOOKUP($B103&amp;"Voluntary Adoption Agency",'Raw CDR data'!$A:$K,MATCH(MID(AE$10,13,100)*1,'Raw CDR data'!$2:$2,0),0)</f>
        <v>0</v>
      </c>
      <c r="AF103" s="52">
        <f>VLOOKUP($B103&amp;"Voluntary Adoption Agency",'Raw CDR data'!$A:$K,MATCH(MID(AF$10,13,100)*1,'Raw CDR data'!$2:$2,0),0)</f>
        <v>0</v>
      </c>
      <c r="AG103" s="52">
        <f>VLOOKUP($B103&amp;"Local Authority Adoption Agency",'Raw CDR data'!$A:$K,MATCH(MID(AG$10,13,100)*1,'Raw CDR data'!$2:$2,0),0)</f>
        <v>1</v>
      </c>
      <c r="AH103" s="52">
        <f>VLOOKUP($B103&amp;"Local Authority Adoption Agency",'Raw CDR data'!$A:$K,MATCH(MID(AH$10,13,100)*1,'Raw CDR data'!$2:$2,0),0)</f>
        <v>1</v>
      </c>
      <c r="AI103" s="52">
        <f>VLOOKUP($B103&amp;"Independent Fostering Agency",'Raw CDR data'!$A:$K,MATCH(MID(AI$10,13,100)*1,'Raw CDR data'!$2:$2,0),0)</f>
        <v>2</v>
      </c>
      <c r="AJ103" s="52">
        <f>VLOOKUP($B103&amp;"Independent Fostering Agency",'Raw CDR data'!$A:$K,MATCH(MID(AJ$10,13,100)*1,'Raw CDR data'!$2:$2,0),0)</f>
        <v>2</v>
      </c>
      <c r="AK103" s="52">
        <f>VLOOKUP($B103&amp;"Local Authority Fostering Agency",'Raw CDR data'!$A:$K,MATCH(MID(AK$10,13,100)*1,'Raw CDR data'!$2:$2,0),0)</f>
        <v>1</v>
      </c>
      <c r="AL103" s="52">
        <f>VLOOKUP($B103&amp;"Local Authority Fostering Agency",'Raw CDR data'!$A:$K,MATCH(MID(AL$10,13,100)*1,'Raw CDR data'!$2:$2,0),0)</f>
        <v>1</v>
      </c>
      <c r="AM103" s="52">
        <f>VLOOKUP($B103&amp;AM$8,'Raw CDR data'!$A:$K,MATCH(MID(AM$10,13,100)*1,'Raw CDR data'!$2:$2,0),0)</f>
        <v>9</v>
      </c>
      <c r="AN103" s="52">
        <f>VLOOKUP($B103&amp;AM$8,'Raw CDR data'!$A:$K,MATCH(MID(AN$10,13,100)*1,'Raw CDR data'!$2:$2,0),0)</f>
        <v>9</v>
      </c>
    </row>
    <row r="104" spans="2:40" s="49" customFormat="1" ht="10.5">
      <c r="B104" s="149" t="s">
        <v>752</v>
      </c>
      <c r="C104" s="52">
        <f>VLOOKUP($B104&amp;C$8,'Raw CDR data'!$A:$K,MATCH(MID(C$10,13,100)*1,'Raw CDR data'!$2:$2,0),0)</f>
        <v>36</v>
      </c>
      <c r="D104" s="52">
        <f>VLOOKUP($B104&amp;C$8,'Raw CDR data'!$A:$K,MATCH(MID(D$10,13,100)*1,'Raw CDR data'!$2:$2,0),0)</f>
        <v>35</v>
      </c>
      <c r="E104" s="53">
        <f>VLOOKUP($B104&amp;C$8,'Raw CDR data'!$A:$K,MATCH(MID(E$10,13,100)*1,'Raw CDR data'!$2:$2,0)+1,0)</f>
        <v>220</v>
      </c>
      <c r="F104" s="53">
        <f>VLOOKUP($B104&amp;C$8,'Raw CDR data'!$A:$K,MATCH(MID(F$10,13,100)*1,'Raw CDR data'!$2:$2,0)+1,0)</f>
        <v>218</v>
      </c>
      <c r="G104" s="52">
        <f>VLOOKUP($B104&amp;G$8,'Raw CDR data'!$A:$K,MATCH(MID(G$10,13,100)*1,'Raw CDR data'!$2:$2,0),0)</f>
        <v>0</v>
      </c>
      <c r="H104" s="52">
        <f>VLOOKUP($B104&amp;G$8,'Raw CDR data'!$A:$K,MATCH(MID(H$10,13,100)*1,'Raw CDR data'!$2:$2,0),0)</f>
        <v>0</v>
      </c>
      <c r="I104" s="53">
        <f>VLOOKUP($B104&amp;G$8,'Raw CDR data'!$A:$K,MATCH(MID(I$10,13,100)*1,'Raw CDR data'!$2:$2,0)+1,0)</f>
        <v>0</v>
      </c>
      <c r="J104" s="53">
        <f>VLOOKUP($B104&amp;G$8,'Raw CDR data'!$A:$K,MATCH(MID(J$10,13,100)*1,'Raw CDR data'!$2:$2,0)+1,0)</f>
        <v>0</v>
      </c>
      <c r="K104" s="52">
        <f>VLOOKUP($B104&amp;K$8,'Raw CDR data'!$A:$K,MATCH(MID(K$10,13,100)*1,'Raw CDR data'!$2:$2,0),0)</f>
        <v>3</v>
      </c>
      <c r="L104" s="52">
        <f>VLOOKUP($B104&amp;K$8,'Raw CDR data'!$A:$K,MATCH(MID(L$10,13,100)*1,'Raw CDR data'!$2:$2,0),0)</f>
        <v>3</v>
      </c>
      <c r="M104" s="53">
        <f>VLOOKUP($B104&amp;K$8,'Raw CDR data'!$A:$K,MATCH(MID(M$10,13,100)*1,'Raw CDR data'!$2:$2,0)+1,0)</f>
        <v>75</v>
      </c>
      <c r="N104" s="53">
        <f>VLOOKUP($B104&amp;K$8,'Raw CDR data'!$A:$K,MATCH(MID(N$10,13,100)*1,'Raw CDR data'!$2:$2,0)+1,0)</f>
        <v>75</v>
      </c>
      <c r="O104" s="52">
        <f>VLOOKUP($B104&amp;O$8,'Raw CDR data'!$A:$K,MATCH(MID(O$10,13,100)*1,'Raw CDR data'!$2:$2,0),0)</f>
        <v>1</v>
      </c>
      <c r="P104" s="52">
        <f>VLOOKUP($B104&amp;O$8,'Raw CDR data'!$A:$K,MATCH(MID(P$10,13,100)*1,'Raw CDR data'!$2:$2,0),0)</f>
        <v>1</v>
      </c>
      <c r="Q104" s="53">
        <f>VLOOKUP($B104&amp;O$8,'Raw CDR data'!$A:$K,MATCH(MID(Q$10,13,100)*1,'Raw CDR data'!$2:$2,0)+1,0)</f>
        <v>6.6956519999999999</v>
      </c>
      <c r="R104" s="53">
        <f>VLOOKUP($B104&amp;O$8,'Raw CDR data'!$A:$K,MATCH(MID(R$10,13,100)*1,'Raw CDR data'!$2:$2,0)+1,0)</f>
        <v>6.6956519999999999</v>
      </c>
      <c r="S104" s="52">
        <f>VLOOKUP($B104&amp;S$8,'Raw CDR data'!$A:$K,MATCH(MID(S$10,13,100)*1,'Raw CDR data'!$2:$2,0),0)</f>
        <v>1</v>
      </c>
      <c r="T104" s="52">
        <f>VLOOKUP($B104&amp;S$8,'Raw CDR data'!$A:$K,MATCH(MID(T$10,13,100)*1,'Raw CDR data'!$2:$2,0),0)</f>
        <v>1</v>
      </c>
      <c r="U104" s="53">
        <f>VLOOKUP($B104&amp;S$8,'Raw CDR data'!$A:$K,MATCH(MID(U$10,13,100)*1,'Raw CDR data'!$2:$2,0)+1,0)</f>
        <v>655</v>
      </c>
      <c r="V104" s="53">
        <f>VLOOKUP($B104&amp;S$8,'Raw CDR data'!$A:$K,MATCH(MID(V$10,13,100)*1,'Raw CDR data'!$2:$2,0)+1,0)</f>
        <v>655</v>
      </c>
      <c r="W104" s="52">
        <f>VLOOKUP($B104&amp;"Further Education College",'Raw CDR data'!$A:$K,MATCH(MID(W$10,13,100)*1,'Raw CDR data'!$2:$2,0),0)</f>
        <v>2</v>
      </c>
      <c r="X104" s="52">
        <f>VLOOKUP($B104&amp;"Further Education College",'Raw CDR data'!$A:$K,MATCH(MID(X$10,13,100)*1,'Raw CDR data'!$2:$2,0),0)</f>
        <v>2</v>
      </c>
      <c r="Y104" s="53">
        <f>VLOOKUP($B104&amp;"Further Education College",'Raw CDR data'!$A:$K,MATCH(MID(Y$10,13,100)*1,'Raw CDR data'!$2:$2,0)+1,0)</f>
        <v>97</v>
      </c>
      <c r="Z104" s="53">
        <f>VLOOKUP($B104&amp;"Further Education College",'Raw CDR data'!$A:$K,MATCH(MID(Z$10,13,100)*1,'Raw CDR data'!$2:$2,0)+1,0)</f>
        <v>97</v>
      </c>
      <c r="AA104" s="52">
        <f>VLOOKUP($B104&amp;AA$8,'Raw CDR data'!$A:$K,MATCH(MID(AA$10,13,100)*1,'Raw CDR data'!$2:$2,0),0)</f>
        <v>0</v>
      </c>
      <c r="AB104" s="52">
        <f>VLOOKUP($B104&amp;AA$8,'Raw CDR data'!$A:$K,MATCH(MID(AB$10,13,100)*1,'Raw CDR data'!$2:$2,0),0)</f>
        <v>0</v>
      </c>
      <c r="AC104" s="52">
        <f>VLOOKUP($B104&amp;AC$8,'Raw CDR data'!$A:$K,MATCH(MID(AC$10,13,100)*1,'Raw CDR data'!$2:$2,0),0)</f>
        <v>0</v>
      </c>
      <c r="AD104" s="52">
        <f>VLOOKUP($B104&amp;AC$8,'Raw CDR data'!$A:$K,MATCH(MID(AD$10,13,100)*1,'Raw CDR data'!$2:$2,0),0)</f>
        <v>0</v>
      </c>
      <c r="AE104" s="52">
        <f>VLOOKUP($B104&amp;"Voluntary Adoption Agency",'Raw CDR data'!$A:$K,MATCH(MID(AE$10,13,100)*1,'Raw CDR data'!$2:$2,0),0)</f>
        <v>0</v>
      </c>
      <c r="AF104" s="52">
        <f>VLOOKUP($B104&amp;"Voluntary Adoption Agency",'Raw CDR data'!$A:$K,MATCH(MID(AF$10,13,100)*1,'Raw CDR data'!$2:$2,0),0)</f>
        <v>0</v>
      </c>
      <c r="AG104" s="52">
        <f>VLOOKUP($B104&amp;"Local Authority Adoption Agency",'Raw CDR data'!$A:$K,MATCH(MID(AG$10,13,100)*1,'Raw CDR data'!$2:$2,0),0)</f>
        <v>1</v>
      </c>
      <c r="AH104" s="52">
        <f>VLOOKUP($B104&amp;"Local Authority Adoption Agency",'Raw CDR data'!$A:$K,MATCH(MID(AH$10,13,100)*1,'Raw CDR data'!$2:$2,0),0)</f>
        <v>1</v>
      </c>
      <c r="AI104" s="52">
        <f>VLOOKUP($B104&amp;"Independent Fostering Agency",'Raw CDR data'!$A:$K,MATCH(MID(AI$10,13,100)*1,'Raw CDR data'!$2:$2,0),0)</f>
        <v>2</v>
      </c>
      <c r="AJ104" s="52">
        <f>VLOOKUP($B104&amp;"Independent Fostering Agency",'Raw CDR data'!$A:$K,MATCH(MID(AJ$10,13,100)*1,'Raw CDR data'!$2:$2,0),0)</f>
        <v>3</v>
      </c>
      <c r="AK104" s="52">
        <f>VLOOKUP($B104&amp;"Local Authority Fostering Agency",'Raw CDR data'!$A:$K,MATCH(MID(AK$10,13,100)*1,'Raw CDR data'!$2:$2,0),0)</f>
        <v>1</v>
      </c>
      <c r="AL104" s="52">
        <f>VLOOKUP($B104&amp;"Local Authority Fostering Agency",'Raw CDR data'!$A:$K,MATCH(MID(AL$10,13,100)*1,'Raw CDR data'!$2:$2,0),0)</f>
        <v>1</v>
      </c>
      <c r="AM104" s="52">
        <f>VLOOKUP($B104&amp;AM$8,'Raw CDR data'!$A:$K,MATCH(MID(AM$10,13,100)*1,'Raw CDR data'!$2:$2,0),0)</f>
        <v>47</v>
      </c>
      <c r="AN104" s="52">
        <f>VLOOKUP($B104&amp;AM$8,'Raw CDR data'!$A:$K,MATCH(MID(AN$10,13,100)*1,'Raw CDR data'!$2:$2,0),0)</f>
        <v>47</v>
      </c>
    </row>
    <row r="105" spans="2:40" s="49" customFormat="1" ht="10.5">
      <c r="B105" s="149" t="s">
        <v>753</v>
      </c>
      <c r="C105" s="52">
        <f>VLOOKUP($B105&amp;C$8,'Raw CDR data'!$A:$K,MATCH(MID(C$10,13,100)*1,'Raw CDR data'!$2:$2,0),0)</f>
        <v>8</v>
      </c>
      <c r="D105" s="52">
        <f>VLOOKUP($B105&amp;C$8,'Raw CDR data'!$A:$K,MATCH(MID(D$10,13,100)*1,'Raw CDR data'!$2:$2,0),0)</f>
        <v>8</v>
      </c>
      <c r="E105" s="53">
        <f>VLOOKUP($B105&amp;C$8,'Raw CDR data'!$A:$K,MATCH(MID(E$10,13,100)*1,'Raw CDR data'!$2:$2,0)+1,0)</f>
        <v>43</v>
      </c>
      <c r="F105" s="53">
        <f>VLOOKUP($B105&amp;C$8,'Raw CDR data'!$A:$K,MATCH(MID(F$10,13,100)*1,'Raw CDR data'!$2:$2,0)+1,0)</f>
        <v>43</v>
      </c>
      <c r="G105" s="52">
        <f>VLOOKUP($B105&amp;G$8,'Raw CDR data'!$A:$K,MATCH(MID(G$10,13,100)*1,'Raw CDR data'!$2:$2,0),0)</f>
        <v>1</v>
      </c>
      <c r="H105" s="52">
        <f>VLOOKUP($B105&amp;G$8,'Raw CDR data'!$A:$K,MATCH(MID(H$10,13,100)*1,'Raw CDR data'!$2:$2,0),0)</f>
        <v>1</v>
      </c>
      <c r="I105" s="53">
        <f>VLOOKUP($B105&amp;G$8,'Raw CDR data'!$A:$K,MATCH(MID(I$10,13,100)*1,'Raw CDR data'!$2:$2,0)+1,0)</f>
        <v>16</v>
      </c>
      <c r="J105" s="53">
        <f>VLOOKUP($B105&amp;G$8,'Raw CDR data'!$A:$K,MATCH(MID(J$10,13,100)*1,'Raw CDR data'!$2:$2,0)+1,0)</f>
        <v>16</v>
      </c>
      <c r="K105" s="52">
        <f>VLOOKUP($B105&amp;K$8,'Raw CDR data'!$A:$K,MATCH(MID(K$10,13,100)*1,'Raw CDR data'!$2:$2,0),0)</f>
        <v>0</v>
      </c>
      <c r="L105" s="52">
        <f>VLOOKUP($B105&amp;K$8,'Raw CDR data'!$A:$K,MATCH(MID(L$10,13,100)*1,'Raw CDR data'!$2:$2,0),0)</f>
        <v>0</v>
      </c>
      <c r="M105" s="53">
        <f>VLOOKUP($B105&amp;K$8,'Raw CDR data'!$A:$K,MATCH(MID(M$10,13,100)*1,'Raw CDR data'!$2:$2,0)+1,0)</f>
        <v>0</v>
      </c>
      <c r="N105" s="53">
        <f>VLOOKUP($B105&amp;K$8,'Raw CDR data'!$A:$K,MATCH(MID(N$10,13,100)*1,'Raw CDR data'!$2:$2,0)+1,0)</f>
        <v>0</v>
      </c>
      <c r="O105" s="52">
        <f>VLOOKUP($B105&amp;O$8,'Raw CDR data'!$A:$K,MATCH(MID(O$10,13,100)*1,'Raw CDR data'!$2:$2,0),0)</f>
        <v>0</v>
      </c>
      <c r="P105" s="52">
        <f>VLOOKUP($B105&amp;O$8,'Raw CDR data'!$A:$K,MATCH(MID(P$10,13,100)*1,'Raw CDR data'!$2:$2,0),0)</f>
        <v>0</v>
      </c>
      <c r="Q105" s="53">
        <f>VLOOKUP($B105&amp;O$8,'Raw CDR data'!$A:$K,MATCH(MID(Q$10,13,100)*1,'Raw CDR data'!$2:$2,0)+1,0)</f>
        <v>0</v>
      </c>
      <c r="R105" s="53">
        <f>VLOOKUP($B105&amp;O$8,'Raw CDR data'!$A:$K,MATCH(MID(R$10,13,100)*1,'Raw CDR data'!$2:$2,0)+1,0)</f>
        <v>0</v>
      </c>
      <c r="S105" s="52">
        <f>VLOOKUP($B105&amp;S$8,'Raw CDR data'!$A:$K,MATCH(MID(S$10,13,100)*1,'Raw CDR data'!$2:$2,0),0)</f>
        <v>0</v>
      </c>
      <c r="T105" s="52">
        <f>VLOOKUP($B105&amp;S$8,'Raw CDR data'!$A:$K,MATCH(MID(T$10,13,100)*1,'Raw CDR data'!$2:$2,0),0)</f>
        <v>0</v>
      </c>
      <c r="U105" s="53">
        <f>VLOOKUP($B105&amp;S$8,'Raw CDR data'!$A:$K,MATCH(MID(U$10,13,100)*1,'Raw CDR data'!$2:$2,0)+1,0)</f>
        <v>0</v>
      </c>
      <c r="V105" s="53">
        <f>VLOOKUP($B105&amp;S$8,'Raw CDR data'!$A:$K,MATCH(MID(V$10,13,100)*1,'Raw CDR data'!$2:$2,0)+1,0)</f>
        <v>0</v>
      </c>
      <c r="W105" s="52">
        <f>VLOOKUP($B105&amp;"Further Education College",'Raw CDR data'!$A:$K,MATCH(MID(W$10,13,100)*1,'Raw CDR data'!$2:$2,0),0)</f>
        <v>0</v>
      </c>
      <c r="X105" s="52">
        <f>VLOOKUP($B105&amp;"Further Education College",'Raw CDR data'!$A:$K,MATCH(MID(X$10,13,100)*1,'Raw CDR data'!$2:$2,0),0)</f>
        <v>0</v>
      </c>
      <c r="Y105" s="53">
        <f>VLOOKUP($B105&amp;"Further Education College",'Raw CDR data'!$A:$K,MATCH(MID(Y$10,13,100)*1,'Raw CDR data'!$2:$2,0)+1,0)</f>
        <v>0</v>
      </c>
      <c r="Z105" s="53">
        <f>VLOOKUP($B105&amp;"Further Education College",'Raw CDR data'!$A:$K,MATCH(MID(Z$10,13,100)*1,'Raw CDR data'!$2:$2,0)+1,0)</f>
        <v>0</v>
      </c>
      <c r="AA105" s="52">
        <f>VLOOKUP($B105&amp;AA$8,'Raw CDR data'!$A:$K,MATCH(MID(AA$10,13,100)*1,'Raw CDR data'!$2:$2,0),0)</f>
        <v>0</v>
      </c>
      <c r="AB105" s="52">
        <f>VLOOKUP($B105&amp;AA$8,'Raw CDR data'!$A:$K,MATCH(MID(AB$10,13,100)*1,'Raw CDR data'!$2:$2,0),0)</f>
        <v>0</v>
      </c>
      <c r="AC105" s="52">
        <f>VLOOKUP($B105&amp;AC$8,'Raw CDR data'!$A:$K,MATCH(MID(AC$10,13,100)*1,'Raw CDR data'!$2:$2,0),0)</f>
        <v>0</v>
      </c>
      <c r="AD105" s="52">
        <f>VLOOKUP($B105&amp;AC$8,'Raw CDR data'!$A:$K,MATCH(MID(AD$10,13,100)*1,'Raw CDR data'!$2:$2,0),0)</f>
        <v>0</v>
      </c>
      <c r="AE105" s="52">
        <f>VLOOKUP($B105&amp;"Voluntary Adoption Agency",'Raw CDR data'!$A:$K,MATCH(MID(AE$10,13,100)*1,'Raw CDR data'!$2:$2,0),0)</f>
        <v>0</v>
      </c>
      <c r="AF105" s="52">
        <f>VLOOKUP($B105&amp;"Voluntary Adoption Agency",'Raw CDR data'!$A:$K,MATCH(MID(AF$10,13,100)*1,'Raw CDR data'!$2:$2,0),0)</f>
        <v>0</v>
      </c>
      <c r="AG105" s="52">
        <f>VLOOKUP($B105&amp;"Local Authority Adoption Agency",'Raw CDR data'!$A:$K,MATCH(MID(AG$10,13,100)*1,'Raw CDR data'!$2:$2,0),0)</f>
        <v>1</v>
      </c>
      <c r="AH105" s="52">
        <f>VLOOKUP($B105&amp;"Local Authority Adoption Agency",'Raw CDR data'!$A:$K,MATCH(MID(AH$10,13,100)*1,'Raw CDR data'!$2:$2,0),0)</f>
        <v>1</v>
      </c>
      <c r="AI105" s="52">
        <f>VLOOKUP($B105&amp;"Independent Fostering Agency",'Raw CDR data'!$A:$K,MATCH(MID(AI$10,13,100)*1,'Raw CDR data'!$2:$2,0),0)</f>
        <v>0</v>
      </c>
      <c r="AJ105" s="52">
        <f>VLOOKUP($B105&amp;"Independent Fostering Agency",'Raw CDR data'!$A:$K,MATCH(MID(AJ$10,13,100)*1,'Raw CDR data'!$2:$2,0),0)</f>
        <v>0</v>
      </c>
      <c r="AK105" s="52">
        <f>VLOOKUP($B105&amp;"Local Authority Fostering Agency",'Raw CDR data'!$A:$K,MATCH(MID(AK$10,13,100)*1,'Raw CDR data'!$2:$2,0),0)</f>
        <v>1</v>
      </c>
      <c r="AL105" s="52">
        <f>VLOOKUP($B105&amp;"Local Authority Fostering Agency",'Raw CDR data'!$A:$K,MATCH(MID(AL$10,13,100)*1,'Raw CDR data'!$2:$2,0),0)</f>
        <v>1</v>
      </c>
      <c r="AM105" s="52">
        <f>VLOOKUP($B105&amp;AM$8,'Raw CDR data'!$A:$K,MATCH(MID(AM$10,13,100)*1,'Raw CDR data'!$2:$2,0),0)</f>
        <v>11</v>
      </c>
      <c r="AN105" s="52">
        <f>VLOOKUP($B105&amp;AM$8,'Raw CDR data'!$A:$K,MATCH(MID(AN$10,13,100)*1,'Raw CDR data'!$2:$2,0),0)</f>
        <v>11</v>
      </c>
    </row>
    <row r="106" spans="2:40" s="49" customFormat="1" ht="10.5">
      <c r="B106" s="149" t="s">
        <v>2078</v>
      </c>
      <c r="C106" s="52">
        <f>VLOOKUP($B106&amp;C$8,'Raw CDR data'!$A:$K,MATCH(MID(C$10,13,100)*1,'Raw CDR data'!$2:$2,0),0)</f>
        <v>4</v>
      </c>
      <c r="D106" s="52">
        <f>VLOOKUP($B106&amp;C$8,'Raw CDR data'!$A:$K,MATCH(MID(D$10,13,100)*1,'Raw CDR data'!$2:$2,0),0)</f>
        <v>4</v>
      </c>
      <c r="E106" s="53">
        <f>VLOOKUP($B106&amp;C$8,'Raw CDR data'!$A:$K,MATCH(MID(E$10,13,100)*1,'Raw CDR data'!$2:$2,0)+1,0)</f>
        <v>24</v>
      </c>
      <c r="F106" s="53">
        <f>VLOOKUP($B106&amp;C$8,'Raw CDR data'!$A:$K,MATCH(MID(F$10,13,100)*1,'Raw CDR data'!$2:$2,0)+1,0)</f>
        <v>24</v>
      </c>
      <c r="G106" s="52">
        <f>VLOOKUP($B106&amp;G$8,'Raw CDR data'!$A:$K,MATCH(MID(G$10,13,100)*1,'Raw CDR data'!$2:$2,0),0)</f>
        <v>0</v>
      </c>
      <c r="H106" s="52">
        <f>VLOOKUP($B106&amp;G$8,'Raw CDR data'!$A:$K,MATCH(MID(H$10,13,100)*1,'Raw CDR data'!$2:$2,0),0)</f>
        <v>0</v>
      </c>
      <c r="I106" s="53">
        <f>VLOOKUP($B106&amp;G$8,'Raw CDR data'!$A:$K,MATCH(MID(I$10,13,100)*1,'Raw CDR data'!$2:$2,0)+1,0)</f>
        <v>0</v>
      </c>
      <c r="J106" s="53">
        <f>VLOOKUP($B106&amp;G$8,'Raw CDR data'!$A:$K,MATCH(MID(J$10,13,100)*1,'Raw CDR data'!$2:$2,0)+1,0)</f>
        <v>0</v>
      </c>
      <c r="K106" s="52">
        <f>VLOOKUP($B106&amp;K$8,'Raw CDR data'!$A:$K,MATCH(MID(K$10,13,100)*1,'Raw CDR data'!$2:$2,0),0)</f>
        <v>0</v>
      </c>
      <c r="L106" s="52">
        <f>VLOOKUP($B106&amp;K$8,'Raw CDR data'!$A:$K,MATCH(MID(L$10,13,100)*1,'Raw CDR data'!$2:$2,0),0)</f>
        <v>0</v>
      </c>
      <c r="M106" s="53">
        <f>VLOOKUP($B106&amp;K$8,'Raw CDR data'!$A:$K,MATCH(MID(M$10,13,100)*1,'Raw CDR data'!$2:$2,0)+1,0)</f>
        <v>0</v>
      </c>
      <c r="N106" s="53">
        <f>VLOOKUP($B106&amp;K$8,'Raw CDR data'!$A:$K,MATCH(MID(N$10,13,100)*1,'Raw CDR data'!$2:$2,0)+1,0)</f>
        <v>0</v>
      </c>
      <c r="O106" s="52">
        <f>VLOOKUP($B106&amp;O$8,'Raw CDR data'!$A:$K,MATCH(MID(O$10,13,100)*1,'Raw CDR data'!$2:$2,0),0)</f>
        <v>0</v>
      </c>
      <c r="P106" s="52">
        <f>VLOOKUP($B106&amp;O$8,'Raw CDR data'!$A:$K,MATCH(MID(P$10,13,100)*1,'Raw CDR data'!$2:$2,0),0)</f>
        <v>0</v>
      </c>
      <c r="Q106" s="53">
        <f>VLOOKUP($B106&amp;O$8,'Raw CDR data'!$A:$K,MATCH(MID(Q$10,13,100)*1,'Raw CDR data'!$2:$2,0)+1,0)</f>
        <v>0</v>
      </c>
      <c r="R106" s="53">
        <f>VLOOKUP($B106&amp;O$8,'Raw CDR data'!$A:$K,MATCH(MID(R$10,13,100)*1,'Raw CDR data'!$2:$2,0)+1,0)</f>
        <v>0</v>
      </c>
      <c r="S106" s="52">
        <f>VLOOKUP($B106&amp;S$8,'Raw CDR data'!$A:$K,MATCH(MID(S$10,13,100)*1,'Raw CDR data'!$2:$2,0),0)</f>
        <v>0</v>
      </c>
      <c r="T106" s="52">
        <f>VLOOKUP($B106&amp;S$8,'Raw CDR data'!$A:$K,MATCH(MID(T$10,13,100)*1,'Raw CDR data'!$2:$2,0),0)</f>
        <v>0</v>
      </c>
      <c r="U106" s="53">
        <f>VLOOKUP($B106&amp;S$8,'Raw CDR data'!$A:$K,MATCH(MID(U$10,13,100)*1,'Raw CDR data'!$2:$2,0)+1,0)</f>
        <v>0</v>
      </c>
      <c r="V106" s="53">
        <f>VLOOKUP($B106&amp;S$8,'Raw CDR data'!$A:$K,MATCH(MID(V$10,13,100)*1,'Raw CDR data'!$2:$2,0)+1,0)</f>
        <v>0</v>
      </c>
      <c r="W106" s="52">
        <f>VLOOKUP($B106&amp;"Further Education College",'Raw CDR data'!$A:$K,MATCH(MID(W$10,13,100)*1,'Raw CDR data'!$2:$2,0),0)</f>
        <v>0</v>
      </c>
      <c r="X106" s="52">
        <f>VLOOKUP($B106&amp;"Further Education College",'Raw CDR data'!$A:$K,MATCH(MID(X$10,13,100)*1,'Raw CDR data'!$2:$2,0),0)</f>
        <v>0</v>
      </c>
      <c r="Y106" s="53">
        <f>VLOOKUP($B106&amp;"Further Education College",'Raw CDR data'!$A:$K,MATCH(MID(Y$10,13,100)*1,'Raw CDR data'!$2:$2,0)+1,0)</f>
        <v>0</v>
      </c>
      <c r="Z106" s="53">
        <f>VLOOKUP($B106&amp;"Further Education College",'Raw CDR data'!$A:$K,MATCH(MID(Z$10,13,100)*1,'Raw CDR data'!$2:$2,0)+1,0)</f>
        <v>0</v>
      </c>
      <c r="AA106" s="52">
        <f>VLOOKUP($B106&amp;AA$8,'Raw CDR data'!$A:$K,MATCH(MID(AA$10,13,100)*1,'Raw CDR data'!$2:$2,0),0)</f>
        <v>0</v>
      </c>
      <c r="AB106" s="52">
        <f>VLOOKUP($B106&amp;AA$8,'Raw CDR data'!$A:$K,MATCH(MID(AB$10,13,100)*1,'Raw CDR data'!$2:$2,0),0)</f>
        <v>0</v>
      </c>
      <c r="AC106" s="52">
        <f>VLOOKUP($B106&amp;AC$8,'Raw CDR data'!$A:$K,MATCH(MID(AC$10,13,100)*1,'Raw CDR data'!$2:$2,0),0)</f>
        <v>0</v>
      </c>
      <c r="AD106" s="52">
        <f>VLOOKUP($B106&amp;AC$8,'Raw CDR data'!$A:$K,MATCH(MID(AD$10,13,100)*1,'Raw CDR data'!$2:$2,0),0)</f>
        <v>0</v>
      </c>
      <c r="AE106" s="52">
        <f>VLOOKUP($B106&amp;"Voluntary Adoption Agency",'Raw CDR data'!$A:$K,MATCH(MID(AE$10,13,100)*1,'Raw CDR data'!$2:$2,0),0)</f>
        <v>0</v>
      </c>
      <c r="AF106" s="52">
        <f>VLOOKUP($B106&amp;"Voluntary Adoption Agency",'Raw CDR data'!$A:$K,MATCH(MID(AF$10,13,100)*1,'Raw CDR data'!$2:$2,0),0)</f>
        <v>0</v>
      </c>
      <c r="AG106" s="52">
        <f>VLOOKUP($B106&amp;"Local Authority Adoption Agency",'Raw CDR data'!$A:$K,MATCH(MID(AG$10,13,100)*1,'Raw CDR data'!$2:$2,0),0)</f>
        <v>1</v>
      </c>
      <c r="AH106" s="52">
        <f>VLOOKUP($B106&amp;"Local Authority Adoption Agency",'Raw CDR data'!$A:$K,MATCH(MID(AH$10,13,100)*1,'Raw CDR data'!$2:$2,0),0)</f>
        <v>1</v>
      </c>
      <c r="AI106" s="52">
        <f>VLOOKUP($B106&amp;"Independent Fostering Agency",'Raw CDR data'!$A:$K,MATCH(MID(AI$10,13,100)*1,'Raw CDR data'!$2:$2,0),0)</f>
        <v>3</v>
      </c>
      <c r="AJ106" s="52">
        <f>VLOOKUP($B106&amp;"Independent Fostering Agency",'Raw CDR data'!$A:$K,MATCH(MID(AJ$10,13,100)*1,'Raw CDR data'!$2:$2,0),0)</f>
        <v>4</v>
      </c>
      <c r="AK106" s="52">
        <f>VLOOKUP($B106&amp;"Local Authority Fostering Agency",'Raw CDR data'!$A:$K,MATCH(MID(AK$10,13,100)*1,'Raw CDR data'!$2:$2,0),0)</f>
        <v>1</v>
      </c>
      <c r="AL106" s="52">
        <f>VLOOKUP($B106&amp;"Local Authority Fostering Agency",'Raw CDR data'!$A:$K,MATCH(MID(AL$10,13,100)*1,'Raw CDR data'!$2:$2,0),0)</f>
        <v>1</v>
      </c>
      <c r="AM106" s="52">
        <f>VLOOKUP($B106&amp;AM$8,'Raw CDR data'!$A:$K,MATCH(MID(AM$10,13,100)*1,'Raw CDR data'!$2:$2,0),0)</f>
        <v>9</v>
      </c>
      <c r="AN106" s="52">
        <f>VLOOKUP($B106&amp;AM$8,'Raw CDR data'!$A:$K,MATCH(MID(AN$10,13,100)*1,'Raw CDR data'!$2:$2,0),0)</f>
        <v>10</v>
      </c>
    </row>
    <row r="107" spans="2:40" s="49" customFormat="1" ht="10.5">
      <c r="B107" s="149" t="s">
        <v>754</v>
      </c>
      <c r="C107" s="52">
        <f>VLOOKUP($B107&amp;C$8,'Raw CDR data'!$A:$K,MATCH(MID(C$10,13,100)*1,'Raw CDR data'!$2:$2,0),0)</f>
        <v>21</v>
      </c>
      <c r="D107" s="52">
        <f>VLOOKUP($B107&amp;C$8,'Raw CDR data'!$A:$K,MATCH(MID(D$10,13,100)*1,'Raw CDR data'!$2:$2,0),0)</f>
        <v>21</v>
      </c>
      <c r="E107" s="53">
        <f>VLOOKUP($B107&amp;C$8,'Raw CDR data'!$A:$K,MATCH(MID(E$10,13,100)*1,'Raw CDR data'!$2:$2,0)+1,0)</f>
        <v>117</v>
      </c>
      <c r="F107" s="53">
        <f>VLOOKUP($B107&amp;C$8,'Raw CDR data'!$A:$K,MATCH(MID(F$10,13,100)*1,'Raw CDR data'!$2:$2,0)+1,0)</f>
        <v>117</v>
      </c>
      <c r="G107" s="52">
        <f>VLOOKUP($B107&amp;G$8,'Raw CDR data'!$A:$K,MATCH(MID(G$10,13,100)*1,'Raw CDR data'!$2:$2,0),0)</f>
        <v>0</v>
      </c>
      <c r="H107" s="52">
        <f>VLOOKUP($B107&amp;G$8,'Raw CDR data'!$A:$K,MATCH(MID(H$10,13,100)*1,'Raw CDR data'!$2:$2,0),0)</f>
        <v>0</v>
      </c>
      <c r="I107" s="53">
        <f>VLOOKUP($B107&amp;G$8,'Raw CDR data'!$A:$K,MATCH(MID(I$10,13,100)*1,'Raw CDR data'!$2:$2,0)+1,0)</f>
        <v>0</v>
      </c>
      <c r="J107" s="53">
        <f>VLOOKUP($B107&amp;G$8,'Raw CDR data'!$A:$K,MATCH(MID(J$10,13,100)*1,'Raw CDR data'!$2:$2,0)+1,0)</f>
        <v>0</v>
      </c>
      <c r="K107" s="52">
        <f>VLOOKUP($B107&amp;K$8,'Raw CDR data'!$A:$K,MATCH(MID(K$10,13,100)*1,'Raw CDR data'!$2:$2,0),0)</f>
        <v>4</v>
      </c>
      <c r="L107" s="52">
        <f>VLOOKUP($B107&amp;K$8,'Raw CDR data'!$A:$K,MATCH(MID(L$10,13,100)*1,'Raw CDR data'!$2:$2,0),0)</f>
        <v>4</v>
      </c>
      <c r="M107" s="53">
        <f>VLOOKUP($B107&amp;K$8,'Raw CDR data'!$A:$K,MATCH(MID(M$10,13,100)*1,'Raw CDR data'!$2:$2,0)+1,0)</f>
        <v>109</v>
      </c>
      <c r="N107" s="53">
        <f>VLOOKUP($B107&amp;K$8,'Raw CDR data'!$A:$K,MATCH(MID(N$10,13,100)*1,'Raw CDR data'!$2:$2,0)+1,0)</f>
        <v>109</v>
      </c>
      <c r="O107" s="52">
        <f>VLOOKUP($B107&amp;O$8,'Raw CDR data'!$A:$K,MATCH(MID(O$10,13,100)*1,'Raw CDR data'!$2:$2,0),0)</f>
        <v>1</v>
      </c>
      <c r="P107" s="52">
        <f>VLOOKUP($B107&amp;O$8,'Raw CDR data'!$A:$K,MATCH(MID(P$10,13,100)*1,'Raw CDR data'!$2:$2,0),0)</f>
        <v>1</v>
      </c>
      <c r="Q107" s="53">
        <f>VLOOKUP($B107&amp;O$8,'Raw CDR data'!$A:$K,MATCH(MID(Q$10,13,100)*1,'Raw CDR data'!$2:$2,0)+1,0)</f>
        <v>6.6956519999999999</v>
      </c>
      <c r="R107" s="53">
        <f>VLOOKUP($B107&amp;O$8,'Raw CDR data'!$A:$K,MATCH(MID(R$10,13,100)*1,'Raw CDR data'!$2:$2,0)+1,0)</f>
        <v>6.6956519999999999</v>
      </c>
      <c r="S107" s="52">
        <f>VLOOKUP($B107&amp;S$8,'Raw CDR data'!$A:$K,MATCH(MID(S$10,13,100)*1,'Raw CDR data'!$2:$2,0),0)</f>
        <v>4</v>
      </c>
      <c r="T107" s="52">
        <f>VLOOKUP($B107&amp;S$8,'Raw CDR data'!$A:$K,MATCH(MID(T$10,13,100)*1,'Raw CDR data'!$2:$2,0),0)</f>
        <v>4</v>
      </c>
      <c r="U107" s="53">
        <f>VLOOKUP($B107&amp;S$8,'Raw CDR data'!$A:$K,MATCH(MID(U$10,13,100)*1,'Raw CDR data'!$2:$2,0)+1,0)</f>
        <v>125</v>
      </c>
      <c r="V107" s="53">
        <f>VLOOKUP($B107&amp;S$8,'Raw CDR data'!$A:$K,MATCH(MID(V$10,13,100)*1,'Raw CDR data'!$2:$2,0)+1,0)</f>
        <v>125</v>
      </c>
      <c r="W107" s="52">
        <f>VLOOKUP($B107&amp;"Further Education College",'Raw CDR data'!$A:$K,MATCH(MID(W$10,13,100)*1,'Raw CDR data'!$2:$2,0),0)</f>
        <v>0</v>
      </c>
      <c r="X107" s="52">
        <f>VLOOKUP($B107&amp;"Further Education College",'Raw CDR data'!$A:$K,MATCH(MID(X$10,13,100)*1,'Raw CDR data'!$2:$2,0),0)</f>
        <v>0</v>
      </c>
      <c r="Y107" s="53">
        <f>VLOOKUP($B107&amp;"Further Education College",'Raw CDR data'!$A:$K,MATCH(MID(Y$10,13,100)*1,'Raw CDR data'!$2:$2,0)+1,0)</f>
        <v>0</v>
      </c>
      <c r="Z107" s="53">
        <f>VLOOKUP($B107&amp;"Further Education College",'Raw CDR data'!$A:$K,MATCH(MID(Z$10,13,100)*1,'Raw CDR data'!$2:$2,0)+1,0)</f>
        <v>0</v>
      </c>
      <c r="AA107" s="52">
        <f>VLOOKUP($B107&amp;AA$8,'Raw CDR data'!$A:$K,MATCH(MID(AA$10,13,100)*1,'Raw CDR data'!$2:$2,0),0)</f>
        <v>0</v>
      </c>
      <c r="AB107" s="52">
        <f>VLOOKUP($B107&amp;AA$8,'Raw CDR data'!$A:$K,MATCH(MID(AB$10,13,100)*1,'Raw CDR data'!$2:$2,0),0)</f>
        <v>0</v>
      </c>
      <c r="AC107" s="52">
        <f>VLOOKUP($B107&amp;AC$8,'Raw CDR data'!$A:$K,MATCH(MID(AC$10,13,100)*1,'Raw CDR data'!$2:$2,0),0)</f>
        <v>2</v>
      </c>
      <c r="AD107" s="52">
        <f>VLOOKUP($B107&amp;AC$8,'Raw CDR data'!$A:$K,MATCH(MID(AD$10,13,100)*1,'Raw CDR data'!$2:$2,0),0)</f>
        <v>2</v>
      </c>
      <c r="AE107" s="52">
        <f>VLOOKUP($B107&amp;"Voluntary Adoption Agency",'Raw CDR data'!$A:$K,MATCH(MID(AE$10,13,100)*1,'Raw CDR data'!$2:$2,0),0)</f>
        <v>0</v>
      </c>
      <c r="AF107" s="52">
        <f>VLOOKUP($B107&amp;"Voluntary Adoption Agency",'Raw CDR data'!$A:$K,MATCH(MID(AF$10,13,100)*1,'Raw CDR data'!$2:$2,0),0)</f>
        <v>0</v>
      </c>
      <c r="AG107" s="52">
        <f>VLOOKUP($B107&amp;"Local Authority Adoption Agency",'Raw CDR data'!$A:$K,MATCH(MID(AG$10,13,100)*1,'Raw CDR data'!$2:$2,0),0)</f>
        <v>1</v>
      </c>
      <c r="AH107" s="52">
        <f>VLOOKUP($B107&amp;"Local Authority Adoption Agency",'Raw CDR data'!$A:$K,MATCH(MID(AH$10,13,100)*1,'Raw CDR data'!$2:$2,0),0)</f>
        <v>1</v>
      </c>
      <c r="AI107" s="52">
        <f>VLOOKUP($B107&amp;"Independent Fostering Agency",'Raw CDR data'!$A:$K,MATCH(MID(AI$10,13,100)*1,'Raw CDR data'!$2:$2,0),0)</f>
        <v>5</v>
      </c>
      <c r="AJ107" s="52">
        <f>VLOOKUP($B107&amp;"Independent Fostering Agency",'Raw CDR data'!$A:$K,MATCH(MID(AJ$10,13,100)*1,'Raw CDR data'!$2:$2,0),0)</f>
        <v>6</v>
      </c>
      <c r="AK107" s="52">
        <f>VLOOKUP($B107&amp;"Local Authority Fostering Agency",'Raw CDR data'!$A:$K,MATCH(MID(AK$10,13,100)*1,'Raw CDR data'!$2:$2,0),0)</f>
        <v>1</v>
      </c>
      <c r="AL107" s="52">
        <f>VLOOKUP($B107&amp;"Local Authority Fostering Agency",'Raw CDR data'!$A:$K,MATCH(MID(AL$10,13,100)*1,'Raw CDR data'!$2:$2,0),0)</f>
        <v>1</v>
      </c>
      <c r="AM107" s="52">
        <f>VLOOKUP($B107&amp;AM$8,'Raw CDR data'!$A:$K,MATCH(MID(AM$10,13,100)*1,'Raw CDR data'!$2:$2,0),0)</f>
        <v>39</v>
      </c>
      <c r="AN107" s="52">
        <f>VLOOKUP($B107&amp;AM$8,'Raw CDR data'!$A:$K,MATCH(MID(AN$10,13,100)*1,'Raw CDR data'!$2:$2,0),0)</f>
        <v>40</v>
      </c>
    </row>
    <row r="108" spans="2:40" s="49" customFormat="1" ht="10.5">
      <c r="B108" s="149" t="s">
        <v>755</v>
      </c>
      <c r="C108" s="52">
        <f>VLOOKUP($B108&amp;C$8,'Raw CDR data'!$A:$K,MATCH(MID(C$10,13,100)*1,'Raw CDR data'!$2:$2,0),0)</f>
        <v>0</v>
      </c>
      <c r="D108" s="52">
        <f>VLOOKUP($B108&amp;C$8,'Raw CDR data'!$A:$K,MATCH(MID(D$10,13,100)*1,'Raw CDR data'!$2:$2,0),0)</f>
        <v>0</v>
      </c>
      <c r="E108" s="53">
        <f>VLOOKUP($B108&amp;C$8,'Raw CDR data'!$A:$K,MATCH(MID(E$10,13,100)*1,'Raw CDR data'!$2:$2,0)+1,0)</f>
        <v>0</v>
      </c>
      <c r="F108" s="53">
        <f>VLOOKUP($B108&amp;C$8,'Raw CDR data'!$A:$K,MATCH(MID(F$10,13,100)*1,'Raw CDR data'!$2:$2,0)+1,0)</f>
        <v>0</v>
      </c>
      <c r="G108" s="52">
        <f>VLOOKUP($B108&amp;G$8,'Raw CDR data'!$A:$K,MATCH(MID(G$10,13,100)*1,'Raw CDR data'!$2:$2,0),0)</f>
        <v>0</v>
      </c>
      <c r="H108" s="52">
        <f>VLOOKUP($B108&amp;G$8,'Raw CDR data'!$A:$K,MATCH(MID(H$10,13,100)*1,'Raw CDR data'!$2:$2,0),0)</f>
        <v>0</v>
      </c>
      <c r="I108" s="53">
        <f>VLOOKUP($B108&amp;G$8,'Raw CDR data'!$A:$K,MATCH(MID(I$10,13,100)*1,'Raw CDR data'!$2:$2,0)+1,0)</f>
        <v>0</v>
      </c>
      <c r="J108" s="53">
        <f>VLOOKUP($B108&amp;G$8,'Raw CDR data'!$A:$K,MATCH(MID(J$10,13,100)*1,'Raw CDR data'!$2:$2,0)+1,0)</f>
        <v>0</v>
      </c>
      <c r="K108" s="52">
        <f>VLOOKUP($B108&amp;K$8,'Raw CDR data'!$A:$K,MATCH(MID(K$10,13,100)*1,'Raw CDR data'!$2:$2,0),0)</f>
        <v>0</v>
      </c>
      <c r="L108" s="52">
        <f>VLOOKUP($B108&amp;K$8,'Raw CDR data'!$A:$K,MATCH(MID(L$10,13,100)*1,'Raw CDR data'!$2:$2,0),0)</f>
        <v>0</v>
      </c>
      <c r="M108" s="53">
        <f>VLOOKUP($B108&amp;K$8,'Raw CDR data'!$A:$K,MATCH(MID(M$10,13,100)*1,'Raw CDR data'!$2:$2,0)+1,0)</f>
        <v>0</v>
      </c>
      <c r="N108" s="53">
        <f>VLOOKUP($B108&amp;K$8,'Raw CDR data'!$A:$K,MATCH(MID(N$10,13,100)*1,'Raw CDR data'!$2:$2,0)+1,0)</f>
        <v>0</v>
      </c>
      <c r="O108" s="52">
        <f>VLOOKUP($B108&amp;O$8,'Raw CDR data'!$A:$K,MATCH(MID(O$10,13,100)*1,'Raw CDR data'!$2:$2,0),0)</f>
        <v>0</v>
      </c>
      <c r="P108" s="52">
        <f>VLOOKUP($B108&amp;O$8,'Raw CDR data'!$A:$K,MATCH(MID(P$10,13,100)*1,'Raw CDR data'!$2:$2,0),0)</f>
        <v>0</v>
      </c>
      <c r="Q108" s="53">
        <f>VLOOKUP($B108&amp;O$8,'Raw CDR data'!$A:$K,MATCH(MID(Q$10,13,100)*1,'Raw CDR data'!$2:$2,0)+1,0)</f>
        <v>0</v>
      </c>
      <c r="R108" s="53">
        <f>VLOOKUP($B108&amp;O$8,'Raw CDR data'!$A:$K,MATCH(MID(R$10,13,100)*1,'Raw CDR data'!$2:$2,0)+1,0)</f>
        <v>0</v>
      </c>
      <c r="S108" s="52">
        <f>VLOOKUP($B108&amp;S$8,'Raw CDR data'!$A:$K,MATCH(MID(S$10,13,100)*1,'Raw CDR data'!$2:$2,0),0)</f>
        <v>0</v>
      </c>
      <c r="T108" s="52">
        <f>VLOOKUP($B108&amp;S$8,'Raw CDR data'!$A:$K,MATCH(MID(T$10,13,100)*1,'Raw CDR data'!$2:$2,0),0)</f>
        <v>0</v>
      </c>
      <c r="U108" s="53">
        <f>VLOOKUP($B108&amp;S$8,'Raw CDR data'!$A:$K,MATCH(MID(U$10,13,100)*1,'Raw CDR data'!$2:$2,0)+1,0)</f>
        <v>0</v>
      </c>
      <c r="V108" s="53">
        <f>VLOOKUP($B108&amp;S$8,'Raw CDR data'!$A:$K,MATCH(MID(V$10,13,100)*1,'Raw CDR data'!$2:$2,0)+1,0)</f>
        <v>0</v>
      </c>
      <c r="W108" s="52">
        <f>VLOOKUP($B108&amp;"Further Education College",'Raw CDR data'!$A:$K,MATCH(MID(W$10,13,100)*1,'Raw CDR data'!$2:$2,0),0)</f>
        <v>0</v>
      </c>
      <c r="X108" s="52">
        <f>VLOOKUP($B108&amp;"Further Education College",'Raw CDR data'!$A:$K,MATCH(MID(X$10,13,100)*1,'Raw CDR data'!$2:$2,0),0)</f>
        <v>0</v>
      </c>
      <c r="Y108" s="53">
        <f>VLOOKUP($B108&amp;"Further Education College",'Raw CDR data'!$A:$K,MATCH(MID(Y$10,13,100)*1,'Raw CDR data'!$2:$2,0)+1,0)</f>
        <v>0</v>
      </c>
      <c r="Z108" s="53">
        <f>VLOOKUP($B108&amp;"Further Education College",'Raw CDR data'!$A:$K,MATCH(MID(Z$10,13,100)*1,'Raw CDR data'!$2:$2,0)+1,0)</f>
        <v>0</v>
      </c>
      <c r="AA108" s="52">
        <f>VLOOKUP($B108&amp;AA$8,'Raw CDR data'!$A:$K,MATCH(MID(AA$10,13,100)*1,'Raw CDR data'!$2:$2,0),0)</f>
        <v>0</v>
      </c>
      <c r="AB108" s="52">
        <f>VLOOKUP($B108&amp;AA$8,'Raw CDR data'!$A:$K,MATCH(MID(AB$10,13,100)*1,'Raw CDR data'!$2:$2,0),0)</f>
        <v>0</v>
      </c>
      <c r="AC108" s="52">
        <f>VLOOKUP($B108&amp;AC$8,'Raw CDR data'!$A:$K,MATCH(MID(AC$10,13,100)*1,'Raw CDR data'!$2:$2,0),0)</f>
        <v>0</v>
      </c>
      <c r="AD108" s="52">
        <f>VLOOKUP($B108&amp;AC$8,'Raw CDR data'!$A:$K,MATCH(MID(AD$10,13,100)*1,'Raw CDR data'!$2:$2,0),0)</f>
        <v>0</v>
      </c>
      <c r="AE108" s="52">
        <f>VLOOKUP($B108&amp;"Voluntary Adoption Agency",'Raw CDR data'!$A:$K,MATCH(MID(AE$10,13,100)*1,'Raw CDR data'!$2:$2,0),0)</f>
        <v>0</v>
      </c>
      <c r="AF108" s="52">
        <f>VLOOKUP($B108&amp;"Voluntary Adoption Agency",'Raw CDR data'!$A:$K,MATCH(MID(AF$10,13,100)*1,'Raw CDR data'!$2:$2,0),0)</f>
        <v>0</v>
      </c>
      <c r="AG108" s="52">
        <f>VLOOKUP($B108&amp;"Local Authority Adoption Agency",'Raw CDR data'!$A:$K,MATCH(MID(AG$10,13,100)*1,'Raw CDR data'!$2:$2,0),0)</f>
        <v>1</v>
      </c>
      <c r="AH108" s="52">
        <f>VLOOKUP($B108&amp;"Local Authority Adoption Agency",'Raw CDR data'!$A:$K,MATCH(MID(AH$10,13,100)*1,'Raw CDR data'!$2:$2,0),0)</f>
        <v>1</v>
      </c>
      <c r="AI108" s="52">
        <f>VLOOKUP($B108&amp;"Independent Fostering Agency",'Raw CDR data'!$A:$K,MATCH(MID(AI$10,13,100)*1,'Raw CDR data'!$2:$2,0),0)</f>
        <v>0</v>
      </c>
      <c r="AJ108" s="52">
        <f>VLOOKUP($B108&amp;"Independent Fostering Agency",'Raw CDR data'!$A:$K,MATCH(MID(AJ$10,13,100)*1,'Raw CDR data'!$2:$2,0),0)</f>
        <v>0</v>
      </c>
      <c r="AK108" s="52">
        <f>VLOOKUP($B108&amp;"Local Authority Fostering Agency",'Raw CDR data'!$A:$K,MATCH(MID(AK$10,13,100)*1,'Raw CDR data'!$2:$2,0),0)</f>
        <v>1</v>
      </c>
      <c r="AL108" s="52">
        <f>VLOOKUP($B108&amp;"Local Authority Fostering Agency",'Raw CDR data'!$A:$K,MATCH(MID(AL$10,13,100)*1,'Raw CDR data'!$2:$2,0),0)</f>
        <v>1</v>
      </c>
      <c r="AM108" s="52">
        <f>VLOOKUP($B108&amp;AM$8,'Raw CDR data'!$A:$K,MATCH(MID(AM$10,13,100)*1,'Raw CDR data'!$2:$2,0),0)</f>
        <v>2</v>
      </c>
      <c r="AN108" s="52">
        <f>VLOOKUP($B108&amp;AM$8,'Raw CDR data'!$A:$K,MATCH(MID(AN$10,13,100)*1,'Raw CDR data'!$2:$2,0),0)</f>
        <v>2</v>
      </c>
    </row>
    <row r="109" spans="2:40" s="49" customFormat="1" ht="10.5">
      <c r="B109" s="143"/>
      <c r="C109" s="52"/>
      <c r="D109" s="52"/>
      <c r="E109" s="53"/>
      <c r="F109" s="53"/>
      <c r="G109" s="52"/>
      <c r="H109" s="52"/>
      <c r="I109" s="53"/>
      <c r="J109" s="53"/>
      <c r="K109" s="52"/>
      <c r="L109" s="52"/>
      <c r="M109" s="53"/>
      <c r="N109" s="53"/>
      <c r="O109" s="52"/>
      <c r="P109" s="52"/>
      <c r="Q109" s="53"/>
      <c r="R109" s="53"/>
      <c r="S109" s="52"/>
      <c r="T109" s="52"/>
      <c r="U109" s="53"/>
      <c r="V109" s="53"/>
      <c r="W109" s="52"/>
      <c r="X109" s="52"/>
      <c r="Y109" s="53"/>
      <c r="Z109" s="53"/>
      <c r="AA109" s="52"/>
      <c r="AB109" s="52"/>
      <c r="AC109" s="52"/>
      <c r="AD109" s="52"/>
      <c r="AE109" s="52"/>
      <c r="AF109" s="52"/>
      <c r="AG109" s="52"/>
      <c r="AH109" s="52"/>
      <c r="AI109" s="52"/>
      <c r="AJ109" s="52"/>
      <c r="AK109" s="52"/>
      <c r="AL109" s="52"/>
      <c r="AM109" s="52"/>
      <c r="AN109" s="52"/>
    </row>
    <row r="110" spans="2:40" s="49" customFormat="1" ht="10.5">
      <c r="B110" s="145" t="s">
        <v>1242</v>
      </c>
      <c r="C110" s="52">
        <f>VLOOKUP($B110&amp;C$8,'Raw CDR data'!$A:$K,MATCH(MID(C$10,13,100)*1,'Raw CDR data'!$2:$2,0),0)</f>
        <v>134</v>
      </c>
      <c r="D110" s="52">
        <f>VLOOKUP($B110&amp;C$8,'Raw CDR data'!$A:$K,MATCH(MID(D$10,13,100)*1,'Raw CDR data'!$2:$2,0),0)</f>
        <v>130</v>
      </c>
      <c r="E110" s="53">
        <f>VLOOKUP($B110&amp;C$8,'Raw CDR data'!$A:$K,MATCH(MID(E$10,13,100)*1,'Raw CDR data'!$2:$2,0)+1,0)</f>
        <v>795</v>
      </c>
      <c r="F110" s="53">
        <f>VLOOKUP($B110&amp;C$8,'Raw CDR data'!$A:$K,MATCH(MID(F$10,13,100)*1,'Raw CDR data'!$2:$2,0)+1,0)</f>
        <v>780</v>
      </c>
      <c r="G110" s="52">
        <f>VLOOKUP($B110&amp;G$8,'Raw CDR data'!$A:$K,MATCH(MID(G$10,13,100)*1,'Raw CDR data'!$2:$2,0),0)</f>
        <v>0</v>
      </c>
      <c r="H110" s="52">
        <f>VLOOKUP($B110&amp;G$8,'Raw CDR data'!$A:$K,MATCH(MID(H$10,13,100)*1,'Raw CDR data'!$2:$2,0),0)</f>
        <v>0</v>
      </c>
      <c r="I110" s="53">
        <f>VLOOKUP($B110&amp;G$8,'Raw CDR data'!$A:$K,MATCH(MID(I$10,13,100)*1,'Raw CDR data'!$2:$2,0)+1,0)</f>
        <v>0</v>
      </c>
      <c r="J110" s="53">
        <f>VLOOKUP($B110&amp;G$8,'Raw CDR data'!$A:$K,MATCH(MID(J$10,13,100)*1,'Raw CDR data'!$2:$2,0)+1,0)</f>
        <v>0</v>
      </c>
      <c r="K110" s="52">
        <f>VLOOKUP($B110&amp;K$8,'Raw CDR data'!$A:$K,MATCH(MID(K$10,13,100)*1,'Raw CDR data'!$2:$2,0),0)</f>
        <v>5</v>
      </c>
      <c r="L110" s="52">
        <f>VLOOKUP($B110&amp;K$8,'Raw CDR data'!$A:$K,MATCH(MID(L$10,13,100)*1,'Raw CDR data'!$2:$2,0),0)</f>
        <v>5</v>
      </c>
      <c r="M110" s="53">
        <f>VLOOKUP($B110&amp;K$8,'Raw CDR data'!$A:$K,MATCH(MID(M$10,13,100)*1,'Raw CDR data'!$2:$2,0)+1,0)</f>
        <v>113</v>
      </c>
      <c r="N110" s="53">
        <f>VLOOKUP($B110&amp;K$8,'Raw CDR data'!$A:$K,MATCH(MID(N$10,13,100)*1,'Raw CDR data'!$2:$2,0)+1,0)</f>
        <v>113</v>
      </c>
      <c r="O110" s="52">
        <f>VLOOKUP($B110&amp;O$8,'Raw CDR data'!$A:$K,MATCH(MID(O$10,13,100)*1,'Raw CDR data'!$2:$2,0),0)</f>
        <v>23</v>
      </c>
      <c r="P110" s="52">
        <f>VLOOKUP($B110&amp;O$8,'Raw CDR data'!$A:$K,MATCH(MID(P$10,13,100)*1,'Raw CDR data'!$2:$2,0),0)</f>
        <v>23</v>
      </c>
      <c r="Q110" s="53">
        <f>VLOOKUP($B110&amp;O$8,'Raw CDR data'!$A:$K,MATCH(MID(Q$10,13,100)*1,'Raw CDR data'!$2:$2,0)+1,0)</f>
        <v>142.944095</v>
      </c>
      <c r="R110" s="53">
        <f>VLOOKUP($B110&amp;O$8,'Raw CDR data'!$A:$K,MATCH(MID(R$10,13,100)*1,'Raw CDR data'!$2:$2,0)+1,0)</f>
        <v>142.944095</v>
      </c>
      <c r="S110" s="52">
        <f>VLOOKUP($B110&amp;S$8,'Raw CDR data'!$A:$K,MATCH(MID(S$10,13,100)*1,'Raw CDR data'!$2:$2,0),0)</f>
        <v>6</v>
      </c>
      <c r="T110" s="52">
        <f>VLOOKUP($B110&amp;S$8,'Raw CDR data'!$A:$K,MATCH(MID(T$10,13,100)*1,'Raw CDR data'!$2:$2,0),0)</f>
        <v>6</v>
      </c>
      <c r="U110" s="53">
        <f>VLOOKUP($B110&amp;S$8,'Raw CDR data'!$A:$K,MATCH(MID(U$10,13,100)*1,'Raw CDR data'!$2:$2,0)+1,0)</f>
        <v>655</v>
      </c>
      <c r="V110" s="53">
        <f>VLOOKUP($B110&amp;S$8,'Raw CDR data'!$A:$K,MATCH(MID(V$10,13,100)*1,'Raw CDR data'!$2:$2,0)+1,0)</f>
        <v>655</v>
      </c>
      <c r="W110" s="52">
        <f>VLOOKUP($B110&amp;"Further Education College",'Raw CDR data'!$A:$K,MATCH(MID(W$10,13,100)*1,'Raw CDR data'!$2:$2,0),0)</f>
        <v>1</v>
      </c>
      <c r="X110" s="52">
        <f>VLOOKUP($B110&amp;"Further Education College",'Raw CDR data'!$A:$K,MATCH(MID(X$10,13,100)*1,'Raw CDR data'!$2:$2,0),0)</f>
        <v>1</v>
      </c>
      <c r="Y110" s="53">
        <f>VLOOKUP($B110&amp;"Further Education College",'Raw CDR data'!$A:$K,MATCH(MID(Y$10,13,100)*1,'Raw CDR data'!$2:$2,0)+1,0)</f>
        <v>17</v>
      </c>
      <c r="Z110" s="53">
        <f>VLOOKUP($B110&amp;"Further Education College",'Raw CDR data'!$A:$K,MATCH(MID(Z$10,13,100)*1,'Raw CDR data'!$2:$2,0)+1,0)</f>
        <v>17</v>
      </c>
      <c r="AA110" s="52">
        <f>VLOOKUP($B110&amp;AA$8,'Raw CDR data'!$A:$K,MATCH(MID(AA$10,13,100)*1,'Raw CDR data'!$2:$2,0),0)</f>
        <v>0</v>
      </c>
      <c r="AB110" s="52">
        <f>VLOOKUP($B110&amp;AA$8,'Raw CDR data'!$A:$K,MATCH(MID(AB$10,13,100)*1,'Raw CDR data'!$2:$2,0),0)</f>
        <v>0</v>
      </c>
      <c r="AC110" s="52">
        <f>VLOOKUP($B110&amp;AC$8,'Raw CDR data'!$A:$K,MATCH(MID(AC$10,13,100)*1,'Raw CDR data'!$2:$2,0),0)</f>
        <v>8</v>
      </c>
      <c r="AD110" s="52">
        <f>VLOOKUP($B110&amp;AC$8,'Raw CDR data'!$A:$K,MATCH(MID(AD$10,13,100)*1,'Raw CDR data'!$2:$2,0),0)</f>
        <v>9</v>
      </c>
      <c r="AE110" s="52">
        <f>VLOOKUP($B110&amp;"Voluntary Adoption Agency",'Raw CDR data'!$A:$K,MATCH(MID(AE$10,13,100)*1,'Raw CDR data'!$2:$2,0),0)</f>
        <v>13</v>
      </c>
      <c r="AF110" s="52">
        <f>VLOOKUP($B110&amp;"Voluntary Adoption Agency",'Raw CDR data'!$A:$K,MATCH(MID(AF$10,13,100)*1,'Raw CDR data'!$2:$2,0),0)</f>
        <v>12</v>
      </c>
      <c r="AG110" s="52">
        <f>VLOOKUP($B110&amp;"Local Authority Adoption Agency",'Raw CDR data'!$A:$K,MATCH(MID(AG$10,13,100)*1,'Raw CDR data'!$2:$2,0),0)</f>
        <v>33</v>
      </c>
      <c r="AH110" s="52">
        <f>VLOOKUP($B110&amp;"Local Authority Adoption Agency",'Raw CDR data'!$A:$K,MATCH(MID(AH$10,13,100)*1,'Raw CDR data'!$2:$2,0),0)</f>
        <v>33</v>
      </c>
      <c r="AI110" s="52">
        <f>VLOOKUP($B110&amp;"Independent Fostering Agency",'Raw CDR data'!$A:$K,MATCH(MID(AI$10,13,100)*1,'Raw CDR data'!$2:$2,0),0)</f>
        <v>66</v>
      </c>
      <c r="AJ110" s="52">
        <f>VLOOKUP($B110&amp;"Independent Fostering Agency",'Raw CDR data'!$A:$K,MATCH(MID(AJ$10,13,100)*1,'Raw CDR data'!$2:$2,0),0)</f>
        <v>66</v>
      </c>
      <c r="AK110" s="52">
        <f>VLOOKUP($B110&amp;"Local Authority Fostering Agency",'Raw CDR data'!$A:$K,MATCH(MID(AK$10,13,100)*1,'Raw CDR data'!$2:$2,0),0)</f>
        <v>32</v>
      </c>
      <c r="AL110" s="52">
        <f>VLOOKUP($B110&amp;"Local Authority Fostering Agency",'Raw CDR data'!$A:$K,MATCH(MID(AL$10,13,100)*1,'Raw CDR data'!$2:$2,0),0)</f>
        <v>32</v>
      </c>
      <c r="AM110" s="52">
        <f>VLOOKUP($B110&amp;AM$8,'Raw CDR data'!$A:$K,MATCH(MID(AM$10,13,100)*1,'Raw CDR data'!$2:$2,0),0)</f>
        <v>321</v>
      </c>
      <c r="AN110" s="52">
        <f>VLOOKUP($B110&amp;AM$8,'Raw CDR data'!$A:$K,MATCH(MID(AN$10,13,100)*1,'Raw CDR data'!$2:$2,0),0)</f>
        <v>317</v>
      </c>
    </row>
    <row r="111" spans="2:40" s="49" customFormat="1" ht="10.5">
      <c r="B111" s="145"/>
      <c r="C111" s="52"/>
      <c r="D111" s="52"/>
      <c r="E111" s="53"/>
      <c r="F111" s="53"/>
      <c r="G111" s="52"/>
      <c r="H111" s="52"/>
      <c r="I111" s="53"/>
      <c r="J111" s="53"/>
      <c r="K111" s="52"/>
      <c r="L111" s="52"/>
      <c r="M111" s="53"/>
      <c r="N111" s="53"/>
      <c r="O111" s="52"/>
      <c r="P111" s="52"/>
      <c r="Q111" s="53"/>
      <c r="R111" s="53"/>
      <c r="S111" s="52"/>
      <c r="T111" s="52"/>
      <c r="U111" s="53"/>
      <c r="V111" s="53"/>
      <c r="W111" s="52"/>
      <c r="X111" s="52"/>
      <c r="Y111" s="53"/>
      <c r="Z111" s="53"/>
      <c r="AA111" s="52"/>
      <c r="AB111" s="52"/>
      <c r="AC111" s="52"/>
      <c r="AD111" s="52"/>
      <c r="AE111" s="52"/>
      <c r="AF111" s="52"/>
      <c r="AG111" s="52"/>
      <c r="AH111" s="52"/>
      <c r="AI111" s="52"/>
      <c r="AJ111" s="52"/>
      <c r="AK111" s="52"/>
      <c r="AL111" s="52"/>
      <c r="AM111" s="52"/>
      <c r="AN111" s="52"/>
    </row>
    <row r="112" spans="2:40" s="49" customFormat="1" ht="10.5">
      <c r="B112" s="145" t="s">
        <v>1442</v>
      </c>
      <c r="C112" s="52">
        <f>VLOOKUP($B112&amp;C$8,'Raw CDR data'!$A:$K,MATCH(MID(C$10,13,100)*1,'Raw CDR data'!$2:$2,0),0)</f>
        <v>44</v>
      </c>
      <c r="D112" s="52">
        <f>VLOOKUP($B112&amp;C$8,'Raw CDR data'!$A:$K,MATCH(MID(D$10,13,100)*1,'Raw CDR data'!$2:$2,0),0)</f>
        <v>43</v>
      </c>
      <c r="E112" s="53">
        <f>VLOOKUP($B112&amp;C$8,'Raw CDR data'!$A:$K,MATCH(MID(E$10,13,100)*1,'Raw CDR data'!$2:$2,0)+1,0)</f>
        <v>267</v>
      </c>
      <c r="F112" s="53">
        <f>VLOOKUP($B112&amp;C$8,'Raw CDR data'!$A:$K,MATCH(MID(F$10,13,100)*1,'Raw CDR data'!$2:$2,0)+1,0)</f>
        <v>265</v>
      </c>
      <c r="G112" s="52">
        <f>VLOOKUP($B112&amp;G$8,'Raw CDR data'!$A:$K,MATCH(MID(G$10,13,100)*1,'Raw CDR data'!$2:$2,0),0)</f>
        <v>0</v>
      </c>
      <c r="H112" s="52">
        <f>VLOOKUP($B112&amp;G$8,'Raw CDR data'!$A:$K,MATCH(MID(H$10,13,100)*1,'Raw CDR data'!$2:$2,0),0)</f>
        <v>0</v>
      </c>
      <c r="I112" s="53">
        <f>VLOOKUP($B112&amp;G$8,'Raw CDR data'!$A:$K,MATCH(MID(I$10,13,100)*1,'Raw CDR data'!$2:$2,0)+1,0)</f>
        <v>0</v>
      </c>
      <c r="J112" s="53">
        <f>VLOOKUP($B112&amp;G$8,'Raw CDR data'!$A:$K,MATCH(MID(J$10,13,100)*1,'Raw CDR data'!$2:$2,0)+1,0)</f>
        <v>0</v>
      </c>
      <c r="K112" s="52">
        <f>VLOOKUP($B112&amp;K$8,'Raw CDR data'!$A:$K,MATCH(MID(K$10,13,100)*1,'Raw CDR data'!$2:$2,0),0)</f>
        <v>2</v>
      </c>
      <c r="L112" s="52">
        <f>VLOOKUP($B112&amp;K$8,'Raw CDR data'!$A:$K,MATCH(MID(L$10,13,100)*1,'Raw CDR data'!$2:$2,0),0)</f>
        <v>2</v>
      </c>
      <c r="M112" s="53">
        <f>VLOOKUP($B112&amp;K$8,'Raw CDR data'!$A:$K,MATCH(MID(M$10,13,100)*1,'Raw CDR data'!$2:$2,0)+1,0)</f>
        <v>47</v>
      </c>
      <c r="N112" s="53">
        <f>VLOOKUP($B112&amp;K$8,'Raw CDR data'!$A:$K,MATCH(MID(N$10,13,100)*1,'Raw CDR data'!$2:$2,0)+1,0)</f>
        <v>47</v>
      </c>
      <c r="O112" s="52">
        <f>VLOOKUP($B112&amp;O$8,'Raw CDR data'!$A:$K,MATCH(MID(O$10,13,100)*1,'Raw CDR data'!$2:$2,0),0)</f>
        <v>8</v>
      </c>
      <c r="P112" s="52">
        <f>VLOOKUP($B112&amp;O$8,'Raw CDR data'!$A:$K,MATCH(MID(P$10,13,100)*1,'Raw CDR data'!$2:$2,0),0)</f>
        <v>8</v>
      </c>
      <c r="Q112" s="53">
        <f>VLOOKUP($B112&amp;O$8,'Raw CDR data'!$A:$K,MATCH(MID(Q$10,13,100)*1,'Raw CDR data'!$2:$2,0)+1,0)</f>
        <v>47.428570999999998</v>
      </c>
      <c r="R112" s="53">
        <f>VLOOKUP($B112&amp;O$8,'Raw CDR data'!$A:$K,MATCH(MID(R$10,13,100)*1,'Raw CDR data'!$2:$2,0)+1,0)</f>
        <v>47.428570999999998</v>
      </c>
      <c r="S112" s="52">
        <f>VLOOKUP($B112&amp;S$8,'Raw CDR data'!$A:$K,MATCH(MID(S$10,13,100)*1,'Raw CDR data'!$2:$2,0),0)</f>
        <v>3</v>
      </c>
      <c r="T112" s="52">
        <f>VLOOKUP($B112&amp;S$8,'Raw CDR data'!$A:$K,MATCH(MID(T$10,13,100)*1,'Raw CDR data'!$2:$2,0),0)</f>
        <v>3</v>
      </c>
      <c r="U112" s="53">
        <f>VLOOKUP($B112&amp;S$8,'Raw CDR data'!$A:$K,MATCH(MID(U$10,13,100)*1,'Raw CDR data'!$2:$2,0)+1,0)</f>
        <v>316</v>
      </c>
      <c r="V112" s="53">
        <f>VLOOKUP($B112&amp;S$8,'Raw CDR data'!$A:$K,MATCH(MID(V$10,13,100)*1,'Raw CDR data'!$2:$2,0)+1,0)</f>
        <v>316</v>
      </c>
      <c r="W112" s="52">
        <f>VLOOKUP($B112&amp;"Further Education College",'Raw CDR data'!$A:$K,MATCH(MID(W$10,13,100)*1,'Raw CDR data'!$2:$2,0),0)</f>
        <v>1</v>
      </c>
      <c r="X112" s="52">
        <f>VLOOKUP($B112&amp;"Further Education College",'Raw CDR data'!$A:$K,MATCH(MID(X$10,13,100)*1,'Raw CDR data'!$2:$2,0),0)</f>
        <v>1</v>
      </c>
      <c r="Y112" s="53">
        <f>VLOOKUP($B112&amp;"Further Education College",'Raw CDR data'!$A:$K,MATCH(MID(Y$10,13,100)*1,'Raw CDR data'!$2:$2,0)+1,0)</f>
        <v>17</v>
      </c>
      <c r="Z112" s="53">
        <f>VLOOKUP($B112&amp;"Further Education College",'Raw CDR data'!$A:$K,MATCH(MID(Z$10,13,100)*1,'Raw CDR data'!$2:$2,0)+1,0)</f>
        <v>17</v>
      </c>
      <c r="AA112" s="52">
        <f>VLOOKUP($B112&amp;AA$8,'Raw CDR data'!$A:$K,MATCH(MID(AA$10,13,100)*1,'Raw CDR data'!$2:$2,0),0)</f>
        <v>0</v>
      </c>
      <c r="AB112" s="52">
        <f>VLOOKUP($B112&amp;AA$8,'Raw CDR data'!$A:$K,MATCH(MID(AB$10,13,100)*1,'Raw CDR data'!$2:$2,0),0)</f>
        <v>0</v>
      </c>
      <c r="AC112" s="52">
        <f>VLOOKUP($B112&amp;AC$8,'Raw CDR data'!$A:$K,MATCH(MID(AC$10,13,100)*1,'Raw CDR data'!$2:$2,0),0)</f>
        <v>6</v>
      </c>
      <c r="AD112" s="52">
        <f>VLOOKUP($B112&amp;AC$8,'Raw CDR data'!$A:$K,MATCH(MID(AD$10,13,100)*1,'Raw CDR data'!$2:$2,0),0)</f>
        <v>7</v>
      </c>
      <c r="AE112" s="52">
        <f>VLOOKUP($B112&amp;"Voluntary Adoption Agency",'Raw CDR data'!$A:$K,MATCH(MID(AE$10,13,100)*1,'Raw CDR data'!$2:$2,0),0)</f>
        <v>9</v>
      </c>
      <c r="AF112" s="52">
        <f>VLOOKUP($B112&amp;"Voluntary Adoption Agency",'Raw CDR data'!$A:$K,MATCH(MID(AF$10,13,100)*1,'Raw CDR data'!$2:$2,0),0)</f>
        <v>8</v>
      </c>
      <c r="AG112" s="52">
        <f>VLOOKUP($B112&amp;"Local Authority Adoption Agency",'Raw CDR data'!$A:$K,MATCH(MID(AG$10,13,100)*1,'Raw CDR data'!$2:$2,0),0)</f>
        <v>14</v>
      </c>
      <c r="AH112" s="52">
        <f>VLOOKUP($B112&amp;"Local Authority Adoption Agency",'Raw CDR data'!$A:$K,MATCH(MID(AH$10,13,100)*1,'Raw CDR data'!$2:$2,0),0)</f>
        <v>14</v>
      </c>
      <c r="AI112" s="52">
        <f>VLOOKUP($B112&amp;"Independent Fostering Agency",'Raw CDR data'!$A:$K,MATCH(MID(AI$10,13,100)*1,'Raw CDR data'!$2:$2,0),0)</f>
        <v>17</v>
      </c>
      <c r="AJ112" s="52">
        <f>VLOOKUP($B112&amp;"Independent Fostering Agency",'Raw CDR data'!$A:$K,MATCH(MID(AJ$10,13,100)*1,'Raw CDR data'!$2:$2,0),0)</f>
        <v>16</v>
      </c>
      <c r="AK112" s="52">
        <f>VLOOKUP($B112&amp;"Local Authority Fostering Agency",'Raw CDR data'!$A:$K,MATCH(MID(AK$10,13,100)*1,'Raw CDR data'!$2:$2,0),0)</f>
        <v>13</v>
      </c>
      <c r="AL112" s="52">
        <f>VLOOKUP($B112&amp;"Local Authority Fostering Agency",'Raw CDR data'!$A:$K,MATCH(MID(AL$10,13,100)*1,'Raw CDR data'!$2:$2,0),0)</f>
        <v>13</v>
      </c>
      <c r="AM112" s="52">
        <f>VLOOKUP($B112&amp;AM$8,'Raw CDR data'!$A:$K,MATCH(MID(AM$10,13,100)*1,'Raw CDR data'!$2:$2,0),0)</f>
        <v>117</v>
      </c>
      <c r="AN112" s="52">
        <f>VLOOKUP($B112&amp;AM$8,'Raw CDR data'!$A:$K,MATCH(MID(AN$10,13,100)*1,'Raw CDR data'!$2:$2,0),0)</f>
        <v>115</v>
      </c>
    </row>
    <row r="113" spans="2:40" s="49" customFormat="1" ht="10.5">
      <c r="B113" s="146" t="s">
        <v>199</v>
      </c>
      <c r="C113" s="52">
        <f>VLOOKUP($B113&amp;C$8,'Raw CDR data'!$A:$K,MATCH(MID(C$10,13,100)*1,'Raw CDR data'!$2:$2,0),0)</f>
        <v>0</v>
      </c>
      <c r="D113" s="52">
        <f>VLOOKUP($B113&amp;C$8,'Raw CDR data'!$A:$K,MATCH(MID(D$10,13,100)*1,'Raw CDR data'!$2:$2,0),0)</f>
        <v>0</v>
      </c>
      <c r="E113" s="53">
        <f>VLOOKUP($B113&amp;C$8,'Raw CDR data'!$A:$K,MATCH(MID(E$10,13,100)*1,'Raw CDR data'!$2:$2,0)+1,0)</f>
        <v>0</v>
      </c>
      <c r="F113" s="53">
        <f>VLOOKUP($B113&amp;C$8,'Raw CDR data'!$A:$K,MATCH(MID(F$10,13,100)*1,'Raw CDR data'!$2:$2,0)+1,0)</f>
        <v>0</v>
      </c>
      <c r="G113" s="52">
        <f>VLOOKUP($B113&amp;G$8,'Raw CDR data'!$A:$K,MATCH(MID(G$10,13,100)*1,'Raw CDR data'!$2:$2,0),0)</f>
        <v>0</v>
      </c>
      <c r="H113" s="52">
        <f>VLOOKUP($B113&amp;G$8,'Raw CDR data'!$A:$K,MATCH(MID(H$10,13,100)*1,'Raw CDR data'!$2:$2,0),0)</f>
        <v>0</v>
      </c>
      <c r="I113" s="53">
        <f>VLOOKUP($B113&amp;G$8,'Raw CDR data'!$A:$K,MATCH(MID(I$10,13,100)*1,'Raw CDR data'!$2:$2,0)+1,0)</f>
        <v>0</v>
      </c>
      <c r="J113" s="53">
        <f>VLOOKUP($B113&amp;G$8,'Raw CDR data'!$A:$K,MATCH(MID(J$10,13,100)*1,'Raw CDR data'!$2:$2,0)+1,0)</f>
        <v>0</v>
      </c>
      <c r="K113" s="52">
        <f>VLOOKUP($B113&amp;K$8,'Raw CDR data'!$A:$K,MATCH(MID(K$10,13,100)*1,'Raw CDR data'!$2:$2,0),0)</f>
        <v>0</v>
      </c>
      <c r="L113" s="52">
        <f>VLOOKUP($B113&amp;K$8,'Raw CDR data'!$A:$K,MATCH(MID(L$10,13,100)*1,'Raw CDR data'!$2:$2,0),0)</f>
        <v>0</v>
      </c>
      <c r="M113" s="53">
        <f>VLOOKUP($B113&amp;K$8,'Raw CDR data'!$A:$K,MATCH(MID(M$10,13,100)*1,'Raw CDR data'!$2:$2,0)+1,0)</f>
        <v>0</v>
      </c>
      <c r="N113" s="53">
        <f>VLOOKUP($B113&amp;K$8,'Raw CDR data'!$A:$K,MATCH(MID(N$10,13,100)*1,'Raw CDR data'!$2:$2,0)+1,0)</f>
        <v>0</v>
      </c>
      <c r="O113" s="52">
        <f>VLOOKUP($B113&amp;O$8,'Raw CDR data'!$A:$K,MATCH(MID(O$10,13,100)*1,'Raw CDR data'!$2:$2,0),0)</f>
        <v>0</v>
      </c>
      <c r="P113" s="52">
        <f>VLOOKUP($B113&amp;O$8,'Raw CDR data'!$A:$K,MATCH(MID(P$10,13,100)*1,'Raw CDR data'!$2:$2,0),0)</f>
        <v>0</v>
      </c>
      <c r="Q113" s="53">
        <f>VLOOKUP($B113&amp;O$8,'Raw CDR data'!$A:$K,MATCH(MID(Q$10,13,100)*1,'Raw CDR data'!$2:$2,0)+1,0)</f>
        <v>0</v>
      </c>
      <c r="R113" s="53">
        <f>VLOOKUP($B113&amp;O$8,'Raw CDR data'!$A:$K,MATCH(MID(R$10,13,100)*1,'Raw CDR data'!$2:$2,0)+1,0)</f>
        <v>0</v>
      </c>
      <c r="S113" s="52">
        <f>VLOOKUP($B113&amp;S$8,'Raw CDR data'!$A:$K,MATCH(MID(S$10,13,100)*1,'Raw CDR data'!$2:$2,0),0)</f>
        <v>0</v>
      </c>
      <c r="T113" s="52">
        <f>VLOOKUP($B113&amp;S$8,'Raw CDR data'!$A:$K,MATCH(MID(T$10,13,100)*1,'Raw CDR data'!$2:$2,0),0)</f>
        <v>0</v>
      </c>
      <c r="U113" s="53">
        <f>VLOOKUP($B113&amp;S$8,'Raw CDR data'!$A:$K,MATCH(MID(U$10,13,100)*1,'Raw CDR data'!$2:$2,0)+1,0)</f>
        <v>0</v>
      </c>
      <c r="V113" s="53">
        <f>VLOOKUP($B113&amp;S$8,'Raw CDR data'!$A:$K,MATCH(MID(V$10,13,100)*1,'Raw CDR data'!$2:$2,0)+1,0)</f>
        <v>0</v>
      </c>
      <c r="W113" s="52">
        <f>VLOOKUP($B113&amp;"Further Education College",'Raw CDR data'!$A:$K,MATCH(MID(W$10,13,100)*1,'Raw CDR data'!$2:$2,0),0)</f>
        <v>0</v>
      </c>
      <c r="X113" s="52">
        <f>VLOOKUP($B113&amp;"Further Education College",'Raw CDR data'!$A:$K,MATCH(MID(X$10,13,100)*1,'Raw CDR data'!$2:$2,0),0)</f>
        <v>0</v>
      </c>
      <c r="Y113" s="53">
        <f>VLOOKUP($B113&amp;"Further Education College",'Raw CDR data'!$A:$K,MATCH(MID(Y$10,13,100)*1,'Raw CDR data'!$2:$2,0)+1,0)</f>
        <v>0</v>
      </c>
      <c r="Z113" s="53">
        <f>VLOOKUP($B113&amp;"Further Education College",'Raw CDR data'!$A:$K,MATCH(MID(Z$10,13,100)*1,'Raw CDR data'!$2:$2,0)+1,0)</f>
        <v>0</v>
      </c>
      <c r="AA113" s="52">
        <f>VLOOKUP($B113&amp;AA$8,'Raw CDR data'!$A:$K,MATCH(MID(AA$10,13,100)*1,'Raw CDR data'!$2:$2,0),0)</f>
        <v>0</v>
      </c>
      <c r="AB113" s="52">
        <f>VLOOKUP($B113&amp;AA$8,'Raw CDR data'!$A:$K,MATCH(MID(AB$10,13,100)*1,'Raw CDR data'!$2:$2,0),0)</f>
        <v>0</v>
      </c>
      <c r="AC113" s="52">
        <f>VLOOKUP($B113&amp;AC$8,'Raw CDR data'!$A:$K,MATCH(MID(AC$10,13,100)*1,'Raw CDR data'!$2:$2,0),0)</f>
        <v>0</v>
      </c>
      <c r="AD113" s="52">
        <f>VLOOKUP($B113&amp;AC$8,'Raw CDR data'!$A:$K,MATCH(MID(AD$10,13,100)*1,'Raw CDR data'!$2:$2,0),0)</f>
        <v>0</v>
      </c>
      <c r="AE113" s="52">
        <f>VLOOKUP($B113&amp;"Voluntary Adoption Agency",'Raw CDR data'!$A:$K,MATCH(MID(AE$10,13,100)*1,'Raw CDR data'!$2:$2,0),0)</f>
        <v>0</v>
      </c>
      <c r="AF113" s="52">
        <f>VLOOKUP($B113&amp;"Voluntary Adoption Agency",'Raw CDR data'!$A:$K,MATCH(MID(AF$10,13,100)*1,'Raw CDR data'!$2:$2,0),0)</f>
        <v>1</v>
      </c>
      <c r="AG113" s="52" t="str">
        <f>VLOOKUP($B113&amp;"Local Authority Adoption Agency",'Raw CDR data'!$A:$K,MATCH(MID(AG$10,13,100)*1,'Raw CDR data'!$2:$2,0),0)</f>
        <v>0**</v>
      </c>
      <c r="AH113" s="52" t="str">
        <f>VLOOKUP($B113&amp;"Local Authority Adoption Agency",'Raw CDR data'!$A:$K,MATCH(MID(AH$10,13,100)*1,'Raw CDR data'!$2:$2,0),0)</f>
        <v>0**</v>
      </c>
      <c r="AI113" s="52">
        <f>VLOOKUP($B113&amp;"Independent Fostering Agency",'Raw CDR data'!$A:$K,MATCH(MID(AI$10,13,100)*1,'Raw CDR data'!$2:$2,0),0)</f>
        <v>0</v>
      </c>
      <c r="AJ113" s="52">
        <f>VLOOKUP($B113&amp;"Independent Fostering Agency",'Raw CDR data'!$A:$K,MATCH(MID(AJ$10,13,100)*1,'Raw CDR data'!$2:$2,0),0)</f>
        <v>0</v>
      </c>
      <c r="AK113" s="52" t="str">
        <f>VLOOKUP($B113&amp;"Local Authority Fostering Agency",'Raw CDR data'!$A:$K,MATCH(MID(AK$10,13,100)*1,'Raw CDR data'!$2:$2,0),0)</f>
        <v>0*</v>
      </c>
      <c r="AL113" s="52" t="str">
        <f>VLOOKUP($B113&amp;"Local Authority Fostering Agency",'Raw CDR data'!$A:$K,MATCH(MID(AL$10,13,100)*1,'Raw CDR data'!$2:$2,0),0)</f>
        <v>0*</v>
      </c>
      <c r="AM113" s="52">
        <f>VLOOKUP($B113&amp;AM$8,'Raw CDR data'!$A:$K,MATCH(MID(AM$10,13,100)*1,'Raw CDR data'!$2:$2,0),0)</f>
        <v>0</v>
      </c>
      <c r="AN113" s="52">
        <f>VLOOKUP($B113&amp;AM$8,'Raw CDR data'!$A:$K,MATCH(MID(AN$10,13,100)*1,'Raw CDR data'!$2:$2,0),0)</f>
        <v>1</v>
      </c>
    </row>
    <row r="114" spans="2:40" s="49" customFormat="1" ht="10.5">
      <c r="B114" s="146" t="s">
        <v>1622</v>
      </c>
      <c r="C114" s="52">
        <f>VLOOKUP($B114&amp;C$8,'Raw CDR data'!$A:$K,MATCH(MID(C$10,13,100)*1,'Raw CDR data'!$2:$2,0),0)</f>
        <v>1</v>
      </c>
      <c r="D114" s="52">
        <f>VLOOKUP($B114&amp;C$8,'Raw CDR data'!$A:$K,MATCH(MID(D$10,13,100)*1,'Raw CDR data'!$2:$2,0),0)</f>
        <v>1</v>
      </c>
      <c r="E114" s="53">
        <f>VLOOKUP($B114&amp;C$8,'Raw CDR data'!$A:$K,MATCH(MID(E$10,13,100)*1,'Raw CDR data'!$2:$2,0)+1,0)</f>
        <v>8</v>
      </c>
      <c r="F114" s="53">
        <f>VLOOKUP($B114&amp;C$8,'Raw CDR data'!$A:$K,MATCH(MID(F$10,13,100)*1,'Raw CDR data'!$2:$2,0)+1,0)</f>
        <v>8</v>
      </c>
      <c r="G114" s="52">
        <f>VLOOKUP($B114&amp;G$8,'Raw CDR data'!$A:$K,MATCH(MID(G$10,13,100)*1,'Raw CDR data'!$2:$2,0),0)</f>
        <v>0</v>
      </c>
      <c r="H114" s="52">
        <f>VLOOKUP($B114&amp;G$8,'Raw CDR data'!$A:$K,MATCH(MID(H$10,13,100)*1,'Raw CDR data'!$2:$2,0),0)</f>
        <v>0</v>
      </c>
      <c r="I114" s="53">
        <f>VLOOKUP($B114&amp;G$8,'Raw CDR data'!$A:$K,MATCH(MID(I$10,13,100)*1,'Raw CDR data'!$2:$2,0)+1,0)</f>
        <v>0</v>
      </c>
      <c r="J114" s="53">
        <f>VLOOKUP($B114&amp;G$8,'Raw CDR data'!$A:$K,MATCH(MID(J$10,13,100)*1,'Raw CDR data'!$2:$2,0)+1,0)</f>
        <v>0</v>
      </c>
      <c r="K114" s="52">
        <f>VLOOKUP($B114&amp;K$8,'Raw CDR data'!$A:$K,MATCH(MID(K$10,13,100)*1,'Raw CDR data'!$2:$2,0),0)</f>
        <v>0</v>
      </c>
      <c r="L114" s="52">
        <f>VLOOKUP($B114&amp;K$8,'Raw CDR data'!$A:$K,MATCH(MID(L$10,13,100)*1,'Raw CDR data'!$2:$2,0),0)</f>
        <v>0</v>
      </c>
      <c r="M114" s="53">
        <f>VLOOKUP($B114&amp;K$8,'Raw CDR data'!$A:$K,MATCH(MID(M$10,13,100)*1,'Raw CDR data'!$2:$2,0)+1,0)</f>
        <v>0</v>
      </c>
      <c r="N114" s="53">
        <f>VLOOKUP($B114&amp;K$8,'Raw CDR data'!$A:$K,MATCH(MID(N$10,13,100)*1,'Raw CDR data'!$2:$2,0)+1,0)</f>
        <v>0</v>
      </c>
      <c r="O114" s="52">
        <f>VLOOKUP($B114&amp;O$8,'Raw CDR data'!$A:$K,MATCH(MID(O$10,13,100)*1,'Raw CDR data'!$2:$2,0),0)</f>
        <v>0</v>
      </c>
      <c r="P114" s="52">
        <f>VLOOKUP($B114&amp;O$8,'Raw CDR data'!$A:$K,MATCH(MID(P$10,13,100)*1,'Raw CDR data'!$2:$2,0),0)</f>
        <v>0</v>
      </c>
      <c r="Q114" s="53">
        <f>VLOOKUP($B114&amp;O$8,'Raw CDR data'!$A:$K,MATCH(MID(Q$10,13,100)*1,'Raw CDR data'!$2:$2,0)+1,0)</f>
        <v>0</v>
      </c>
      <c r="R114" s="53">
        <f>VLOOKUP($B114&amp;O$8,'Raw CDR data'!$A:$K,MATCH(MID(R$10,13,100)*1,'Raw CDR data'!$2:$2,0)+1,0)</f>
        <v>0</v>
      </c>
      <c r="S114" s="52">
        <f>VLOOKUP($B114&amp;S$8,'Raw CDR data'!$A:$K,MATCH(MID(S$10,13,100)*1,'Raw CDR data'!$2:$2,0),0)</f>
        <v>0</v>
      </c>
      <c r="T114" s="52">
        <f>VLOOKUP($B114&amp;S$8,'Raw CDR data'!$A:$K,MATCH(MID(T$10,13,100)*1,'Raw CDR data'!$2:$2,0),0)</f>
        <v>1</v>
      </c>
      <c r="U114" s="53">
        <f>VLOOKUP($B114&amp;S$8,'Raw CDR data'!$A:$K,MATCH(MID(U$10,13,100)*1,'Raw CDR data'!$2:$2,0)+1,0)</f>
        <v>0</v>
      </c>
      <c r="V114" s="53">
        <f>VLOOKUP($B114&amp;S$8,'Raw CDR data'!$A:$K,MATCH(MID(V$10,13,100)*1,'Raw CDR data'!$2:$2,0)+1,0)</f>
        <v>200</v>
      </c>
      <c r="W114" s="52">
        <f>VLOOKUP($B114&amp;"Further Education College",'Raw CDR data'!$A:$K,MATCH(MID(W$10,13,100)*1,'Raw CDR data'!$2:$2,0),0)</f>
        <v>0</v>
      </c>
      <c r="X114" s="52">
        <f>VLOOKUP($B114&amp;"Further Education College",'Raw CDR data'!$A:$K,MATCH(MID(X$10,13,100)*1,'Raw CDR data'!$2:$2,0),0)</f>
        <v>0</v>
      </c>
      <c r="Y114" s="53">
        <f>VLOOKUP($B114&amp;"Further Education College",'Raw CDR data'!$A:$K,MATCH(MID(Y$10,13,100)*1,'Raw CDR data'!$2:$2,0)+1,0)</f>
        <v>0</v>
      </c>
      <c r="Z114" s="53">
        <f>VLOOKUP($B114&amp;"Further Education College",'Raw CDR data'!$A:$K,MATCH(MID(Z$10,13,100)*1,'Raw CDR data'!$2:$2,0)+1,0)</f>
        <v>0</v>
      </c>
      <c r="AA114" s="52">
        <f>VLOOKUP($B114&amp;AA$8,'Raw CDR data'!$A:$K,MATCH(MID(AA$10,13,100)*1,'Raw CDR data'!$2:$2,0),0)</f>
        <v>0</v>
      </c>
      <c r="AB114" s="52">
        <f>VLOOKUP($B114&amp;AA$8,'Raw CDR data'!$A:$K,MATCH(MID(AB$10,13,100)*1,'Raw CDR data'!$2:$2,0),0)</f>
        <v>0</v>
      </c>
      <c r="AC114" s="52">
        <f>VLOOKUP($B114&amp;AC$8,'Raw CDR data'!$A:$K,MATCH(MID(AC$10,13,100)*1,'Raw CDR data'!$2:$2,0),0)</f>
        <v>2</v>
      </c>
      <c r="AD114" s="52">
        <f>VLOOKUP($B114&amp;AC$8,'Raw CDR data'!$A:$K,MATCH(MID(AD$10,13,100)*1,'Raw CDR data'!$2:$2,0),0)</f>
        <v>2</v>
      </c>
      <c r="AE114" s="52">
        <f>VLOOKUP($B114&amp;"Voluntary Adoption Agency",'Raw CDR data'!$A:$K,MATCH(MID(AE$10,13,100)*1,'Raw CDR data'!$2:$2,0),0)</f>
        <v>2</v>
      </c>
      <c r="AF114" s="52">
        <f>VLOOKUP($B114&amp;"Voluntary Adoption Agency",'Raw CDR data'!$A:$K,MATCH(MID(AF$10,13,100)*1,'Raw CDR data'!$2:$2,0),0)</f>
        <v>2</v>
      </c>
      <c r="AG114" s="52">
        <f>VLOOKUP($B114&amp;"Local Authority Adoption Agency",'Raw CDR data'!$A:$K,MATCH(MID(AG$10,13,100)*1,'Raw CDR data'!$2:$2,0),0)</f>
        <v>1</v>
      </c>
      <c r="AH114" s="52">
        <f>VLOOKUP($B114&amp;"Local Authority Adoption Agency",'Raw CDR data'!$A:$K,MATCH(MID(AH$10,13,100)*1,'Raw CDR data'!$2:$2,0),0)</f>
        <v>1</v>
      </c>
      <c r="AI114" s="52">
        <f>VLOOKUP($B114&amp;"Independent Fostering Agency",'Raw CDR data'!$A:$K,MATCH(MID(AI$10,13,100)*1,'Raw CDR data'!$2:$2,0),0)</f>
        <v>1</v>
      </c>
      <c r="AJ114" s="52">
        <f>VLOOKUP($B114&amp;"Independent Fostering Agency",'Raw CDR data'!$A:$K,MATCH(MID(AJ$10,13,100)*1,'Raw CDR data'!$2:$2,0),0)</f>
        <v>1</v>
      </c>
      <c r="AK114" s="52">
        <f>VLOOKUP($B114&amp;"Local Authority Fostering Agency",'Raw CDR data'!$A:$K,MATCH(MID(AK$10,13,100)*1,'Raw CDR data'!$2:$2,0),0)</f>
        <v>1</v>
      </c>
      <c r="AL114" s="52">
        <f>VLOOKUP($B114&amp;"Local Authority Fostering Agency",'Raw CDR data'!$A:$K,MATCH(MID(AL$10,13,100)*1,'Raw CDR data'!$2:$2,0),0)</f>
        <v>1</v>
      </c>
      <c r="AM114" s="52">
        <f>VLOOKUP($B114&amp;AM$8,'Raw CDR data'!$A:$K,MATCH(MID(AM$10,13,100)*1,'Raw CDR data'!$2:$2,0),0)</f>
        <v>8</v>
      </c>
      <c r="AN114" s="52">
        <f>VLOOKUP($B114&amp;AM$8,'Raw CDR data'!$A:$K,MATCH(MID(AN$10,13,100)*1,'Raw CDR data'!$2:$2,0),0)</f>
        <v>9</v>
      </c>
    </row>
    <row r="115" spans="2:40" s="49" customFormat="1" ht="10.5">
      <c r="B115" s="146" t="s">
        <v>2217</v>
      </c>
      <c r="C115" s="52">
        <f>VLOOKUP($B115&amp;C$8,'Raw CDR data'!$A:$K,MATCH(MID(C$10,13,100)*1,'Raw CDR data'!$2:$2,0),0)</f>
        <v>0</v>
      </c>
      <c r="D115" s="52">
        <f>VLOOKUP($B115&amp;C$8,'Raw CDR data'!$A:$K,MATCH(MID(D$10,13,100)*1,'Raw CDR data'!$2:$2,0),0)</f>
        <v>0</v>
      </c>
      <c r="E115" s="53">
        <f>VLOOKUP($B115&amp;C$8,'Raw CDR data'!$A:$K,MATCH(MID(E$10,13,100)*1,'Raw CDR data'!$2:$2,0)+1,0)</f>
        <v>0</v>
      </c>
      <c r="F115" s="53">
        <f>VLOOKUP($B115&amp;C$8,'Raw CDR data'!$A:$K,MATCH(MID(F$10,13,100)*1,'Raw CDR data'!$2:$2,0)+1,0)</f>
        <v>0</v>
      </c>
      <c r="G115" s="52">
        <f>VLOOKUP($B115&amp;G$8,'Raw CDR data'!$A:$K,MATCH(MID(G$10,13,100)*1,'Raw CDR data'!$2:$2,0),0)</f>
        <v>0</v>
      </c>
      <c r="H115" s="52">
        <f>VLOOKUP($B115&amp;G$8,'Raw CDR data'!$A:$K,MATCH(MID(H$10,13,100)*1,'Raw CDR data'!$2:$2,0),0)</f>
        <v>0</v>
      </c>
      <c r="I115" s="53">
        <f>VLOOKUP($B115&amp;G$8,'Raw CDR data'!$A:$K,MATCH(MID(I$10,13,100)*1,'Raw CDR data'!$2:$2,0)+1,0)</f>
        <v>0</v>
      </c>
      <c r="J115" s="53">
        <f>VLOOKUP($B115&amp;G$8,'Raw CDR data'!$A:$K,MATCH(MID(J$10,13,100)*1,'Raw CDR data'!$2:$2,0)+1,0)</f>
        <v>0</v>
      </c>
      <c r="K115" s="52">
        <f>VLOOKUP($B115&amp;K$8,'Raw CDR data'!$A:$K,MATCH(MID(K$10,13,100)*1,'Raw CDR data'!$2:$2,0),0)</f>
        <v>0</v>
      </c>
      <c r="L115" s="52">
        <f>VLOOKUP($B115&amp;K$8,'Raw CDR data'!$A:$K,MATCH(MID(L$10,13,100)*1,'Raw CDR data'!$2:$2,0),0)</f>
        <v>0</v>
      </c>
      <c r="M115" s="53">
        <f>VLOOKUP($B115&amp;K$8,'Raw CDR data'!$A:$K,MATCH(MID(M$10,13,100)*1,'Raw CDR data'!$2:$2,0)+1,0)</f>
        <v>0</v>
      </c>
      <c r="N115" s="53">
        <f>VLOOKUP($B115&amp;K$8,'Raw CDR data'!$A:$K,MATCH(MID(N$10,13,100)*1,'Raw CDR data'!$2:$2,0)+1,0)</f>
        <v>0</v>
      </c>
      <c r="O115" s="52">
        <f>VLOOKUP($B115&amp;O$8,'Raw CDR data'!$A:$K,MATCH(MID(O$10,13,100)*1,'Raw CDR data'!$2:$2,0),0)</f>
        <v>0</v>
      </c>
      <c r="P115" s="52">
        <f>VLOOKUP($B115&amp;O$8,'Raw CDR data'!$A:$K,MATCH(MID(P$10,13,100)*1,'Raw CDR data'!$2:$2,0),0)</f>
        <v>0</v>
      </c>
      <c r="Q115" s="53">
        <f>VLOOKUP($B115&amp;O$8,'Raw CDR data'!$A:$K,MATCH(MID(Q$10,13,100)*1,'Raw CDR data'!$2:$2,0)+1,0)</f>
        <v>0</v>
      </c>
      <c r="R115" s="53">
        <f>VLOOKUP($B115&amp;O$8,'Raw CDR data'!$A:$K,MATCH(MID(R$10,13,100)*1,'Raw CDR data'!$2:$2,0)+1,0)</f>
        <v>0</v>
      </c>
      <c r="S115" s="52">
        <f>VLOOKUP($B115&amp;S$8,'Raw CDR data'!$A:$K,MATCH(MID(S$10,13,100)*1,'Raw CDR data'!$2:$2,0),0)</f>
        <v>0</v>
      </c>
      <c r="T115" s="52">
        <f>VLOOKUP($B115&amp;S$8,'Raw CDR data'!$A:$K,MATCH(MID(T$10,13,100)*1,'Raw CDR data'!$2:$2,0),0)</f>
        <v>0</v>
      </c>
      <c r="U115" s="53">
        <f>VLOOKUP($B115&amp;S$8,'Raw CDR data'!$A:$K,MATCH(MID(U$10,13,100)*1,'Raw CDR data'!$2:$2,0)+1,0)</f>
        <v>0</v>
      </c>
      <c r="V115" s="53">
        <f>VLOOKUP($B115&amp;S$8,'Raw CDR data'!$A:$K,MATCH(MID(V$10,13,100)*1,'Raw CDR data'!$2:$2,0)+1,0)</f>
        <v>0</v>
      </c>
      <c r="W115" s="52">
        <f>VLOOKUP($B115&amp;"Further Education College",'Raw CDR data'!$A:$K,MATCH(MID(W$10,13,100)*1,'Raw CDR data'!$2:$2,0),0)</f>
        <v>0</v>
      </c>
      <c r="X115" s="52">
        <f>VLOOKUP($B115&amp;"Further Education College",'Raw CDR data'!$A:$K,MATCH(MID(X$10,13,100)*1,'Raw CDR data'!$2:$2,0),0)</f>
        <v>0</v>
      </c>
      <c r="Y115" s="53">
        <f>VLOOKUP($B115&amp;"Further Education College",'Raw CDR data'!$A:$K,MATCH(MID(Y$10,13,100)*1,'Raw CDR data'!$2:$2,0)+1,0)</f>
        <v>0</v>
      </c>
      <c r="Z115" s="53">
        <f>VLOOKUP($B115&amp;"Further Education College",'Raw CDR data'!$A:$K,MATCH(MID(Z$10,13,100)*1,'Raw CDR data'!$2:$2,0)+1,0)</f>
        <v>0</v>
      </c>
      <c r="AA115" s="52">
        <f>VLOOKUP($B115&amp;AA$8,'Raw CDR data'!$A:$K,MATCH(MID(AA$10,13,100)*1,'Raw CDR data'!$2:$2,0),0)</f>
        <v>0</v>
      </c>
      <c r="AB115" s="52">
        <f>VLOOKUP($B115&amp;AA$8,'Raw CDR data'!$A:$K,MATCH(MID(AB$10,13,100)*1,'Raw CDR data'!$2:$2,0),0)</f>
        <v>0</v>
      </c>
      <c r="AC115" s="52">
        <f>VLOOKUP($B115&amp;AC$8,'Raw CDR data'!$A:$K,MATCH(MID(AC$10,13,100)*1,'Raw CDR data'!$2:$2,0),0)</f>
        <v>1</v>
      </c>
      <c r="AD115" s="52">
        <f>VLOOKUP($B115&amp;AC$8,'Raw CDR data'!$A:$K,MATCH(MID(AD$10,13,100)*1,'Raw CDR data'!$2:$2,0),0)</f>
        <v>1</v>
      </c>
      <c r="AE115" s="52">
        <f>VLOOKUP($B115&amp;"Voluntary Adoption Agency",'Raw CDR data'!$A:$K,MATCH(MID(AE$10,13,100)*1,'Raw CDR data'!$2:$2,0),0)</f>
        <v>0</v>
      </c>
      <c r="AF115" s="52">
        <f>VLOOKUP($B115&amp;"Voluntary Adoption Agency",'Raw CDR data'!$A:$K,MATCH(MID(AF$10,13,100)*1,'Raw CDR data'!$2:$2,0),0)</f>
        <v>0</v>
      </c>
      <c r="AG115" s="52">
        <f>VLOOKUP($B115&amp;"Local Authority Adoption Agency",'Raw CDR data'!$A:$K,MATCH(MID(AG$10,13,100)*1,'Raw CDR data'!$2:$2,0),0)</f>
        <v>1</v>
      </c>
      <c r="AH115" s="52">
        <f>VLOOKUP($B115&amp;"Local Authority Adoption Agency",'Raw CDR data'!$A:$K,MATCH(MID(AH$10,13,100)*1,'Raw CDR data'!$2:$2,0),0)</f>
        <v>1</v>
      </c>
      <c r="AI115" s="52">
        <f>VLOOKUP($B115&amp;"Independent Fostering Agency",'Raw CDR data'!$A:$K,MATCH(MID(AI$10,13,100)*1,'Raw CDR data'!$2:$2,0),0)</f>
        <v>2</v>
      </c>
      <c r="AJ115" s="52">
        <f>VLOOKUP($B115&amp;"Independent Fostering Agency",'Raw CDR data'!$A:$K,MATCH(MID(AJ$10,13,100)*1,'Raw CDR data'!$2:$2,0),0)</f>
        <v>2</v>
      </c>
      <c r="AK115" s="52">
        <f>VLOOKUP($B115&amp;"Local Authority Fostering Agency",'Raw CDR data'!$A:$K,MATCH(MID(AK$10,13,100)*1,'Raw CDR data'!$2:$2,0),0)</f>
        <v>1</v>
      </c>
      <c r="AL115" s="52">
        <f>VLOOKUP($B115&amp;"Local Authority Fostering Agency",'Raw CDR data'!$A:$K,MATCH(MID(AL$10,13,100)*1,'Raw CDR data'!$2:$2,0),0)</f>
        <v>1</v>
      </c>
      <c r="AM115" s="52">
        <f>VLOOKUP($B115&amp;AM$8,'Raw CDR data'!$A:$K,MATCH(MID(AM$10,13,100)*1,'Raw CDR data'!$2:$2,0),0)</f>
        <v>5</v>
      </c>
      <c r="AN115" s="52">
        <f>VLOOKUP($B115&amp;AM$8,'Raw CDR data'!$A:$K,MATCH(MID(AN$10,13,100)*1,'Raw CDR data'!$2:$2,0),0)</f>
        <v>5</v>
      </c>
    </row>
    <row r="116" spans="2:40" s="49" customFormat="1" ht="10.5">
      <c r="B116" s="146" t="s">
        <v>1643</v>
      </c>
      <c r="C116" s="52">
        <f>VLOOKUP($B116&amp;C$8,'Raw CDR data'!$A:$K,MATCH(MID(C$10,13,100)*1,'Raw CDR data'!$2:$2,0),0)</f>
        <v>1</v>
      </c>
      <c r="D116" s="52">
        <f>VLOOKUP($B116&amp;C$8,'Raw CDR data'!$A:$K,MATCH(MID(D$10,13,100)*1,'Raw CDR data'!$2:$2,0),0)</f>
        <v>2</v>
      </c>
      <c r="E116" s="53">
        <f>VLOOKUP($B116&amp;C$8,'Raw CDR data'!$A:$K,MATCH(MID(E$10,13,100)*1,'Raw CDR data'!$2:$2,0)+1,0)</f>
        <v>9</v>
      </c>
      <c r="F116" s="53">
        <f>VLOOKUP($B116&amp;C$8,'Raw CDR data'!$A:$K,MATCH(MID(F$10,13,100)*1,'Raw CDR data'!$2:$2,0)+1,0)</f>
        <v>18</v>
      </c>
      <c r="G116" s="52">
        <f>VLOOKUP($B116&amp;G$8,'Raw CDR data'!$A:$K,MATCH(MID(G$10,13,100)*1,'Raw CDR data'!$2:$2,0),0)</f>
        <v>0</v>
      </c>
      <c r="H116" s="52">
        <f>VLOOKUP($B116&amp;G$8,'Raw CDR data'!$A:$K,MATCH(MID(H$10,13,100)*1,'Raw CDR data'!$2:$2,0),0)</f>
        <v>0</v>
      </c>
      <c r="I116" s="53">
        <f>VLOOKUP($B116&amp;G$8,'Raw CDR data'!$A:$K,MATCH(MID(I$10,13,100)*1,'Raw CDR data'!$2:$2,0)+1,0)</f>
        <v>0</v>
      </c>
      <c r="J116" s="53">
        <f>VLOOKUP($B116&amp;G$8,'Raw CDR data'!$A:$K,MATCH(MID(J$10,13,100)*1,'Raw CDR data'!$2:$2,0)+1,0)</f>
        <v>0</v>
      </c>
      <c r="K116" s="52">
        <f>VLOOKUP($B116&amp;K$8,'Raw CDR data'!$A:$K,MATCH(MID(K$10,13,100)*1,'Raw CDR data'!$2:$2,0),0)</f>
        <v>0</v>
      </c>
      <c r="L116" s="52">
        <f>VLOOKUP($B116&amp;K$8,'Raw CDR data'!$A:$K,MATCH(MID(L$10,13,100)*1,'Raw CDR data'!$2:$2,0),0)</f>
        <v>0</v>
      </c>
      <c r="M116" s="53">
        <f>VLOOKUP($B116&amp;K$8,'Raw CDR data'!$A:$K,MATCH(MID(M$10,13,100)*1,'Raw CDR data'!$2:$2,0)+1,0)</f>
        <v>0</v>
      </c>
      <c r="N116" s="53">
        <f>VLOOKUP($B116&amp;K$8,'Raw CDR data'!$A:$K,MATCH(MID(N$10,13,100)*1,'Raw CDR data'!$2:$2,0)+1,0)</f>
        <v>0</v>
      </c>
      <c r="O116" s="52">
        <f>VLOOKUP($B116&amp;O$8,'Raw CDR data'!$A:$K,MATCH(MID(O$10,13,100)*1,'Raw CDR data'!$2:$2,0),0)</f>
        <v>0</v>
      </c>
      <c r="P116" s="52">
        <f>VLOOKUP($B116&amp;O$8,'Raw CDR data'!$A:$K,MATCH(MID(P$10,13,100)*1,'Raw CDR data'!$2:$2,0),0)</f>
        <v>0</v>
      </c>
      <c r="Q116" s="53">
        <f>VLOOKUP($B116&amp;O$8,'Raw CDR data'!$A:$K,MATCH(MID(Q$10,13,100)*1,'Raw CDR data'!$2:$2,0)+1,0)</f>
        <v>0</v>
      </c>
      <c r="R116" s="53">
        <f>VLOOKUP($B116&amp;O$8,'Raw CDR data'!$A:$K,MATCH(MID(R$10,13,100)*1,'Raw CDR data'!$2:$2,0)+1,0)</f>
        <v>0</v>
      </c>
      <c r="S116" s="52">
        <f>VLOOKUP($B116&amp;S$8,'Raw CDR data'!$A:$K,MATCH(MID(S$10,13,100)*1,'Raw CDR data'!$2:$2,0),0)</f>
        <v>0</v>
      </c>
      <c r="T116" s="52">
        <f>VLOOKUP($B116&amp;S$8,'Raw CDR data'!$A:$K,MATCH(MID(T$10,13,100)*1,'Raw CDR data'!$2:$2,0),0)</f>
        <v>0</v>
      </c>
      <c r="U116" s="53">
        <f>VLOOKUP($B116&amp;S$8,'Raw CDR data'!$A:$K,MATCH(MID(U$10,13,100)*1,'Raw CDR data'!$2:$2,0)+1,0)</f>
        <v>0</v>
      </c>
      <c r="V116" s="53">
        <f>VLOOKUP($B116&amp;S$8,'Raw CDR data'!$A:$K,MATCH(MID(V$10,13,100)*1,'Raw CDR data'!$2:$2,0)+1,0)</f>
        <v>0</v>
      </c>
      <c r="W116" s="52">
        <f>VLOOKUP($B116&amp;"Further Education College",'Raw CDR data'!$A:$K,MATCH(MID(W$10,13,100)*1,'Raw CDR data'!$2:$2,0),0)</f>
        <v>0</v>
      </c>
      <c r="X116" s="52">
        <f>VLOOKUP($B116&amp;"Further Education College",'Raw CDR data'!$A:$K,MATCH(MID(X$10,13,100)*1,'Raw CDR data'!$2:$2,0),0)</f>
        <v>0</v>
      </c>
      <c r="Y116" s="53">
        <f>VLOOKUP($B116&amp;"Further Education College",'Raw CDR data'!$A:$K,MATCH(MID(Y$10,13,100)*1,'Raw CDR data'!$2:$2,0)+1,0)</f>
        <v>0</v>
      </c>
      <c r="Z116" s="53">
        <f>VLOOKUP($B116&amp;"Further Education College",'Raw CDR data'!$A:$K,MATCH(MID(Z$10,13,100)*1,'Raw CDR data'!$2:$2,0)+1,0)</f>
        <v>0</v>
      </c>
      <c r="AA116" s="52">
        <f>VLOOKUP($B116&amp;AA$8,'Raw CDR data'!$A:$K,MATCH(MID(AA$10,13,100)*1,'Raw CDR data'!$2:$2,0),0)</f>
        <v>0</v>
      </c>
      <c r="AB116" s="52">
        <f>VLOOKUP($B116&amp;AA$8,'Raw CDR data'!$A:$K,MATCH(MID(AB$10,13,100)*1,'Raw CDR data'!$2:$2,0),0)</f>
        <v>0</v>
      </c>
      <c r="AC116" s="52">
        <f>VLOOKUP($B116&amp;AC$8,'Raw CDR data'!$A:$K,MATCH(MID(AC$10,13,100)*1,'Raw CDR data'!$2:$2,0),0)</f>
        <v>0</v>
      </c>
      <c r="AD116" s="52">
        <f>VLOOKUP($B116&amp;AC$8,'Raw CDR data'!$A:$K,MATCH(MID(AD$10,13,100)*1,'Raw CDR data'!$2:$2,0),0)</f>
        <v>0</v>
      </c>
      <c r="AE116" s="52">
        <f>VLOOKUP($B116&amp;"Voluntary Adoption Agency",'Raw CDR data'!$A:$K,MATCH(MID(AE$10,13,100)*1,'Raw CDR data'!$2:$2,0),0)</f>
        <v>0</v>
      </c>
      <c r="AF116" s="52">
        <f>VLOOKUP($B116&amp;"Voluntary Adoption Agency",'Raw CDR data'!$A:$K,MATCH(MID(AF$10,13,100)*1,'Raw CDR data'!$2:$2,0),0)</f>
        <v>0</v>
      </c>
      <c r="AG116" s="52">
        <f>VLOOKUP($B116&amp;"Local Authority Adoption Agency",'Raw CDR data'!$A:$K,MATCH(MID(AG$10,13,100)*1,'Raw CDR data'!$2:$2,0),0)</f>
        <v>1</v>
      </c>
      <c r="AH116" s="52">
        <f>VLOOKUP($B116&amp;"Local Authority Adoption Agency",'Raw CDR data'!$A:$K,MATCH(MID(AH$10,13,100)*1,'Raw CDR data'!$2:$2,0),0)</f>
        <v>1</v>
      </c>
      <c r="AI116" s="52">
        <f>VLOOKUP($B116&amp;"Independent Fostering Agency",'Raw CDR data'!$A:$K,MATCH(MID(AI$10,13,100)*1,'Raw CDR data'!$2:$2,0),0)</f>
        <v>1</v>
      </c>
      <c r="AJ116" s="52">
        <f>VLOOKUP($B116&amp;"Independent Fostering Agency",'Raw CDR data'!$A:$K,MATCH(MID(AJ$10,13,100)*1,'Raw CDR data'!$2:$2,0),0)</f>
        <v>0</v>
      </c>
      <c r="AK116" s="52">
        <f>VLOOKUP($B116&amp;"Local Authority Fostering Agency",'Raw CDR data'!$A:$K,MATCH(MID(AK$10,13,100)*1,'Raw CDR data'!$2:$2,0),0)</f>
        <v>1</v>
      </c>
      <c r="AL116" s="52">
        <f>VLOOKUP($B116&amp;"Local Authority Fostering Agency",'Raw CDR data'!$A:$K,MATCH(MID(AL$10,13,100)*1,'Raw CDR data'!$2:$2,0),0)</f>
        <v>1</v>
      </c>
      <c r="AM116" s="52">
        <f>VLOOKUP($B116&amp;AM$8,'Raw CDR data'!$A:$K,MATCH(MID(AM$10,13,100)*1,'Raw CDR data'!$2:$2,0),0)</f>
        <v>4</v>
      </c>
      <c r="AN116" s="52">
        <f>VLOOKUP($B116&amp;AM$8,'Raw CDR data'!$A:$K,MATCH(MID(AN$10,13,100)*1,'Raw CDR data'!$2:$2,0),0)</f>
        <v>4</v>
      </c>
    </row>
    <row r="117" spans="2:40" s="49" customFormat="1" ht="10.5">
      <c r="B117" s="146" t="s">
        <v>2220</v>
      </c>
      <c r="C117" s="52">
        <f>VLOOKUP($B117&amp;C$8,'Raw CDR data'!$A:$K,MATCH(MID(C$10,13,100)*1,'Raw CDR data'!$2:$2,0),0)</f>
        <v>9</v>
      </c>
      <c r="D117" s="52">
        <f>VLOOKUP($B117&amp;C$8,'Raw CDR data'!$A:$K,MATCH(MID(D$10,13,100)*1,'Raw CDR data'!$2:$2,0),0)</f>
        <v>9</v>
      </c>
      <c r="E117" s="53">
        <f>VLOOKUP($B117&amp;C$8,'Raw CDR data'!$A:$K,MATCH(MID(E$10,13,100)*1,'Raw CDR data'!$2:$2,0)+1,0)</f>
        <v>49</v>
      </c>
      <c r="F117" s="53">
        <f>VLOOKUP($B117&amp;C$8,'Raw CDR data'!$A:$K,MATCH(MID(F$10,13,100)*1,'Raw CDR data'!$2:$2,0)+1,0)</f>
        <v>49</v>
      </c>
      <c r="G117" s="52">
        <f>VLOOKUP($B117&amp;G$8,'Raw CDR data'!$A:$K,MATCH(MID(G$10,13,100)*1,'Raw CDR data'!$2:$2,0),0)</f>
        <v>0</v>
      </c>
      <c r="H117" s="52">
        <f>VLOOKUP($B117&amp;G$8,'Raw CDR data'!$A:$K,MATCH(MID(H$10,13,100)*1,'Raw CDR data'!$2:$2,0),0)</f>
        <v>0</v>
      </c>
      <c r="I117" s="53">
        <f>VLOOKUP($B117&amp;G$8,'Raw CDR data'!$A:$K,MATCH(MID(I$10,13,100)*1,'Raw CDR data'!$2:$2,0)+1,0)</f>
        <v>0</v>
      </c>
      <c r="J117" s="53">
        <f>VLOOKUP($B117&amp;G$8,'Raw CDR data'!$A:$K,MATCH(MID(J$10,13,100)*1,'Raw CDR data'!$2:$2,0)+1,0)</f>
        <v>0</v>
      </c>
      <c r="K117" s="52">
        <f>VLOOKUP($B117&amp;K$8,'Raw CDR data'!$A:$K,MATCH(MID(K$10,13,100)*1,'Raw CDR data'!$2:$2,0),0)</f>
        <v>0</v>
      </c>
      <c r="L117" s="52">
        <f>VLOOKUP($B117&amp;K$8,'Raw CDR data'!$A:$K,MATCH(MID(L$10,13,100)*1,'Raw CDR data'!$2:$2,0),0)</f>
        <v>0</v>
      </c>
      <c r="M117" s="53">
        <f>VLOOKUP($B117&amp;K$8,'Raw CDR data'!$A:$K,MATCH(MID(M$10,13,100)*1,'Raw CDR data'!$2:$2,0)+1,0)</f>
        <v>0</v>
      </c>
      <c r="N117" s="53">
        <f>VLOOKUP($B117&amp;K$8,'Raw CDR data'!$A:$K,MATCH(MID(N$10,13,100)*1,'Raw CDR data'!$2:$2,0)+1,0)</f>
        <v>0</v>
      </c>
      <c r="O117" s="52">
        <f>VLOOKUP($B117&amp;O$8,'Raw CDR data'!$A:$K,MATCH(MID(O$10,13,100)*1,'Raw CDR data'!$2:$2,0),0)</f>
        <v>1</v>
      </c>
      <c r="P117" s="52">
        <f>VLOOKUP($B117&amp;O$8,'Raw CDR data'!$A:$K,MATCH(MID(P$10,13,100)*1,'Raw CDR data'!$2:$2,0),0)</f>
        <v>1</v>
      </c>
      <c r="Q117" s="53">
        <f>VLOOKUP($B117&amp;O$8,'Raw CDR data'!$A:$K,MATCH(MID(Q$10,13,100)*1,'Raw CDR data'!$2:$2,0)+1,0)</f>
        <v>11</v>
      </c>
      <c r="R117" s="53">
        <f>VLOOKUP($B117&amp;O$8,'Raw CDR data'!$A:$K,MATCH(MID(R$10,13,100)*1,'Raw CDR data'!$2:$2,0)+1,0)</f>
        <v>11</v>
      </c>
      <c r="S117" s="52">
        <f>VLOOKUP($B117&amp;S$8,'Raw CDR data'!$A:$K,MATCH(MID(S$10,13,100)*1,'Raw CDR data'!$2:$2,0),0)</f>
        <v>0</v>
      </c>
      <c r="T117" s="52">
        <f>VLOOKUP($B117&amp;S$8,'Raw CDR data'!$A:$K,MATCH(MID(T$10,13,100)*1,'Raw CDR data'!$2:$2,0),0)</f>
        <v>0</v>
      </c>
      <c r="U117" s="53">
        <f>VLOOKUP($B117&amp;S$8,'Raw CDR data'!$A:$K,MATCH(MID(U$10,13,100)*1,'Raw CDR data'!$2:$2,0)+1,0)</f>
        <v>0</v>
      </c>
      <c r="V117" s="53">
        <f>VLOOKUP($B117&amp;S$8,'Raw CDR data'!$A:$K,MATCH(MID(V$10,13,100)*1,'Raw CDR data'!$2:$2,0)+1,0)</f>
        <v>0</v>
      </c>
      <c r="W117" s="52">
        <f>VLOOKUP($B117&amp;"Further Education College",'Raw CDR data'!$A:$K,MATCH(MID(W$10,13,100)*1,'Raw CDR data'!$2:$2,0),0)</f>
        <v>0</v>
      </c>
      <c r="X117" s="52">
        <f>VLOOKUP($B117&amp;"Further Education College",'Raw CDR data'!$A:$K,MATCH(MID(X$10,13,100)*1,'Raw CDR data'!$2:$2,0),0)</f>
        <v>0</v>
      </c>
      <c r="Y117" s="53">
        <f>VLOOKUP($B117&amp;"Further Education College",'Raw CDR data'!$A:$K,MATCH(MID(Y$10,13,100)*1,'Raw CDR data'!$2:$2,0)+1,0)</f>
        <v>0</v>
      </c>
      <c r="Z117" s="53">
        <f>VLOOKUP($B117&amp;"Further Education College",'Raw CDR data'!$A:$K,MATCH(MID(Z$10,13,100)*1,'Raw CDR data'!$2:$2,0)+1,0)</f>
        <v>0</v>
      </c>
      <c r="AA117" s="52">
        <f>VLOOKUP($B117&amp;AA$8,'Raw CDR data'!$A:$K,MATCH(MID(AA$10,13,100)*1,'Raw CDR data'!$2:$2,0),0)</f>
        <v>0</v>
      </c>
      <c r="AB117" s="52">
        <f>VLOOKUP($B117&amp;AA$8,'Raw CDR data'!$A:$K,MATCH(MID(AB$10,13,100)*1,'Raw CDR data'!$2:$2,0),0)</f>
        <v>0</v>
      </c>
      <c r="AC117" s="52">
        <f>VLOOKUP($B117&amp;AC$8,'Raw CDR data'!$A:$K,MATCH(MID(AC$10,13,100)*1,'Raw CDR data'!$2:$2,0),0)</f>
        <v>1</v>
      </c>
      <c r="AD117" s="52">
        <f>VLOOKUP($B117&amp;AC$8,'Raw CDR data'!$A:$K,MATCH(MID(AD$10,13,100)*1,'Raw CDR data'!$2:$2,0),0)</f>
        <v>1</v>
      </c>
      <c r="AE117" s="52">
        <f>VLOOKUP($B117&amp;"Voluntary Adoption Agency",'Raw CDR data'!$A:$K,MATCH(MID(AE$10,13,100)*1,'Raw CDR data'!$2:$2,0),0)</f>
        <v>0</v>
      </c>
      <c r="AF117" s="52">
        <f>VLOOKUP($B117&amp;"Voluntary Adoption Agency",'Raw CDR data'!$A:$K,MATCH(MID(AF$10,13,100)*1,'Raw CDR data'!$2:$2,0),0)</f>
        <v>0</v>
      </c>
      <c r="AG117" s="52">
        <f>VLOOKUP($B117&amp;"Local Authority Adoption Agency",'Raw CDR data'!$A:$K,MATCH(MID(AG$10,13,100)*1,'Raw CDR data'!$2:$2,0),0)</f>
        <v>1</v>
      </c>
      <c r="AH117" s="52">
        <f>VLOOKUP($B117&amp;"Local Authority Adoption Agency",'Raw CDR data'!$A:$K,MATCH(MID(AH$10,13,100)*1,'Raw CDR data'!$2:$2,0),0)</f>
        <v>1</v>
      </c>
      <c r="AI117" s="52">
        <f>VLOOKUP($B117&amp;"Independent Fostering Agency",'Raw CDR data'!$A:$K,MATCH(MID(AI$10,13,100)*1,'Raw CDR data'!$2:$2,0),0)</f>
        <v>1</v>
      </c>
      <c r="AJ117" s="52">
        <f>VLOOKUP($B117&amp;"Independent Fostering Agency",'Raw CDR data'!$A:$K,MATCH(MID(AJ$10,13,100)*1,'Raw CDR data'!$2:$2,0),0)</f>
        <v>1</v>
      </c>
      <c r="AK117" s="52">
        <f>VLOOKUP($B117&amp;"Local Authority Fostering Agency",'Raw CDR data'!$A:$K,MATCH(MID(AK$10,13,100)*1,'Raw CDR data'!$2:$2,0),0)</f>
        <v>1</v>
      </c>
      <c r="AL117" s="52">
        <f>VLOOKUP($B117&amp;"Local Authority Fostering Agency",'Raw CDR data'!$A:$K,MATCH(MID(AL$10,13,100)*1,'Raw CDR data'!$2:$2,0),0)</f>
        <v>1</v>
      </c>
      <c r="AM117" s="52">
        <f>VLOOKUP($B117&amp;AM$8,'Raw CDR data'!$A:$K,MATCH(MID(AM$10,13,100)*1,'Raw CDR data'!$2:$2,0),0)</f>
        <v>14</v>
      </c>
      <c r="AN117" s="52">
        <f>VLOOKUP($B117&amp;AM$8,'Raw CDR data'!$A:$K,MATCH(MID(AN$10,13,100)*1,'Raw CDR data'!$2:$2,0),0)</f>
        <v>14</v>
      </c>
    </row>
    <row r="118" spans="2:40" s="49" customFormat="1" ht="10.5">
      <c r="B118" s="146" t="s">
        <v>664</v>
      </c>
      <c r="C118" s="52">
        <f>VLOOKUP($B118&amp;C$8,'Raw CDR data'!$A:$K,MATCH(MID(C$10,13,100)*1,'Raw CDR data'!$2:$2,0),0)</f>
        <v>2</v>
      </c>
      <c r="D118" s="52">
        <f>VLOOKUP($B118&amp;C$8,'Raw CDR data'!$A:$K,MATCH(MID(D$10,13,100)*1,'Raw CDR data'!$2:$2,0),0)</f>
        <v>2</v>
      </c>
      <c r="E118" s="53">
        <f>VLOOKUP($B118&amp;C$8,'Raw CDR data'!$A:$K,MATCH(MID(E$10,13,100)*1,'Raw CDR data'!$2:$2,0)+1,0)</f>
        <v>14</v>
      </c>
      <c r="F118" s="53">
        <f>VLOOKUP($B118&amp;C$8,'Raw CDR data'!$A:$K,MATCH(MID(F$10,13,100)*1,'Raw CDR data'!$2:$2,0)+1,0)</f>
        <v>14</v>
      </c>
      <c r="G118" s="52">
        <f>VLOOKUP($B118&amp;G$8,'Raw CDR data'!$A:$K,MATCH(MID(G$10,13,100)*1,'Raw CDR data'!$2:$2,0),0)</f>
        <v>0</v>
      </c>
      <c r="H118" s="52">
        <f>VLOOKUP($B118&amp;G$8,'Raw CDR data'!$A:$K,MATCH(MID(H$10,13,100)*1,'Raw CDR data'!$2:$2,0),0)</f>
        <v>0</v>
      </c>
      <c r="I118" s="53">
        <f>VLOOKUP($B118&amp;G$8,'Raw CDR data'!$A:$K,MATCH(MID(I$10,13,100)*1,'Raw CDR data'!$2:$2,0)+1,0)</f>
        <v>0</v>
      </c>
      <c r="J118" s="53">
        <f>VLOOKUP($B118&amp;G$8,'Raw CDR data'!$A:$K,MATCH(MID(J$10,13,100)*1,'Raw CDR data'!$2:$2,0)+1,0)</f>
        <v>0</v>
      </c>
      <c r="K118" s="52">
        <f>VLOOKUP($B118&amp;K$8,'Raw CDR data'!$A:$K,MATCH(MID(K$10,13,100)*1,'Raw CDR data'!$2:$2,0),0)</f>
        <v>0</v>
      </c>
      <c r="L118" s="52">
        <f>VLOOKUP($B118&amp;K$8,'Raw CDR data'!$A:$K,MATCH(MID(L$10,13,100)*1,'Raw CDR data'!$2:$2,0),0)</f>
        <v>0</v>
      </c>
      <c r="M118" s="53">
        <f>VLOOKUP($B118&amp;K$8,'Raw CDR data'!$A:$K,MATCH(MID(M$10,13,100)*1,'Raw CDR data'!$2:$2,0)+1,0)</f>
        <v>0</v>
      </c>
      <c r="N118" s="53">
        <f>VLOOKUP($B118&amp;K$8,'Raw CDR data'!$A:$K,MATCH(MID(N$10,13,100)*1,'Raw CDR data'!$2:$2,0)+1,0)</f>
        <v>0</v>
      </c>
      <c r="O118" s="52">
        <f>VLOOKUP($B118&amp;O$8,'Raw CDR data'!$A:$K,MATCH(MID(O$10,13,100)*1,'Raw CDR data'!$2:$2,0),0)</f>
        <v>0</v>
      </c>
      <c r="P118" s="52">
        <f>VLOOKUP($B118&amp;O$8,'Raw CDR data'!$A:$K,MATCH(MID(P$10,13,100)*1,'Raw CDR data'!$2:$2,0),0)</f>
        <v>0</v>
      </c>
      <c r="Q118" s="53">
        <f>VLOOKUP($B118&amp;O$8,'Raw CDR data'!$A:$K,MATCH(MID(Q$10,13,100)*1,'Raw CDR data'!$2:$2,0)+1,0)</f>
        <v>0</v>
      </c>
      <c r="R118" s="53">
        <f>VLOOKUP($B118&amp;O$8,'Raw CDR data'!$A:$K,MATCH(MID(R$10,13,100)*1,'Raw CDR data'!$2:$2,0)+1,0)</f>
        <v>0</v>
      </c>
      <c r="S118" s="52">
        <f>VLOOKUP($B118&amp;S$8,'Raw CDR data'!$A:$K,MATCH(MID(S$10,13,100)*1,'Raw CDR data'!$2:$2,0),0)</f>
        <v>1</v>
      </c>
      <c r="T118" s="52">
        <f>VLOOKUP($B118&amp;S$8,'Raw CDR data'!$A:$K,MATCH(MID(T$10,13,100)*1,'Raw CDR data'!$2:$2,0),0)</f>
        <v>0</v>
      </c>
      <c r="U118" s="53">
        <f>VLOOKUP($B118&amp;S$8,'Raw CDR data'!$A:$K,MATCH(MID(U$10,13,100)*1,'Raw CDR data'!$2:$2,0)+1,0)</f>
        <v>200</v>
      </c>
      <c r="V118" s="53">
        <f>VLOOKUP($B118&amp;S$8,'Raw CDR data'!$A:$K,MATCH(MID(V$10,13,100)*1,'Raw CDR data'!$2:$2,0)+1,0)</f>
        <v>0</v>
      </c>
      <c r="W118" s="52">
        <f>VLOOKUP($B118&amp;"Further Education College",'Raw CDR data'!$A:$K,MATCH(MID(W$10,13,100)*1,'Raw CDR data'!$2:$2,0),0)</f>
        <v>0</v>
      </c>
      <c r="X118" s="52">
        <f>VLOOKUP($B118&amp;"Further Education College",'Raw CDR data'!$A:$K,MATCH(MID(X$10,13,100)*1,'Raw CDR data'!$2:$2,0),0)</f>
        <v>0</v>
      </c>
      <c r="Y118" s="53">
        <f>VLOOKUP($B118&amp;"Further Education College",'Raw CDR data'!$A:$K,MATCH(MID(Y$10,13,100)*1,'Raw CDR data'!$2:$2,0)+1,0)</f>
        <v>0</v>
      </c>
      <c r="Z118" s="53">
        <f>VLOOKUP($B118&amp;"Further Education College",'Raw CDR data'!$A:$K,MATCH(MID(Z$10,13,100)*1,'Raw CDR data'!$2:$2,0)+1,0)</f>
        <v>0</v>
      </c>
      <c r="AA118" s="52">
        <f>VLOOKUP($B118&amp;AA$8,'Raw CDR data'!$A:$K,MATCH(MID(AA$10,13,100)*1,'Raw CDR data'!$2:$2,0),0)</f>
        <v>0</v>
      </c>
      <c r="AB118" s="52">
        <f>VLOOKUP($B118&amp;AA$8,'Raw CDR data'!$A:$K,MATCH(MID(AB$10,13,100)*1,'Raw CDR data'!$2:$2,0),0)</f>
        <v>0</v>
      </c>
      <c r="AC118" s="52">
        <f>VLOOKUP($B118&amp;AC$8,'Raw CDR data'!$A:$K,MATCH(MID(AC$10,13,100)*1,'Raw CDR data'!$2:$2,0),0)</f>
        <v>0</v>
      </c>
      <c r="AD118" s="52">
        <f>VLOOKUP($B118&amp;AC$8,'Raw CDR data'!$A:$K,MATCH(MID(AD$10,13,100)*1,'Raw CDR data'!$2:$2,0),0)</f>
        <v>0</v>
      </c>
      <c r="AE118" s="52">
        <f>VLOOKUP($B118&amp;"Voluntary Adoption Agency",'Raw CDR data'!$A:$K,MATCH(MID(AE$10,13,100)*1,'Raw CDR data'!$2:$2,0),0)</f>
        <v>2</v>
      </c>
      <c r="AF118" s="52">
        <f>VLOOKUP($B118&amp;"Voluntary Adoption Agency",'Raw CDR data'!$A:$K,MATCH(MID(AF$10,13,100)*1,'Raw CDR data'!$2:$2,0),0)</f>
        <v>1</v>
      </c>
      <c r="AG118" s="52" t="str">
        <f>VLOOKUP($B118&amp;"Local Authority Adoption Agency",'Raw CDR data'!$A:$K,MATCH(MID(AG$10,13,100)*1,'Raw CDR data'!$2:$2,0),0)</f>
        <v>2**</v>
      </c>
      <c r="AH118" s="52" t="str">
        <f>VLOOKUP($B118&amp;"Local Authority Adoption Agency",'Raw CDR data'!$A:$K,MATCH(MID(AH$10,13,100)*1,'Raw CDR data'!$2:$2,0),0)</f>
        <v>2**</v>
      </c>
      <c r="AI118" s="52">
        <f>VLOOKUP($B118&amp;"Independent Fostering Agency",'Raw CDR data'!$A:$K,MATCH(MID(AI$10,13,100)*1,'Raw CDR data'!$2:$2,0),0)</f>
        <v>1</v>
      </c>
      <c r="AJ118" s="52">
        <f>VLOOKUP($B118&amp;"Independent Fostering Agency",'Raw CDR data'!$A:$K,MATCH(MID(AJ$10,13,100)*1,'Raw CDR data'!$2:$2,0),0)</f>
        <v>0</v>
      </c>
      <c r="AK118" s="52">
        <f>VLOOKUP($B118&amp;"Local Authority Fostering Agency",'Raw CDR data'!$A:$K,MATCH(MID(AK$10,13,100)*1,'Raw CDR data'!$2:$2,0),0)</f>
        <v>1</v>
      </c>
      <c r="AL118" s="52">
        <f>VLOOKUP($B118&amp;"Local Authority Fostering Agency",'Raw CDR data'!$A:$K,MATCH(MID(AL$10,13,100)*1,'Raw CDR data'!$2:$2,0),0)</f>
        <v>1</v>
      </c>
      <c r="AM118" s="52">
        <f>VLOOKUP($B118&amp;AM$8,'Raw CDR data'!$A:$K,MATCH(MID(AM$10,13,100)*1,'Raw CDR data'!$2:$2,0),0)</f>
        <v>9</v>
      </c>
      <c r="AN118" s="52">
        <f>VLOOKUP($B118&amp;AM$8,'Raw CDR data'!$A:$K,MATCH(MID(AN$10,13,100)*1,'Raw CDR data'!$2:$2,0),0)</f>
        <v>6</v>
      </c>
    </row>
    <row r="119" spans="2:40" s="49" customFormat="1" ht="10.5">
      <c r="B119" s="146" t="s">
        <v>2232</v>
      </c>
      <c r="C119" s="52">
        <f>VLOOKUP($B119&amp;C$8,'Raw CDR data'!$A:$K,MATCH(MID(C$10,13,100)*1,'Raw CDR data'!$2:$2,0),0)</f>
        <v>2</v>
      </c>
      <c r="D119" s="52">
        <f>VLOOKUP($B119&amp;C$8,'Raw CDR data'!$A:$K,MATCH(MID(D$10,13,100)*1,'Raw CDR data'!$2:$2,0),0)</f>
        <v>2</v>
      </c>
      <c r="E119" s="53">
        <f>VLOOKUP($B119&amp;C$8,'Raw CDR data'!$A:$K,MATCH(MID(E$10,13,100)*1,'Raw CDR data'!$2:$2,0)+1,0)</f>
        <v>18</v>
      </c>
      <c r="F119" s="53">
        <f>VLOOKUP($B119&amp;C$8,'Raw CDR data'!$A:$K,MATCH(MID(F$10,13,100)*1,'Raw CDR data'!$2:$2,0)+1,0)</f>
        <v>19</v>
      </c>
      <c r="G119" s="52">
        <f>VLOOKUP($B119&amp;G$8,'Raw CDR data'!$A:$K,MATCH(MID(G$10,13,100)*1,'Raw CDR data'!$2:$2,0),0)</f>
        <v>0</v>
      </c>
      <c r="H119" s="52">
        <f>VLOOKUP($B119&amp;G$8,'Raw CDR data'!$A:$K,MATCH(MID(H$10,13,100)*1,'Raw CDR data'!$2:$2,0),0)</f>
        <v>0</v>
      </c>
      <c r="I119" s="53">
        <f>VLOOKUP($B119&amp;G$8,'Raw CDR data'!$A:$K,MATCH(MID(I$10,13,100)*1,'Raw CDR data'!$2:$2,0)+1,0)</f>
        <v>0</v>
      </c>
      <c r="J119" s="53">
        <f>VLOOKUP($B119&amp;G$8,'Raw CDR data'!$A:$K,MATCH(MID(J$10,13,100)*1,'Raw CDR data'!$2:$2,0)+1,0)</f>
        <v>0</v>
      </c>
      <c r="K119" s="52">
        <f>VLOOKUP($B119&amp;K$8,'Raw CDR data'!$A:$K,MATCH(MID(K$10,13,100)*1,'Raw CDR data'!$2:$2,0),0)</f>
        <v>0</v>
      </c>
      <c r="L119" s="52">
        <f>VLOOKUP($B119&amp;K$8,'Raw CDR data'!$A:$K,MATCH(MID(L$10,13,100)*1,'Raw CDR data'!$2:$2,0),0)</f>
        <v>0</v>
      </c>
      <c r="M119" s="53">
        <f>VLOOKUP($B119&amp;K$8,'Raw CDR data'!$A:$K,MATCH(MID(M$10,13,100)*1,'Raw CDR data'!$2:$2,0)+1,0)</f>
        <v>0</v>
      </c>
      <c r="N119" s="53">
        <f>VLOOKUP($B119&amp;K$8,'Raw CDR data'!$A:$K,MATCH(MID(N$10,13,100)*1,'Raw CDR data'!$2:$2,0)+1,0)</f>
        <v>0</v>
      </c>
      <c r="O119" s="52">
        <f>VLOOKUP($B119&amp;O$8,'Raw CDR data'!$A:$K,MATCH(MID(O$10,13,100)*1,'Raw CDR data'!$2:$2,0),0)</f>
        <v>0</v>
      </c>
      <c r="P119" s="52">
        <f>VLOOKUP($B119&amp;O$8,'Raw CDR data'!$A:$K,MATCH(MID(P$10,13,100)*1,'Raw CDR data'!$2:$2,0),0)</f>
        <v>0</v>
      </c>
      <c r="Q119" s="53">
        <f>VLOOKUP($B119&amp;O$8,'Raw CDR data'!$A:$K,MATCH(MID(Q$10,13,100)*1,'Raw CDR data'!$2:$2,0)+1,0)</f>
        <v>0</v>
      </c>
      <c r="R119" s="53">
        <f>VLOOKUP($B119&amp;O$8,'Raw CDR data'!$A:$K,MATCH(MID(R$10,13,100)*1,'Raw CDR data'!$2:$2,0)+1,0)</f>
        <v>0</v>
      </c>
      <c r="S119" s="52">
        <f>VLOOKUP($B119&amp;S$8,'Raw CDR data'!$A:$K,MATCH(MID(S$10,13,100)*1,'Raw CDR data'!$2:$2,0),0)</f>
        <v>1</v>
      </c>
      <c r="T119" s="52">
        <f>VLOOKUP($B119&amp;S$8,'Raw CDR data'!$A:$K,MATCH(MID(T$10,13,100)*1,'Raw CDR data'!$2:$2,0),0)</f>
        <v>1</v>
      </c>
      <c r="U119" s="53">
        <f>VLOOKUP($B119&amp;S$8,'Raw CDR data'!$A:$K,MATCH(MID(U$10,13,100)*1,'Raw CDR data'!$2:$2,0)+1,0)</f>
        <v>42</v>
      </c>
      <c r="V119" s="53">
        <f>VLOOKUP($B119&amp;S$8,'Raw CDR data'!$A:$K,MATCH(MID(V$10,13,100)*1,'Raw CDR data'!$2:$2,0)+1,0)</f>
        <v>42</v>
      </c>
      <c r="W119" s="52">
        <f>VLOOKUP($B119&amp;"Further Education College",'Raw CDR data'!$A:$K,MATCH(MID(W$10,13,100)*1,'Raw CDR data'!$2:$2,0),0)</f>
        <v>0</v>
      </c>
      <c r="X119" s="52">
        <f>VLOOKUP($B119&amp;"Further Education College",'Raw CDR data'!$A:$K,MATCH(MID(X$10,13,100)*1,'Raw CDR data'!$2:$2,0),0)</f>
        <v>0</v>
      </c>
      <c r="Y119" s="53">
        <f>VLOOKUP($B119&amp;"Further Education College",'Raw CDR data'!$A:$K,MATCH(MID(Y$10,13,100)*1,'Raw CDR data'!$2:$2,0)+1,0)</f>
        <v>0</v>
      </c>
      <c r="Z119" s="53">
        <f>VLOOKUP($B119&amp;"Further Education College",'Raw CDR data'!$A:$K,MATCH(MID(Z$10,13,100)*1,'Raw CDR data'!$2:$2,0)+1,0)</f>
        <v>0</v>
      </c>
      <c r="AA119" s="52">
        <f>VLOOKUP($B119&amp;AA$8,'Raw CDR data'!$A:$K,MATCH(MID(AA$10,13,100)*1,'Raw CDR data'!$2:$2,0),0)</f>
        <v>0</v>
      </c>
      <c r="AB119" s="52">
        <f>VLOOKUP($B119&amp;AA$8,'Raw CDR data'!$A:$K,MATCH(MID(AB$10,13,100)*1,'Raw CDR data'!$2:$2,0),0)</f>
        <v>0</v>
      </c>
      <c r="AC119" s="52">
        <f>VLOOKUP($B119&amp;AC$8,'Raw CDR data'!$A:$K,MATCH(MID(AC$10,13,100)*1,'Raw CDR data'!$2:$2,0),0)</f>
        <v>0</v>
      </c>
      <c r="AD119" s="52">
        <f>VLOOKUP($B119&amp;AC$8,'Raw CDR data'!$A:$K,MATCH(MID(AD$10,13,100)*1,'Raw CDR data'!$2:$2,0),0)</f>
        <v>1</v>
      </c>
      <c r="AE119" s="52">
        <f>VLOOKUP($B119&amp;"Voluntary Adoption Agency",'Raw CDR data'!$A:$K,MATCH(MID(AE$10,13,100)*1,'Raw CDR data'!$2:$2,0),0)</f>
        <v>1</v>
      </c>
      <c r="AF119" s="52">
        <f>VLOOKUP($B119&amp;"Voluntary Adoption Agency",'Raw CDR data'!$A:$K,MATCH(MID(AF$10,13,100)*1,'Raw CDR data'!$2:$2,0),0)</f>
        <v>0</v>
      </c>
      <c r="AG119" s="52">
        <f>VLOOKUP($B119&amp;"Local Authority Adoption Agency",'Raw CDR data'!$A:$K,MATCH(MID(AG$10,13,100)*1,'Raw CDR data'!$2:$2,0),0)</f>
        <v>1</v>
      </c>
      <c r="AH119" s="52">
        <f>VLOOKUP($B119&amp;"Local Authority Adoption Agency",'Raw CDR data'!$A:$K,MATCH(MID(AH$10,13,100)*1,'Raw CDR data'!$2:$2,0),0)</f>
        <v>1</v>
      </c>
      <c r="AI119" s="52">
        <f>VLOOKUP($B119&amp;"Independent Fostering Agency",'Raw CDR data'!$A:$K,MATCH(MID(AI$10,13,100)*1,'Raw CDR data'!$2:$2,0),0)</f>
        <v>0</v>
      </c>
      <c r="AJ119" s="52">
        <f>VLOOKUP($B119&amp;"Independent Fostering Agency",'Raw CDR data'!$A:$K,MATCH(MID(AJ$10,13,100)*1,'Raw CDR data'!$2:$2,0),0)</f>
        <v>0</v>
      </c>
      <c r="AK119" s="52">
        <f>VLOOKUP($B119&amp;"Local Authority Fostering Agency",'Raw CDR data'!$A:$K,MATCH(MID(AK$10,13,100)*1,'Raw CDR data'!$2:$2,0),0)</f>
        <v>1</v>
      </c>
      <c r="AL119" s="52">
        <f>VLOOKUP($B119&amp;"Local Authority Fostering Agency",'Raw CDR data'!$A:$K,MATCH(MID(AL$10,13,100)*1,'Raw CDR data'!$2:$2,0),0)</f>
        <v>1</v>
      </c>
      <c r="AM119" s="52">
        <f>VLOOKUP($B119&amp;AM$8,'Raw CDR data'!$A:$K,MATCH(MID(AM$10,13,100)*1,'Raw CDR data'!$2:$2,0),0)</f>
        <v>6</v>
      </c>
      <c r="AN119" s="52">
        <f>VLOOKUP($B119&amp;AM$8,'Raw CDR data'!$A:$K,MATCH(MID(AN$10,13,100)*1,'Raw CDR data'!$2:$2,0),0)</f>
        <v>6</v>
      </c>
    </row>
    <row r="120" spans="2:40" s="49" customFormat="1" ht="10.5">
      <c r="B120" s="146" t="s">
        <v>669</v>
      </c>
      <c r="C120" s="52">
        <f>VLOOKUP($B120&amp;C$8,'Raw CDR data'!$A:$K,MATCH(MID(C$10,13,100)*1,'Raw CDR data'!$2:$2,0),0)</f>
        <v>5</v>
      </c>
      <c r="D120" s="52">
        <f>VLOOKUP($B120&amp;C$8,'Raw CDR data'!$A:$K,MATCH(MID(D$10,13,100)*1,'Raw CDR data'!$2:$2,0),0)</f>
        <v>5</v>
      </c>
      <c r="E120" s="53">
        <f>VLOOKUP($B120&amp;C$8,'Raw CDR data'!$A:$K,MATCH(MID(E$10,13,100)*1,'Raw CDR data'!$2:$2,0)+1,0)</f>
        <v>26</v>
      </c>
      <c r="F120" s="53">
        <f>VLOOKUP($B120&amp;C$8,'Raw CDR data'!$A:$K,MATCH(MID(F$10,13,100)*1,'Raw CDR data'!$2:$2,0)+1,0)</f>
        <v>26</v>
      </c>
      <c r="G120" s="52">
        <f>VLOOKUP($B120&amp;G$8,'Raw CDR data'!$A:$K,MATCH(MID(G$10,13,100)*1,'Raw CDR data'!$2:$2,0),0)</f>
        <v>0</v>
      </c>
      <c r="H120" s="52">
        <f>VLOOKUP($B120&amp;G$8,'Raw CDR data'!$A:$K,MATCH(MID(H$10,13,100)*1,'Raw CDR data'!$2:$2,0),0)</f>
        <v>0</v>
      </c>
      <c r="I120" s="53">
        <f>VLOOKUP($B120&amp;G$8,'Raw CDR data'!$A:$K,MATCH(MID(I$10,13,100)*1,'Raw CDR data'!$2:$2,0)+1,0)</f>
        <v>0</v>
      </c>
      <c r="J120" s="53">
        <f>VLOOKUP($B120&amp;G$8,'Raw CDR data'!$A:$K,MATCH(MID(J$10,13,100)*1,'Raw CDR data'!$2:$2,0)+1,0)</f>
        <v>0</v>
      </c>
      <c r="K120" s="52">
        <f>VLOOKUP($B120&amp;K$8,'Raw CDR data'!$A:$K,MATCH(MID(K$10,13,100)*1,'Raw CDR data'!$2:$2,0),0)</f>
        <v>0</v>
      </c>
      <c r="L120" s="52">
        <f>VLOOKUP($B120&amp;K$8,'Raw CDR data'!$A:$K,MATCH(MID(L$10,13,100)*1,'Raw CDR data'!$2:$2,0),0)</f>
        <v>0</v>
      </c>
      <c r="M120" s="53">
        <f>VLOOKUP($B120&amp;K$8,'Raw CDR data'!$A:$K,MATCH(MID(M$10,13,100)*1,'Raw CDR data'!$2:$2,0)+1,0)</f>
        <v>0</v>
      </c>
      <c r="N120" s="53">
        <f>VLOOKUP($B120&amp;K$8,'Raw CDR data'!$A:$K,MATCH(MID(N$10,13,100)*1,'Raw CDR data'!$2:$2,0)+1,0)</f>
        <v>0</v>
      </c>
      <c r="O120" s="52">
        <f>VLOOKUP($B120&amp;O$8,'Raw CDR data'!$A:$K,MATCH(MID(O$10,13,100)*1,'Raw CDR data'!$2:$2,0),0)</f>
        <v>4</v>
      </c>
      <c r="P120" s="52">
        <f>VLOOKUP($B120&amp;O$8,'Raw CDR data'!$A:$K,MATCH(MID(P$10,13,100)*1,'Raw CDR data'!$2:$2,0),0)</f>
        <v>4</v>
      </c>
      <c r="Q120" s="53">
        <f>VLOOKUP($B120&amp;O$8,'Raw CDR data'!$A:$K,MATCH(MID(Q$10,13,100)*1,'Raw CDR data'!$2:$2,0)+1,0)</f>
        <v>21</v>
      </c>
      <c r="R120" s="53">
        <f>VLOOKUP($B120&amp;O$8,'Raw CDR data'!$A:$K,MATCH(MID(R$10,13,100)*1,'Raw CDR data'!$2:$2,0)+1,0)</f>
        <v>21</v>
      </c>
      <c r="S120" s="52">
        <f>VLOOKUP($B120&amp;S$8,'Raw CDR data'!$A:$K,MATCH(MID(S$10,13,100)*1,'Raw CDR data'!$2:$2,0),0)</f>
        <v>0</v>
      </c>
      <c r="T120" s="52">
        <f>VLOOKUP($B120&amp;S$8,'Raw CDR data'!$A:$K,MATCH(MID(T$10,13,100)*1,'Raw CDR data'!$2:$2,0),0)</f>
        <v>0</v>
      </c>
      <c r="U120" s="53">
        <f>VLOOKUP($B120&amp;S$8,'Raw CDR data'!$A:$K,MATCH(MID(U$10,13,100)*1,'Raw CDR data'!$2:$2,0)+1,0)</f>
        <v>0</v>
      </c>
      <c r="V120" s="53">
        <f>VLOOKUP($B120&amp;S$8,'Raw CDR data'!$A:$K,MATCH(MID(V$10,13,100)*1,'Raw CDR data'!$2:$2,0)+1,0)</f>
        <v>0</v>
      </c>
      <c r="W120" s="52">
        <f>VLOOKUP($B120&amp;"Further Education College",'Raw CDR data'!$A:$K,MATCH(MID(W$10,13,100)*1,'Raw CDR data'!$2:$2,0),0)</f>
        <v>0</v>
      </c>
      <c r="X120" s="52">
        <f>VLOOKUP($B120&amp;"Further Education College",'Raw CDR data'!$A:$K,MATCH(MID(X$10,13,100)*1,'Raw CDR data'!$2:$2,0),0)</f>
        <v>0</v>
      </c>
      <c r="Y120" s="53">
        <f>VLOOKUP($B120&amp;"Further Education College",'Raw CDR data'!$A:$K,MATCH(MID(Y$10,13,100)*1,'Raw CDR data'!$2:$2,0)+1,0)</f>
        <v>0</v>
      </c>
      <c r="Z120" s="53">
        <f>VLOOKUP($B120&amp;"Further Education College",'Raw CDR data'!$A:$K,MATCH(MID(Z$10,13,100)*1,'Raw CDR data'!$2:$2,0)+1,0)</f>
        <v>0</v>
      </c>
      <c r="AA120" s="52">
        <f>VLOOKUP($B120&amp;AA$8,'Raw CDR data'!$A:$K,MATCH(MID(AA$10,13,100)*1,'Raw CDR data'!$2:$2,0),0)</f>
        <v>0</v>
      </c>
      <c r="AB120" s="52">
        <f>VLOOKUP($B120&amp;AA$8,'Raw CDR data'!$A:$K,MATCH(MID(AB$10,13,100)*1,'Raw CDR data'!$2:$2,0),0)</f>
        <v>0</v>
      </c>
      <c r="AC120" s="52">
        <f>VLOOKUP($B120&amp;AC$8,'Raw CDR data'!$A:$K,MATCH(MID(AC$10,13,100)*1,'Raw CDR data'!$2:$2,0),0)</f>
        <v>1</v>
      </c>
      <c r="AD120" s="52">
        <f>VLOOKUP($B120&amp;AC$8,'Raw CDR data'!$A:$K,MATCH(MID(AD$10,13,100)*1,'Raw CDR data'!$2:$2,0),0)</f>
        <v>0</v>
      </c>
      <c r="AE120" s="52">
        <f>VLOOKUP($B120&amp;"Voluntary Adoption Agency",'Raw CDR data'!$A:$K,MATCH(MID(AE$10,13,100)*1,'Raw CDR data'!$2:$2,0),0)</f>
        <v>2</v>
      </c>
      <c r="AF120" s="52">
        <f>VLOOKUP($B120&amp;"Voluntary Adoption Agency",'Raw CDR data'!$A:$K,MATCH(MID(AF$10,13,100)*1,'Raw CDR data'!$2:$2,0),0)</f>
        <v>2</v>
      </c>
      <c r="AG120" s="52">
        <f>VLOOKUP($B120&amp;"Local Authority Adoption Agency",'Raw CDR data'!$A:$K,MATCH(MID(AG$10,13,100)*1,'Raw CDR data'!$2:$2,0),0)</f>
        <v>1</v>
      </c>
      <c r="AH120" s="52">
        <f>VLOOKUP($B120&amp;"Local Authority Adoption Agency",'Raw CDR data'!$A:$K,MATCH(MID(AH$10,13,100)*1,'Raw CDR data'!$2:$2,0),0)</f>
        <v>1</v>
      </c>
      <c r="AI120" s="52">
        <f>VLOOKUP($B120&amp;"Independent Fostering Agency",'Raw CDR data'!$A:$K,MATCH(MID(AI$10,13,100)*1,'Raw CDR data'!$2:$2,0),0)</f>
        <v>3</v>
      </c>
      <c r="AJ120" s="52">
        <f>VLOOKUP($B120&amp;"Independent Fostering Agency",'Raw CDR data'!$A:$K,MATCH(MID(AJ$10,13,100)*1,'Raw CDR data'!$2:$2,0),0)</f>
        <v>3</v>
      </c>
      <c r="AK120" s="52">
        <f>VLOOKUP($B120&amp;"Local Authority Fostering Agency",'Raw CDR data'!$A:$K,MATCH(MID(AK$10,13,100)*1,'Raw CDR data'!$2:$2,0),0)</f>
        <v>1</v>
      </c>
      <c r="AL120" s="52">
        <f>VLOOKUP($B120&amp;"Local Authority Fostering Agency",'Raw CDR data'!$A:$K,MATCH(MID(AL$10,13,100)*1,'Raw CDR data'!$2:$2,0),0)</f>
        <v>1</v>
      </c>
      <c r="AM120" s="52">
        <f>VLOOKUP($B120&amp;AM$8,'Raw CDR data'!$A:$K,MATCH(MID(AM$10,13,100)*1,'Raw CDR data'!$2:$2,0),0)</f>
        <v>17</v>
      </c>
      <c r="AN120" s="52">
        <f>VLOOKUP($B120&amp;AM$8,'Raw CDR data'!$A:$K,MATCH(MID(AN$10,13,100)*1,'Raw CDR data'!$2:$2,0),0)</f>
        <v>16</v>
      </c>
    </row>
    <row r="121" spans="2:40" s="49" customFormat="1" ht="10.5">
      <c r="B121" s="146" t="s">
        <v>672</v>
      </c>
      <c r="C121" s="52">
        <f>VLOOKUP($B121&amp;C$8,'Raw CDR data'!$A:$K,MATCH(MID(C$10,13,100)*1,'Raw CDR data'!$2:$2,0),0)</f>
        <v>8</v>
      </c>
      <c r="D121" s="52">
        <f>VLOOKUP($B121&amp;C$8,'Raw CDR data'!$A:$K,MATCH(MID(D$10,13,100)*1,'Raw CDR data'!$2:$2,0),0)</f>
        <v>6</v>
      </c>
      <c r="E121" s="53">
        <f>VLOOKUP($B121&amp;C$8,'Raw CDR data'!$A:$K,MATCH(MID(E$10,13,100)*1,'Raw CDR data'!$2:$2,0)+1,0)</f>
        <v>40</v>
      </c>
      <c r="F121" s="53">
        <f>VLOOKUP($B121&amp;C$8,'Raw CDR data'!$A:$K,MATCH(MID(F$10,13,100)*1,'Raw CDR data'!$2:$2,0)+1,0)</f>
        <v>28</v>
      </c>
      <c r="G121" s="52">
        <f>VLOOKUP($B121&amp;G$8,'Raw CDR data'!$A:$K,MATCH(MID(G$10,13,100)*1,'Raw CDR data'!$2:$2,0),0)</f>
        <v>0</v>
      </c>
      <c r="H121" s="52">
        <f>VLOOKUP($B121&amp;G$8,'Raw CDR data'!$A:$K,MATCH(MID(H$10,13,100)*1,'Raw CDR data'!$2:$2,0),0)</f>
        <v>0</v>
      </c>
      <c r="I121" s="53">
        <f>VLOOKUP($B121&amp;G$8,'Raw CDR data'!$A:$K,MATCH(MID(I$10,13,100)*1,'Raw CDR data'!$2:$2,0)+1,0)</f>
        <v>0</v>
      </c>
      <c r="J121" s="53">
        <f>VLOOKUP($B121&amp;G$8,'Raw CDR data'!$A:$K,MATCH(MID(J$10,13,100)*1,'Raw CDR data'!$2:$2,0)+1,0)</f>
        <v>0</v>
      </c>
      <c r="K121" s="52">
        <f>VLOOKUP($B121&amp;K$8,'Raw CDR data'!$A:$K,MATCH(MID(K$10,13,100)*1,'Raw CDR data'!$2:$2,0),0)</f>
        <v>0</v>
      </c>
      <c r="L121" s="52">
        <f>VLOOKUP($B121&amp;K$8,'Raw CDR data'!$A:$K,MATCH(MID(L$10,13,100)*1,'Raw CDR data'!$2:$2,0),0)</f>
        <v>0</v>
      </c>
      <c r="M121" s="53">
        <f>VLOOKUP($B121&amp;K$8,'Raw CDR data'!$A:$K,MATCH(MID(M$10,13,100)*1,'Raw CDR data'!$2:$2,0)+1,0)</f>
        <v>0</v>
      </c>
      <c r="N121" s="53">
        <f>VLOOKUP($B121&amp;K$8,'Raw CDR data'!$A:$K,MATCH(MID(N$10,13,100)*1,'Raw CDR data'!$2:$2,0)+1,0)</f>
        <v>0</v>
      </c>
      <c r="O121" s="52">
        <f>VLOOKUP($B121&amp;O$8,'Raw CDR data'!$A:$K,MATCH(MID(O$10,13,100)*1,'Raw CDR data'!$2:$2,0),0)</f>
        <v>1</v>
      </c>
      <c r="P121" s="52">
        <f>VLOOKUP($B121&amp;O$8,'Raw CDR data'!$A:$K,MATCH(MID(P$10,13,100)*1,'Raw CDR data'!$2:$2,0),0)</f>
        <v>1</v>
      </c>
      <c r="Q121" s="53">
        <f>VLOOKUP($B121&amp;O$8,'Raw CDR data'!$A:$K,MATCH(MID(Q$10,13,100)*1,'Raw CDR data'!$2:$2,0)+1,0)</f>
        <v>6.4285709999999998</v>
      </c>
      <c r="R121" s="53">
        <f>VLOOKUP($B121&amp;O$8,'Raw CDR data'!$A:$K,MATCH(MID(R$10,13,100)*1,'Raw CDR data'!$2:$2,0)+1,0)</f>
        <v>6.4285709999999998</v>
      </c>
      <c r="S121" s="52">
        <f>VLOOKUP($B121&amp;S$8,'Raw CDR data'!$A:$K,MATCH(MID(S$10,13,100)*1,'Raw CDR data'!$2:$2,0),0)</f>
        <v>1</v>
      </c>
      <c r="T121" s="52">
        <f>VLOOKUP($B121&amp;S$8,'Raw CDR data'!$A:$K,MATCH(MID(T$10,13,100)*1,'Raw CDR data'!$2:$2,0),0)</f>
        <v>1</v>
      </c>
      <c r="U121" s="53">
        <f>VLOOKUP($B121&amp;S$8,'Raw CDR data'!$A:$K,MATCH(MID(U$10,13,100)*1,'Raw CDR data'!$2:$2,0)+1,0)</f>
        <v>74</v>
      </c>
      <c r="V121" s="53">
        <f>VLOOKUP($B121&amp;S$8,'Raw CDR data'!$A:$K,MATCH(MID(V$10,13,100)*1,'Raw CDR data'!$2:$2,0)+1,0)</f>
        <v>74</v>
      </c>
      <c r="W121" s="52">
        <f>VLOOKUP($B121&amp;"Further Education College",'Raw CDR data'!$A:$K,MATCH(MID(W$10,13,100)*1,'Raw CDR data'!$2:$2,0),0)</f>
        <v>0</v>
      </c>
      <c r="X121" s="52">
        <f>VLOOKUP($B121&amp;"Further Education College",'Raw CDR data'!$A:$K,MATCH(MID(X$10,13,100)*1,'Raw CDR data'!$2:$2,0),0)</f>
        <v>0</v>
      </c>
      <c r="Y121" s="53">
        <f>VLOOKUP($B121&amp;"Further Education College",'Raw CDR data'!$A:$K,MATCH(MID(Y$10,13,100)*1,'Raw CDR data'!$2:$2,0)+1,0)</f>
        <v>0</v>
      </c>
      <c r="Z121" s="53">
        <f>VLOOKUP($B121&amp;"Further Education College",'Raw CDR data'!$A:$K,MATCH(MID(Z$10,13,100)*1,'Raw CDR data'!$2:$2,0)+1,0)</f>
        <v>0</v>
      </c>
      <c r="AA121" s="52">
        <f>VLOOKUP($B121&amp;AA$8,'Raw CDR data'!$A:$K,MATCH(MID(AA$10,13,100)*1,'Raw CDR data'!$2:$2,0),0)</f>
        <v>0</v>
      </c>
      <c r="AB121" s="52">
        <f>VLOOKUP($B121&amp;AA$8,'Raw CDR data'!$A:$K,MATCH(MID(AB$10,13,100)*1,'Raw CDR data'!$2:$2,0),0)</f>
        <v>0</v>
      </c>
      <c r="AC121" s="52">
        <f>VLOOKUP($B121&amp;AC$8,'Raw CDR data'!$A:$K,MATCH(MID(AC$10,13,100)*1,'Raw CDR data'!$2:$2,0),0)</f>
        <v>0</v>
      </c>
      <c r="AD121" s="52">
        <f>VLOOKUP($B121&amp;AC$8,'Raw CDR data'!$A:$K,MATCH(MID(AD$10,13,100)*1,'Raw CDR data'!$2:$2,0),0)</f>
        <v>0</v>
      </c>
      <c r="AE121" s="52">
        <f>VLOOKUP($B121&amp;"Voluntary Adoption Agency",'Raw CDR data'!$A:$K,MATCH(MID(AE$10,13,100)*1,'Raw CDR data'!$2:$2,0),0)</f>
        <v>1</v>
      </c>
      <c r="AF121" s="52">
        <f>VLOOKUP($B121&amp;"Voluntary Adoption Agency",'Raw CDR data'!$A:$K,MATCH(MID(AF$10,13,100)*1,'Raw CDR data'!$2:$2,0),0)</f>
        <v>1</v>
      </c>
      <c r="AG121" s="52">
        <f>VLOOKUP($B121&amp;"Local Authority Adoption Agency",'Raw CDR data'!$A:$K,MATCH(MID(AG$10,13,100)*1,'Raw CDR data'!$2:$2,0),0)</f>
        <v>1</v>
      </c>
      <c r="AH121" s="52">
        <f>VLOOKUP($B121&amp;"Local Authority Adoption Agency",'Raw CDR data'!$A:$K,MATCH(MID(AH$10,13,100)*1,'Raw CDR data'!$2:$2,0),0)</f>
        <v>1</v>
      </c>
      <c r="AI121" s="52">
        <f>VLOOKUP($B121&amp;"Independent Fostering Agency",'Raw CDR data'!$A:$K,MATCH(MID(AI$10,13,100)*1,'Raw CDR data'!$2:$2,0),0)</f>
        <v>3</v>
      </c>
      <c r="AJ121" s="52">
        <f>VLOOKUP($B121&amp;"Independent Fostering Agency",'Raw CDR data'!$A:$K,MATCH(MID(AJ$10,13,100)*1,'Raw CDR data'!$2:$2,0),0)</f>
        <v>3</v>
      </c>
      <c r="AK121" s="52">
        <f>VLOOKUP($B121&amp;"Local Authority Fostering Agency",'Raw CDR data'!$A:$K,MATCH(MID(AK$10,13,100)*1,'Raw CDR data'!$2:$2,0),0)</f>
        <v>1</v>
      </c>
      <c r="AL121" s="52">
        <f>VLOOKUP($B121&amp;"Local Authority Fostering Agency",'Raw CDR data'!$A:$K,MATCH(MID(AL$10,13,100)*1,'Raw CDR data'!$2:$2,0),0)</f>
        <v>1</v>
      </c>
      <c r="AM121" s="52">
        <f>VLOOKUP($B121&amp;AM$8,'Raw CDR data'!$A:$K,MATCH(MID(AM$10,13,100)*1,'Raw CDR data'!$2:$2,0),0)</f>
        <v>16</v>
      </c>
      <c r="AN121" s="52">
        <f>VLOOKUP($B121&amp;AM$8,'Raw CDR data'!$A:$K,MATCH(MID(AN$10,13,100)*1,'Raw CDR data'!$2:$2,0),0)</f>
        <v>14</v>
      </c>
    </row>
    <row r="122" spans="2:40" s="49" customFormat="1" ht="10.5">
      <c r="B122" s="146" t="s">
        <v>678</v>
      </c>
      <c r="C122" s="52">
        <f>VLOOKUP($B122&amp;C$8,'Raw CDR data'!$A:$K,MATCH(MID(C$10,13,100)*1,'Raw CDR data'!$2:$2,0),0)</f>
        <v>7</v>
      </c>
      <c r="D122" s="52">
        <f>VLOOKUP($B122&amp;C$8,'Raw CDR data'!$A:$K,MATCH(MID(D$10,13,100)*1,'Raw CDR data'!$2:$2,0),0)</f>
        <v>7</v>
      </c>
      <c r="E122" s="53">
        <f>VLOOKUP($B122&amp;C$8,'Raw CDR data'!$A:$K,MATCH(MID(E$10,13,100)*1,'Raw CDR data'!$2:$2,0)+1,0)</f>
        <v>44</v>
      </c>
      <c r="F122" s="53">
        <f>VLOOKUP($B122&amp;C$8,'Raw CDR data'!$A:$K,MATCH(MID(F$10,13,100)*1,'Raw CDR data'!$2:$2,0)+1,0)</f>
        <v>44</v>
      </c>
      <c r="G122" s="52">
        <f>VLOOKUP($B122&amp;G$8,'Raw CDR data'!$A:$K,MATCH(MID(G$10,13,100)*1,'Raw CDR data'!$2:$2,0),0)</f>
        <v>0</v>
      </c>
      <c r="H122" s="52">
        <f>VLOOKUP($B122&amp;G$8,'Raw CDR data'!$A:$K,MATCH(MID(H$10,13,100)*1,'Raw CDR data'!$2:$2,0),0)</f>
        <v>0</v>
      </c>
      <c r="I122" s="53">
        <f>VLOOKUP($B122&amp;G$8,'Raw CDR data'!$A:$K,MATCH(MID(I$10,13,100)*1,'Raw CDR data'!$2:$2,0)+1,0)</f>
        <v>0</v>
      </c>
      <c r="J122" s="53">
        <f>VLOOKUP($B122&amp;G$8,'Raw CDR data'!$A:$K,MATCH(MID(J$10,13,100)*1,'Raw CDR data'!$2:$2,0)+1,0)</f>
        <v>0</v>
      </c>
      <c r="K122" s="52">
        <f>VLOOKUP($B122&amp;K$8,'Raw CDR data'!$A:$K,MATCH(MID(K$10,13,100)*1,'Raw CDR data'!$2:$2,0),0)</f>
        <v>0</v>
      </c>
      <c r="L122" s="52">
        <f>VLOOKUP($B122&amp;K$8,'Raw CDR data'!$A:$K,MATCH(MID(L$10,13,100)*1,'Raw CDR data'!$2:$2,0),0)</f>
        <v>0</v>
      </c>
      <c r="M122" s="53">
        <f>VLOOKUP($B122&amp;K$8,'Raw CDR data'!$A:$K,MATCH(MID(M$10,13,100)*1,'Raw CDR data'!$2:$2,0)+1,0)</f>
        <v>0</v>
      </c>
      <c r="N122" s="53">
        <f>VLOOKUP($B122&amp;K$8,'Raw CDR data'!$A:$K,MATCH(MID(N$10,13,100)*1,'Raw CDR data'!$2:$2,0)+1,0)</f>
        <v>0</v>
      </c>
      <c r="O122" s="52">
        <f>VLOOKUP($B122&amp;O$8,'Raw CDR data'!$A:$K,MATCH(MID(O$10,13,100)*1,'Raw CDR data'!$2:$2,0),0)</f>
        <v>0</v>
      </c>
      <c r="P122" s="52">
        <f>VLOOKUP($B122&amp;O$8,'Raw CDR data'!$A:$K,MATCH(MID(P$10,13,100)*1,'Raw CDR data'!$2:$2,0),0)</f>
        <v>0</v>
      </c>
      <c r="Q122" s="53">
        <f>VLOOKUP($B122&amp;O$8,'Raw CDR data'!$A:$K,MATCH(MID(Q$10,13,100)*1,'Raw CDR data'!$2:$2,0)+1,0)</f>
        <v>0</v>
      </c>
      <c r="R122" s="53">
        <f>VLOOKUP($B122&amp;O$8,'Raw CDR data'!$A:$K,MATCH(MID(R$10,13,100)*1,'Raw CDR data'!$2:$2,0)+1,0)</f>
        <v>0</v>
      </c>
      <c r="S122" s="52">
        <f>VLOOKUP($B122&amp;S$8,'Raw CDR data'!$A:$K,MATCH(MID(S$10,13,100)*1,'Raw CDR data'!$2:$2,0),0)</f>
        <v>0</v>
      </c>
      <c r="T122" s="52">
        <f>VLOOKUP($B122&amp;S$8,'Raw CDR data'!$A:$K,MATCH(MID(T$10,13,100)*1,'Raw CDR data'!$2:$2,0),0)</f>
        <v>0</v>
      </c>
      <c r="U122" s="53">
        <f>VLOOKUP($B122&amp;S$8,'Raw CDR data'!$A:$K,MATCH(MID(U$10,13,100)*1,'Raw CDR data'!$2:$2,0)+1,0)</f>
        <v>0</v>
      </c>
      <c r="V122" s="53">
        <f>VLOOKUP($B122&amp;S$8,'Raw CDR data'!$A:$K,MATCH(MID(V$10,13,100)*1,'Raw CDR data'!$2:$2,0)+1,0)</f>
        <v>0</v>
      </c>
      <c r="W122" s="52">
        <f>VLOOKUP($B122&amp;"Further Education College",'Raw CDR data'!$A:$K,MATCH(MID(W$10,13,100)*1,'Raw CDR data'!$2:$2,0),0)</f>
        <v>0</v>
      </c>
      <c r="X122" s="52">
        <f>VLOOKUP($B122&amp;"Further Education College",'Raw CDR data'!$A:$K,MATCH(MID(X$10,13,100)*1,'Raw CDR data'!$2:$2,0),0)</f>
        <v>0</v>
      </c>
      <c r="Y122" s="53">
        <f>VLOOKUP($B122&amp;"Further Education College",'Raw CDR data'!$A:$K,MATCH(MID(Y$10,13,100)*1,'Raw CDR data'!$2:$2,0)+1,0)</f>
        <v>0</v>
      </c>
      <c r="Z122" s="53">
        <f>VLOOKUP($B122&amp;"Further Education College",'Raw CDR data'!$A:$K,MATCH(MID(Z$10,13,100)*1,'Raw CDR data'!$2:$2,0)+1,0)</f>
        <v>0</v>
      </c>
      <c r="AA122" s="52">
        <f>VLOOKUP($B122&amp;AA$8,'Raw CDR data'!$A:$K,MATCH(MID(AA$10,13,100)*1,'Raw CDR data'!$2:$2,0),0)</f>
        <v>0</v>
      </c>
      <c r="AB122" s="52">
        <f>VLOOKUP($B122&amp;AA$8,'Raw CDR data'!$A:$K,MATCH(MID(AB$10,13,100)*1,'Raw CDR data'!$2:$2,0),0)</f>
        <v>0</v>
      </c>
      <c r="AC122" s="52">
        <f>VLOOKUP($B122&amp;AC$8,'Raw CDR data'!$A:$K,MATCH(MID(AC$10,13,100)*1,'Raw CDR data'!$2:$2,0),0)</f>
        <v>0</v>
      </c>
      <c r="AD122" s="52">
        <f>VLOOKUP($B122&amp;AC$8,'Raw CDR data'!$A:$K,MATCH(MID(AD$10,13,100)*1,'Raw CDR data'!$2:$2,0),0)</f>
        <v>0</v>
      </c>
      <c r="AE122" s="52">
        <f>VLOOKUP($B122&amp;"Voluntary Adoption Agency",'Raw CDR data'!$A:$K,MATCH(MID(AE$10,13,100)*1,'Raw CDR data'!$2:$2,0),0)</f>
        <v>0</v>
      </c>
      <c r="AF122" s="52">
        <f>VLOOKUP($B122&amp;"Voluntary Adoption Agency",'Raw CDR data'!$A:$K,MATCH(MID(AF$10,13,100)*1,'Raw CDR data'!$2:$2,0),0)</f>
        <v>0</v>
      </c>
      <c r="AG122" s="52">
        <f>VLOOKUP($B122&amp;"Local Authority Adoption Agency",'Raw CDR data'!$A:$K,MATCH(MID(AG$10,13,100)*1,'Raw CDR data'!$2:$2,0),0)</f>
        <v>1</v>
      </c>
      <c r="AH122" s="52">
        <f>VLOOKUP($B122&amp;"Local Authority Adoption Agency",'Raw CDR data'!$A:$K,MATCH(MID(AH$10,13,100)*1,'Raw CDR data'!$2:$2,0),0)</f>
        <v>1</v>
      </c>
      <c r="AI122" s="52">
        <f>VLOOKUP($B122&amp;"Independent Fostering Agency",'Raw CDR data'!$A:$K,MATCH(MID(AI$10,13,100)*1,'Raw CDR data'!$2:$2,0),0)</f>
        <v>2</v>
      </c>
      <c r="AJ122" s="52">
        <f>VLOOKUP($B122&amp;"Independent Fostering Agency",'Raw CDR data'!$A:$K,MATCH(MID(AJ$10,13,100)*1,'Raw CDR data'!$2:$2,0),0)</f>
        <v>2</v>
      </c>
      <c r="AK122" s="52">
        <f>VLOOKUP($B122&amp;"Local Authority Fostering Agency",'Raw CDR data'!$A:$K,MATCH(MID(AK$10,13,100)*1,'Raw CDR data'!$2:$2,0),0)</f>
        <v>1</v>
      </c>
      <c r="AL122" s="52">
        <f>VLOOKUP($B122&amp;"Local Authority Fostering Agency",'Raw CDR data'!$A:$K,MATCH(MID(AL$10,13,100)*1,'Raw CDR data'!$2:$2,0),0)</f>
        <v>1</v>
      </c>
      <c r="AM122" s="52">
        <f>VLOOKUP($B122&amp;AM$8,'Raw CDR data'!$A:$K,MATCH(MID(AM$10,13,100)*1,'Raw CDR data'!$2:$2,0),0)</f>
        <v>11</v>
      </c>
      <c r="AN122" s="52">
        <f>VLOOKUP($B122&amp;AM$8,'Raw CDR data'!$A:$K,MATCH(MID(AN$10,13,100)*1,'Raw CDR data'!$2:$2,0),0)</f>
        <v>11</v>
      </c>
    </row>
    <row r="123" spans="2:40" s="49" customFormat="1" ht="10.5">
      <c r="B123" s="146" t="s">
        <v>705</v>
      </c>
      <c r="C123" s="52">
        <f>VLOOKUP($B123&amp;C$8,'Raw CDR data'!$A:$K,MATCH(MID(C$10,13,100)*1,'Raw CDR data'!$2:$2,0),0)</f>
        <v>2</v>
      </c>
      <c r="D123" s="52">
        <f>VLOOKUP($B123&amp;C$8,'Raw CDR data'!$A:$K,MATCH(MID(D$10,13,100)*1,'Raw CDR data'!$2:$2,0),0)</f>
        <v>2</v>
      </c>
      <c r="E123" s="53">
        <f>VLOOKUP($B123&amp;C$8,'Raw CDR data'!$A:$K,MATCH(MID(E$10,13,100)*1,'Raw CDR data'!$2:$2,0)+1,0)</f>
        <v>6</v>
      </c>
      <c r="F123" s="53">
        <f>VLOOKUP($B123&amp;C$8,'Raw CDR data'!$A:$K,MATCH(MID(F$10,13,100)*1,'Raw CDR data'!$2:$2,0)+1,0)</f>
        <v>6</v>
      </c>
      <c r="G123" s="52">
        <f>VLOOKUP($B123&amp;G$8,'Raw CDR data'!$A:$K,MATCH(MID(G$10,13,100)*1,'Raw CDR data'!$2:$2,0),0)</f>
        <v>0</v>
      </c>
      <c r="H123" s="52">
        <f>VLOOKUP($B123&amp;G$8,'Raw CDR data'!$A:$K,MATCH(MID(H$10,13,100)*1,'Raw CDR data'!$2:$2,0),0)</f>
        <v>0</v>
      </c>
      <c r="I123" s="53">
        <f>VLOOKUP($B123&amp;G$8,'Raw CDR data'!$A:$K,MATCH(MID(I$10,13,100)*1,'Raw CDR data'!$2:$2,0)+1,0)</f>
        <v>0</v>
      </c>
      <c r="J123" s="53">
        <f>VLOOKUP($B123&amp;G$8,'Raw CDR data'!$A:$K,MATCH(MID(J$10,13,100)*1,'Raw CDR data'!$2:$2,0)+1,0)</f>
        <v>0</v>
      </c>
      <c r="K123" s="52">
        <f>VLOOKUP($B123&amp;K$8,'Raw CDR data'!$A:$K,MATCH(MID(K$10,13,100)*1,'Raw CDR data'!$2:$2,0),0)</f>
        <v>0</v>
      </c>
      <c r="L123" s="52">
        <f>VLOOKUP($B123&amp;K$8,'Raw CDR data'!$A:$K,MATCH(MID(L$10,13,100)*1,'Raw CDR data'!$2:$2,0),0)</f>
        <v>0</v>
      </c>
      <c r="M123" s="53">
        <f>VLOOKUP($B123&amp;K$8,'Raw CDR data'!$A:$K,MATCH(MID(M$10,13,100)*1,'Raw CDR data'!$2:$2,0)+1,0)</f>
        <v>0</v>
      </c>
      <c r="N123" s="53">
        <f>VLOOKUP($B123&amp;K$8,'Raw CDR data'!$A:$K,MATCH(MID(N$10,13,100)*1,'Raw CDR data'!$2:$2,0)+1,0)</f>
        <v>0</v>
      </c>
      <c r="O123" s="52">
        <f>VLOOKUP($B123&amp;O$8,'Raw CDR data'!$A:$K,MATCH(MID(O$10,13,100)*1,'Raw CDR data'!$2:$2,0),0)</f>
        <v>0</v>
      </c>
      <c r="P123" s="52">
        <f>VLOOKUP($B123&amp;O$8,'Raw CDR data'!$A:$K,MATCH(MID(P$10,13,100)*1,'Raw CDR data'!$2:$2,0),0)</f>
        <v>0</v>
      </c>
      <c r="Q123" s="53">
        <f>VLOOKUP($B123&amp;O$8,'Raw CDR data'!$A:$K,MATCH(MID(Q$10,13,100)*1,'Raw CDR data'!$2:$2,0)+1,0)</f>
        <v>0</v>
      </c>
      <c r="R123" s="53">
        <f>VLOOKUP($B123&amp;O$8,'Raw CDR data'!$A:$K,MATCH(MID(R$10,13,100)*1,'Raw CDR data'!$2:$2,0)+1,0)</f>
        <v>0</v>
      </c>
      <c r="S123" s="52">
        <f>VLOOKUP($B123&amp;S$8,'Raw CDR data'!$A:$K,MATCH(MID(S$10,13,100)*1,'Raw CDR data'!$2:$2,0),0)</f>
        <v>0</v>
      </c>
      <c r="T123" s="52">
        <f>VLOOKUP($B123&amp;S$8,'Raw CDR data'!$A:$K,MATCH(MID(T$10,13,100)*1,'Raw CDR data'!$2:$2,0),0)</f>
        <v>0</v>
      </c>
      <c r="U123" s="53">
        <f>VLOOKUP($B123&amp;S$8,'Raw CDR data'!$A:$K,MATCH(MID(U$10,13,100)*1,'Raw CDR data'!$2:$2,0)+1,0)</f>
        <v>0</v>
      </c>
      <c r="V123" s="53">
        <f>VLOOKUP($B123&amp;S$8,'Raw CDR data'!$A:$K,MATCH(MID(V$10,13,100)*1,'Raw CDR data'!$2:$2,0)+1,0)</f>
        <v>0</v>
      </c>
      <c r="W123" s="52">
        <f>VLOOKUP($B123&amp;"Further Education College",'Raw CDR data'!$A:$K,MATCH(MID(W$10,13,100)*1,'Raw CDR data'!$2:$2,0),0)</f>
        <v>0</v>
      </c>
      <c r="X123" s="52">
        <f>VLOOKUP($B123&amp;"Further Education College",'Raw CDR data'!$A:$K,MATCH(MID(X$10,13,100)*1,'Raw CDR data'!$2:$2,0),0)</f>
        <v>0</v>
      </c>
      <c r="Y123" s="53">
        <f>VLOOKUP($B123&amp;"Further Education College",'Raw CDR data'!$A:$K,MATCH(MID(Y$10,13,100)*1,'Raw CDR data'!$2:$2,0)+1,0)</f>
        <v>0</v>
      </c>
      <c r="Z123" s="53">
        <f>VLOOKUP($B123&amp;"Further Education College",'Raw CDR data'!$A:$K,MATCH(MID(Z$10,13,100)*1,'Raw CDR data'!$2:$2,0)+1,0)</f>
        <v>0</v>
      </c>
      <c r="AA123" s="52">
        <f>VLOOKUP($B123&amp;AA$8,'Raw CDR data'!$A:$K,MATCH(MID(AA$10,13,100)*1,'Raw CDR data'!$2:$2,0),0)</f>
        <v>0</v>
      </c>
      <c r="AB123" s="52">
        <f>VLOOKUP($B123&amp;AA$8,'Raw CDR data'!$A:$K,MATCH(MID(AB$10,13,100)*1,'Raw CDR data'!$2:$2,0),0)</f>
        <v>0</v>
      </c>
      <c r="AC123" s="52">
        <f>VLOOKUP($B123&amp;AC$8,'Raw CDR data'!$A:$K,MATCH(MID(AC$10,13,100)*1,'Raw CDR data'!$2:$2,0),0)</f>
        <v>1</v>
      </c>
      <c r="AD123" s="52">
        <f>VLOOKUP($B123&amp;AC$8,'Raw CDR data'!$A:$K,MATCH(MID(AD$10,13,100)*1,'Raw CDR data'!$2:$2,0),0)</f>
        <v>2</v>
      </c>
      <c r="AE123" s="52">
        <f>VLOOKUP($B123&amp;"Voluntary Adoption Agency",'Raw CDR data'!$A:$K,MATCH(MID(AE$10,13,100)*1,'Raw CDR data'!$2:$2,0),0)</f>
        <v>1</v>
      </c>
      <c r="AF123" s="52">
        <f>VLOOKUP($B123&amp;"Voluntary Adoption Agency",'Raw CDR data'!$A:$K,MATCH(MID(AF$10,13,100)*1,'Raw CDR data'!$2:$2,0),0)</f>
        <v>1</v>
      </c>
      <c r="AG123" s="52">
        <f>VLOOKUP($B123&amp;"Local Authority Adoption Agency",'Raw CDR data'!$A:$K,MATCH(MID(AG$10,13,100)*1,'Raw CDR data'!$2:$2,0),0)</f>
        <v>1</v>
      </c>
      <c r="AH123" s="52">
        <f>VLOOKUP($B123&amp;"Local Authority Adoption Agency",'Raw CDR data'!$A:$K,MATCH(MID(AH$10,13,100)*1,'Raw CDR data'!$2:$2,0),0)</f>
        <v>1</v>
      </c>
      <c r="AI123" s="52">
        <f>VLOOKUP($B123&amp;"Independent Fostering Agency",'Raw CDR data'!$A:$K,MATCH(MID(AI$10,13,100)*1,'Raw CDR data'!$2:$2,0),0)</f>
        <v>2</v>
      </c>
      <c r="AJ123" s="52">
        <f>VLOOKUP($B123&amp;"Independent Fostering Agency",'Raw CDR data'!$A:$K,MATCH(MID(AJ$10,13,100)*1,'Raw CDR data'!$2:$2,0),0)</f>
        <v>2</v>
      </c>
      <c r="AK123" s="52">
        <f>VLOOKUP($B123&amp;"Local Authority Fostering Agency",'Raw CDR data'!$A:$K,MATCH(MID(AK$10,13,100)*1,'Raw CDR data'!$2:$2,0),0)</f>
        <v>1</v>
      </c>
      <c r="AL123" s="52">
        <f>VLOOKUP($B123&amp;"Local Authority Fostering Agency",'Raw CDR data'!$A:$K,MATCH(MID(AL$10,13,100)*1,'Raw CDR data'!$2:$2,0),0)</f>
        <v>1</v>
      </c>
      <c r="AM123" s="52">
        <f>VLOOKUP($B123&amp;AM$8,'Raw CDR data'!$A:$K,MATCH(MID(AM$10,13,100)*1,'Raw CDR data'!$2:$2,0),0)</f>
        <v>8</v>
      </c>
      <c r="AN123" s="52">
        <f>VLOOKUP($B123&amp;AM$8,'Raw CDR data'!$A:$K,MATCH(MID(AN$10,13,100)*1,'Raw CDR data'!$2:$2,0),0)</f>
        <v>9</v>
      </c>
    </row>
    <row r="124" spans="2:40" s="49" customFormat="1" ht="10.5">
      <c r="B124" s="146" t="s">
        <v>2354</v>
      </c>
      <c r="C124" s="52">
        <f>VLOOKUP($B124&amp;C$8,'Raw CDR data'!$A:$K,MATCH(MID(C$10,13,100)*1,'Raw CDR data'!$2:$2,0),0)</f>
        <v>4</v>
      </c>
      <c r="D124" s="52">
        <f>VLOOKUP($B124&amp;C$8,'Raw CDR data'!$A:$K,MATCH(MID(D$10,13,100)*1,'Raw CDR data'!$2:$2,0),0)</f>
        <v>4</v>
      </c>
      <c r="E124" s="53">
        <f>VLOOKUP($B124&amp;C$8,'Raw CDR data'!$A:$K,MATCH(MID(E$10,13,100)*1,'Raw CDR data'!$2:$2,0)+1,0)</f>
        <v>25</v>
      </c>
      <c r="F124" s="53">
        <f>VLOOKUP($B124&amp;C$8,'Raw CDR data'!$A:$K,MATCH(MID(F$10,13,100)*1,'Raw CDR data'!$2:$2,0)+1,0)</f>
        <v>25</v>
      </c>
      <c r="G124" s="52">
        <f>VLOOKUP($B124&amp;G$8,'Raw CDR data'!$A:$K,MATCH(MID(G$10,13,100)*1,'Raw CDR data'!$2:$2,0),0)</f>
        <v>0</v>
      </c>
      <c r="H124" s="52">
        <f>VLOOKUP($B124&amp;G$8,'Raw CDR data'!$A:$K,MATCH(MID(H$10,13,100)*1,'Raw CDR data'!$2:$2,0),0)</f>
        <v>0</v>
      </c>
      <c r="I124" s="53">
        <f>VLOOKUP($B124&amp;G$8,'Raw CDR data'!$A:$K,MATCH(MID(I$10,13,100)*1,'Raw CDR data'!$2:$2,0)+1,0)</f>
        <v>0</v>
      </c>
      <c r="J124" s="53">
        <f>VLOOKUP($B124&amp;G$8,'Raw CDR data'!$A:$K,MATCH(MID(J$10,13,100)*1,'Raw CDR data'!$2:$2,0)+1,0)</f>
        <v>0</v>
      </c>
      <c r="K124" s="52">
        <f>VLOOKUP($B124&amp;K$8,'Raw CDR data'!$A:$K,MATCH(MID(K$10,13,100)*1,'Raw CDR data'!$2:$2,0),0)</f>
        <v>0</v>
      </c>
      <c r="L124" s="52">
        <f>VLOOKUP($B124&amp;K$8,'Raw CDR data'!$A:$K,MATCH(MID(L$10,13,100)*1,'Raw CDR data'!$2:$2,0),0)</f>
        <v>0</v>
      </c>
      <c r="M124" s="53">
        <f>VLOOKUP($B124&amp;K$8,'Raw CDR data'!$A:$K,MATCH(MID(M$10,13,100)*1,'Raw CDR data'!$2:$2,0)+1,0)</f>
        <v>0</v>
      </c>
      <c r="N124" s="53">
        <f>VLOOKUP($B124&amp;K$8,'Raw CDR data'!$A:$K,MATCH(MID(N$10,13,100)*1,'Raw CDR data'!$2:$2,0)+1,0)</f>
        <v>0</v>
      </c>
      <c r="O124" s="52">
        <f>VLOOKUP($B124&amp;O$8,'Raw CDR data'!$A:$K,MATCH(MID(O$10,13,100)*1,'Raw CDR data'!$2:$2,0),0)</f>
        <v>0</v>
      </c>
      <c r="P124" s="52">
        <f>VLOOKUP($B124&amp;O$8,'Raw CDR data'!$A:$K,MATCH(MID(P$10,13,100)*1,'Raw CDR data'!$2:$2,0),0)</f>
        <v>0</v>
      </c>
      <c r="Q124" s="53">
        <f>VLOOKUP($B124&amp;O$8,'Raw CDR data'!$A:$K,MATCH(MID(Q$10,13,100)*1,'Raw CDR data'!$2:$2,0)+1,0)</f>
        <v>0</v>
      </c>
      <c r="R124" s="53">
        <f>VLOOKUP($B124&amp;O$8,'Raw CDR data'!$A:$K,MATCH(MID(R$10,13,100)*1,'Raw CDR data'!$2:$2,0)+1,0)</f>
        <v>0</v>
      </c>
      <c r="S124" s="52">
        <f>VLOOKUP($B124&amp;S$8,'Raw CDR data'!$A:$K,MATCH(MID(S$10,13,100)*1,'Raw CDR data'!$2:$2,0),0)</f>
        <v>0</v>
      </c>
      <c r="T124" s="52">
        <f>VLOOKUP($B124&amp;S$8,'Raw CDR data'!$A:$K,MATCH(MID(T$10,13,100)*1,'Raw CDR data'!$2:$2,0),0)</f>
        <v>0</v>
      </c>
      <c r="U124" s="53">
        <f>VLOOKUP($B124&amp;S$8,'Raw CDR data'!$A:$K,MATCH(MID(U$10,13,100)*1,'Raw CDR data'!$2:$2,0)+1,0)</f>
        <v>0</v>
      </c>
      <c r="V124" s="53">
        <f>VLOOKUP($B124&amp;S$8,'Raw CDR data'!$A:$K,MATCH(MID(V$10,13,100)*1,'Raw CDR data'!$2:$2,0)+1,0)</f>
        <v>0</v>
      </c>
      <c r="W124" s="52">
        <f>VLOOKUP($B124&amp;"Further Education College",'Raw CDR data'!$A:$K,MATCH(MID(W$10,13,100)*1,'Raw CDR data'!$2:$2,0),0)</f>
        <v>0</v>
      </c>
      <c r="X124" s="52">
        <f>VLOOKUP($B124&amp;"Further Education College",'Raw CDR data'!$A:$K,MATCH(MID(X$10,13,100)*1,'Raw CDR data'!$2:$2,0),0)</f>
        <v>0</v>
      </c>
      <c r="Y124" s="53">
        <f>VLOOKUP($B124&amp;"Further Education College",'Raw CDR data'!$A:$K,MATCH(MID(Y$10,13,100)*1,'Raw CDR data'!$2:$2,0)+1,0)</f>
        <v>0</v>
      </c>
      <c r="Z124" s="53">
        <f>VLOOKUP($B124&amp;"Further Education College",'Raw CDR data'!$A:$K,MATCH(MID(Z$10,13,100)*1,'Raw CDR data'!$2:$2,0)+1,0)</f>
        <v>0</v>
      </c>
      <c r="AA124" s="52">
        <f>VLOOKUP($B124&amp;AA$8,'Raw CDR data'!$A:$K,MATCH(MID(AA$10,13,100)*1,'Raw CDR data'!$2:$2,0),0)</f>
        <v>0</v>
      </c>
      <c r="AB124" s="52">
        <f>VLOOKUP($B124&amp;AA$8,'Raw CDR data'!$A:$K,MATCH(MID(AB$10,13,100)*1,'Raw CDR data'!$2:$2,0),0)</f>
        <v>0</v>
      </c>
      <c r="AC124" s="52">
        <f>VLOOKUP($B124&amp;AC$8,'Raw CDR data'!$A:$K,MATCH(MID(AC$10,13,100)*1,'Raw CDR data'!$2:$2,0),0)</f>
        <v>0</v>
      </c>
      <c r="AD124" s="52">
        <f>VLOOKUP($B124&amp;AC$8,'Raw CDR data'!$A:$K,MATCH(MID(AD$10,13,100)*1,'Raw CDR data'!$2:$2,0),0)</f>
        <v>0</v>
      </c>
      <c r="AE124" s="52">
        <f>VLOOKUP($B124&amp;"Voluntary Adoption Agency",'Raw CDR data'!$A:$K,MATCH(MID(AE$10,13,100)*1,'Raw CDR data'!$2:$2,0),0)</f>
        <v>0</v>
      </c>
      <c r="AF124" s="52">
        <f>VLOOKUP($B124&amp;"Voluntary Adoption Agency",'Raw CDR data'!$A:$K,MATCH(MID(AF$10,13,100)*1,'Raw CDR data'!$2:$2,0),0)</f>
        <v>0</v>
      </c>
      <c r="AG124" s="52">
        <f>VLOOKUP($B124&amp;"Local Authority Adoption Agency",'Raw CDR data'!$A:$K,MATCH(MID(AG$10,13,100)*1,'Raw CDR data'!$2:$2,0),0)</f>
        <v>1</v>
      </c>
      <c r="AH124" s="52">
        <f>VLOOKUP($B124&amp;"Local Authority Adoption Agency",'Raw CDR data'!$A:$K,MATCH(MID(AH$10,13,100)*1,'Raw CDR data'!$2:$2,0),0)</f>
        <v>1</v>
      </c>
      <c r="AI124" s="52">
        <f>VLOOKUP($B124&amp;"Independent Fostering Agency",'Raw CDR data'!$A:$K,MATCH(MID(AI$10,13,100)*1,'Raw CDR data'!$2:$2,0),0)</f>
        <v>1</v>
      </c>
      <c r="AJ124" s="52">
        <f>VLOOKUP($B124&amp;"Independent Fostering Agency",'Raw CDR data'!$A:$K,MATCH(MID(AJ$10,13,100)*1,'Raw CDR data'!$2:$2,0),0)</f>
        <v>1</v>
      </c>
      <c r="AK124" s="52">
        <f>VLOOKUP($B124&amp;"Local Authority Fostering Agency",'Raw CDR data'!$A:$K,MATCH(MID(AK$10,13,100)*1,'Raw CDR data'!$2:$2,0),0)</f>
        <v>1</v>
      </c>
      <c r="AL124" s="52">
        <f>VLOOKUP($B124&amp;"Local Authority Fostering Agency",'Raw CDR data'!$A:$K,MATCH(MID(AL$10,13,100)*1,'Raw CDR data'!$2:$2,0),0)</f>
        <v>1</v>
      </c>
      <c r="AM124" s="52">
        <f>VLOOKUP($B124&amp;AM$8,'Raw CDR data'!$A:$K,MATCH(MID(AM$10,13,100)*1,'Raw CDR data'!$2:$2,0),0)</f>
        <v>7</v>
      </c>
      <c r="AN124" s="52">
        <f>VLOOKUP($B124&amp;AM$8,'Raw CDR data'!$A:$K,MATCH(MID(AN$10,13,100)*1,'Raw CDR data'!$2:$2,0),0)</f>
        <v>7</v>
      </c>
    </row>
    <row r="125" spans="2:40" s="49" customFormat="1" ht="10.5">
      <c r="B125" s="146" t="s">
        <v>2358</v>
      </c>
      <c r="C125" s="52">
        <f>VLOOKUP($B125&amp;C$8,'Raw CDR data'!$A:$K,MATCH(MID(C$10,13,100)*1,'Raw CDR data'!$2:$2,0),0)</f>
        <v>3</v>
      </c>
      <c r="D125" s="52">
        <f>VLOOKUP($B125&amp;C$8,'Raw CDR data'!$A:$K,MATCH(MID(D$10,13,100)*1,'Raw CDR data'!$2:$2,0),0)</f>
        <v>3</v>
      </c>
      <c r="E125" s="53">
        <f>VLOOKUP($B125&amp;C$8,'Raw CDR data'!$A:$K,MATCH(MID(E$10,13,100)*1,'Raw CDR data'!$2:$2,0)+1,0)</f>
        <v>28</v>
      </c>
      <c r="F125" s="53">
        <f>VLOOKUP($B125&amp;C$8,'Raw CDR data'!$A:$K,MATCH(MID(F$10,13,100)*1,'Raw CDR data'!$2:$2,0)+1,0)</f>
        <v>28</v>
      </c>
      <c r="G125" s="52">
        <f>VLOOKUP($B125&amp;G$8,'Raw CDR data'!$A:$K,MATCH(MID(G$10,13,100)*1,'Raw CDR data'!$2:$2,0),0)</f>
        <v>0</v>
      </c>
      <c r="H125" s="52">
        <f>VLOOKUP($B125&amp;G$8,'Raw CDR data'!$A:$K,MATCH(MID(H$10,13,100)*1,'Raw CDR data'!$2:$2,0),0)</f>
        <v>0</v>
      </c>
      <c r="I125" s="53">
        <f>VLOOKUP($B125&amp;G$8,'Raw CDR data'!$A:$K,MATCH(MID(I$10,13,100)*1,'Raw CDR data'!$2:$2,0)+1,0)</f>
        <v>0</v>
      </c>
      <c r="J125" s="53">
        <f>VLOOKUP($B125&amp;G$8,'Raw CDR data'!$A:$K,MATCH(MID(J$10,13,100)*1,'Raw CDR data'!$2:$2,0)+1,0)</f>
        <v>0</v>
      </c>
      <c r="K125" s="52">
        <f>VLOOKUP($B125&amp;K$8,'Raw CDR data'!$A:$K,MATCH(MID(K$10,13,100)*1,'Raw CDR data'!$2:$2,0),0)</f>
        <v>2</v>
      </c>
      <c r="L125" s="52">
        <f>VLOOKUP($B125&amp;K$8,'Raw CDR data'!$A:$K,MATCH(MID(L$10,13,100)*1,'Raw CDR data'!$2:$2,0),0)</f>
        <v>2</v>
      </c>
      <c r="M125" s="53">
        <f>VLOOKUP($B125&amp;K$8,'Raw CDR data'!$A:$K,MATCH(MID(M$10,13,100)*1,'Raw CDR data'!$2:$2,0)+1,0)</f>
        <v>47</v>
      </c>
      <c r="N125" s="53">
        <f>VLOOKUP($B125&amp;K$8,'Raw CDR data'!$A:$K,MATCH(MID(N$10,13,100)*1,'Raw CDR data'!$2:$2,0)+1,0)</f>
        <v>47</v>
      </c>
      <c r="O125" s="52">
        <f>VLOOKUP($B125&amp;O$8,'Raw CDR data'!$A:$K,MATCH(MID(O$10,13,100)*1,'Raw CDR data'!$2:$2,0),0)</f>
        <v>2</v>
      </c>
      <c r="P125" s="52">
        <f>VLOOKUP($B125&amp;O$8,'Raw CDR data'!$A:$K,MATCH(MID(P$10,13,100)*1,'Raw CDR data'!$2:$2,0),0)</f>
        <v>2</v>
      </c>
      <c r="Q125" s="53">
        <f>VLOOKUP($B125&amp;O$8,'Raw CDR data'!$A:$K,MATCH(MID(Q$10,13,100)*1,'Raw CDR data'!$2:$2,0)+1,0)</f>
        <v>9</v>
      </c>
      <c r="R125" s="53">
        <f>VLOOKUP($B125&amp;O$8,'Raw CDR data'!$A:$K,MATCH(MID(R$10,13,100)*1,'Raw CDR data'!$2:$2,0)+1,0)</f>
        <v>9</v>
      </c>
      <c r="S125" s="52">
        <f>VLOOKUP($B125&amp;S$8,'Raw CDR data'!$A:$K,MATCH(MID(S$10,13,100)*1,'Raw CDR data'!$2:$2,0),0)</f>
        <v>0</v>
      </c>
      <c r="T125" s="52">
        <f>VLOOKUP($B125&amp;S$8,'Raw CDR data'!$A:$K,MATCH(MID(T$10,13,100)*1,'Raw CDR data'!$2:$2,0),0)</f>
        <v>0</v>
      </c>
      <c r="U125" s="53">
        <f>VLOOKUP($B125&amp;S$8,'Raw CDR data'!$A:$K,MATCH(MID(U$10,13,100)*1,'Raw CDR data'!$2:$2,0)+1,0)</f>
        <v>0</v>
      </c>
      <c r="V125" s="53">
        <f>VLOOKUP($B125&amp;S$8,'Raw CDR data'!$A:$K,MATCH(MID(V$10,13,100)*1,'Raw CDR data'!$2:$2,0)+1,0)</f>
        <v>0</v>
      </c>
      <c r="W125" s="52">
        <f>VLOOKUP($B125&amp;"Further Education College",'Raw CDR data'!$A:$K,MATCH(MID(W$10,13,100)*1,'Raw CDR data'!$2:$2,0),0)</f>
        <v>0</v>
      </c>
      <c r="X125" s="52">
        <f>VLOOKUP($B125&amp;"Further Education College",'Raw CDR data'!$A:$K,MATCH(MID(X$10,13,100)*1,'Raw CDR data'!$2:$2,0),0)</f>
        <v>0</v>
      </c>
      <c r="Y125" s="53">
        <f>VLOOKUP($B125&amp;"Further Education College",'Raw CDR data'!$A:$K,MATCH(MID(Y$10,13,100)*1,'Raw CDR data'!$2:$2,0)+1,0)</f>
        <v>0</v>
      </c>
      <c r="Z125" s="53">
        <f>VLOOKUP($B125&amp;"Further Education College",'Raw CDR data'!$A:$K,MATCH(MID(Z$10,13,100)*1,'Raw CDR data'!$2:$2,0)+1,0)</f>
        <v>0</v>
      </c>
      <c r="AA125" s="52">
        <f>VLOOKUP($B125&amp;AA$8,'Raw CDR data'!$A:$K,MATCH(MID(AA$10,13,100)*1,'Raw CDR data'!$2:$2,0),0)</f>
        <v>0</v>
      </c>
      <c r="AB125" s="52">
        <f>VLOOKUP($B125&amp;AA$8,'Raw CDR data'!$A:$K,MATCH(MID(AB$10,13,100)*1,'Raw CDR data'!$2:$2,0),0)</f>
        <v>0</v>
      </c>
      <c r="AC125" s="52">
        <f>VLOOKUP($B125&amp;AC$8,'Raw CDR data'!$A:$K,MATCH(MID(AC$10,13,100)*1,'Raw CDR data'!$2:$2,0),0)</f>
        <v>0</v>
      </c>
      <c r="AD125" s="52">
        <f>VLOOKUP($B125&amp;AC$8,'Raw CDR data'!$A:$K,MATCH(MID(AD$10,13,100)*1,'Raw CDR data'!$2:$2,0),0)</f>
        <v>0</v>
      </c>
      <c r="AE125" s="52">
        <f>VLOOKUP($B125&amp;"Voluntary Adoption Agency",'Raw CDR data'!$A:$K,MATCH(MID(AE$10,13,100)*1,'Raw CDR data'!$2:$2,0),0)</f>
        <v>0</v>
      </c>
      <c r="AF125" s="52">
        <f>VLOOKUP($B125&amp;"Voluntary Adoption Agency",'Raw CDR data'!$A:$K,MATCH(MID(AF$10,13,100)*1,'Raw CDR data'!$2:$2,0),0)</f>
        <v>0</v>
      </c>
      <c r="AG125" s="52">
        <f>VLOOKUP($B125&amp;"Local Authority Adoption Agency",'Raw CDR data'!$A:$K,MATCH(MID(AG$10,13,100)*1,'Raw CDR data'!$2:$2,0),0)</f>
        <v>1</v>
      </c>
      <c r="AH125" s="52">
        <f>VLOOKUP($B125&amp;"Local Authority Adoption Agency",'Raw CDR data'!$A:$K,MATCH(MID(AH$10,13,100)*1,'Raw CDR data'!$2:$2,0),0)</f>
        <v>1</v>
      </c>
      <c r="AI125" s="52">
        <f>VLOOKUP($B125&amp;"Independent Fostering Agency",'Raw CDR data'!$A:$K,MATCH(MID(AI$10,13,100)*1,'Raw CDR data'!$2:$2,0),0)</f>
        <v>0</v>
      </c>
      <c r="AJ125" s="52">
        <f>VLOOKUP($B125&amp;"Independent Fostering Agency",'Raw CDR data'!$A:$K,MATCH(MID(AJ$10,13,100)*1,'Raw CDR data'!$2:$2,0),0)</f>
        <v>1</v>
      </c>
      <c r="AK125" s="52">
        <f>VLOOKUP($B125&amp;"Local Authority Fostering Agency",'Raw CDR data'!$A:$K,MATCH(MID(AK$10,13,100)*1,'Raw CDR data'!$2:$2,0),0)</f>
        <v>1</v>
      </c>
      <c r="AL125" s="52">
        <f>VLOOKUP($B125&amp;"Local Authority Fostering Agency",'Raw CDR data'!$A:$K,MATCH(MID(AL$10,13,100)*1,'Raw CDR data'!$2:$2,0),0)</f>
        <v>1</v>
      </c>
      <c r="AM125" s="52">
        <f>VLOOKUP($B125&amp;AM$8,'Raw CDR data'!$A:$K,MATCH(MID(AM$10,13,100)*1,'Raw CDR data'!$2:$2,0),0)</f>
        <v>9</v>
      </c>
      <c r="AN125" s="52">
        <f>VLOOKUP($B125&amp;AM$8,'Raw CDR data'!$A:$K,MATCH(MID(AN$10,13,100)*1,'Raw CDR data'!$2:$2,0),0)</f>
        <v>10</v>
      </c>
    </row>
    <row r="126" spans="2:40" s="49" customFormat="1" ht="10.5">
      <c r="B126" s="146" t="s">
        <v>2362</v>
      </c>
      <c r="C126" s="52">
        <f>VLOOKUP($B126&amp;C$8,'Raw CDR data'!$A:$K,MATCH(MID(C$10,13,100)*1,'Raw CDR data'!$2:$2,0),0)</f>
        <v>0</v>
      </c>
      <c r="D126" s="52">
        <f>VLOOKUP($B126&amp;C$8,'Raw CDR data'!$A:$K,MATCH(MID(D$10,13,100)*1,'Raw CDR data'!$2:$2,0),0)</f>
        <v>0</v>
      </c>
      <c r="E126" s="53">
        <f>VLOOKUP($B126&amp;C$8,'Raw CDR data'!$A:$K,MATCH(MID(E$10,13,100)*1,'Raw CDR data'!$2:$2,0)+1,0)</f>
        <v>0</v>
      </c>
      <c r="F126" s="53">
        <f>VLOOKUP($B126&amp;C$8,'Raw CDR data'!$A:$K,MATCH(MID(F$10,13,100)*1,'Raw CDR data'!$2:$2,0)+1,0)</f>
        <v>0</v>
      </c>
      <c r="G126" s="52">
        <f>VLOOKUP($B126&amp;G$8,'Raw CDR data'!$A:$K,MATCH(MID(G$10,13,100)*1,'Raw CDR data'!$2:$2,0),0)</f>
        <v>0</v>
      </c>
      <c r="H126" s="52">
        <f>VLOOKUP($B126&amp;G$8,'Raw CDR data'!$A:$K,MATCH(MID(H$10,13,100)*1,'Raw CDR data'!$2:$2,0),0)</f>
        <v>0</v>
      </c>
      <c r="I126" s="53">
        <f>VLOOKUP($B126&amp;G$8,'Raw CDR data'!$A:$K,MATCH(MID(I$10,13,100)*1,'Raw CDR data'!$2:$2,0)+1,0)</f>
        <v>0</v>
      </c>
      <c r="J126" s="53">
        <f>VLOOKUP($B126&amp;G$8,'Raw CDR data'!$A:$K,MATCH(MID(J$10,13,100)*1,'Raw CDR data'!$2:$2,0)+1,0)</f>
        <v>0</v>
      </c>
      <c r="K126" s="52">
        <f>VLOOKUP($B126&amp;K$8,'Raw CDR data'!$A:$K,MATCH(MID(K$10,13,100)*1,'Raw CDR data'!$2:$2,0),0)</f>
        <v>0</v>
      </c>
      <c r="L126" s="52">
        <f>VLOOKUP($B126&amp;K$8,'Raw CDR data'!$A:$K,MATCH(MID(L$10,13,100)*1,'Raw CDR data'!$2:$2,0),0)</f>
        <v>0</v>
      </c>
      <c r="M126" s="53">
        <f>VLOOKUP($B126&amp;K$8,'Raw CDR data'!$A:$K,MATCH(MID(M$10,13,100)*1,'Raw CDR data'!$2:$2,0)+1,0)</f>
        <v>0</v>
      </c>
      <c r="N126" s="53">
        <f>VLOOKUP($B126&amp;K$8,'Raw CDR data'!$A:$K,MATCH(MID(N$10,13,100)*1,'Raw CDR data'!$2:$2,0)+1,0)</f>
        <v>0</v>
      </c>
      <c r="O126" s="52">
        <f>VLOOKUP($B126&amp;O$8,'Raw CDR data'!$A:$K,MATCH(MID(O$10,13,100)*1,'Raw CDR data'!$2:$2,0),0)</f>
        <v>0</v>
      </c>
      <c r="P126" s="52">
        <f>VLOOKUP($B126&amp;O$8,'Raw CDR data'!$A:$K,MATCH(MID(P$10,13,100)*1,'Raw CDR data'!$2:$2,0),0)</f>
        <v>0</v>
      </c>
      <c r="Q126" s="53">
        <f>VLOOKUP($B126&amp;O$8,'Raw CDR data'!$A:$K,MATCH(MID(Q$10,13,100)*1,'Raw CDR data'!$2:$2,0)+1,0)</f>
        <v>0</v>
      </c>
      <c r="R126" s="53">
        <f>VLOOKUP($B126&amp;O$8,'Raw CDR data'!$A:$K,MATCH(MID(R$10,13,100)*1,'Raw CDR data'!$2:$2,0)+1,0)</f>
        <v>0</v>
      </c>
      <c r="S126" s="52">
        <f>VLOOKUP($B126&amp;S$8,'Raw CDR data'!$A:$K,MATCH(MID(S$10,13,100)*1,'Raw CDR data'!$2:$2,0),0)</f>
        <v>0</v>
      </c>
      <c r="T126" s="52">
        <f>VLOOKUP($B126&amp;S$8,'Raw CDR data'!$A:$K,MATCH(MID(T$10,13,100)*1,'Raw CDR data'!$2:$2,0),0)</f>
        <v>0</v>
      </c>
      <c r="U126" s="53">
        <f>VLOOKUP($B126&amp;S$8,'Raw CDR data'!$A:$K,MATCH(MID(U$10,13,100)*1,'Raw CDR data'!$2:$2,0)+1,0)</f>
        <v>0</v>
      </c>
      <c r="V126" s="53">
        <f>VLOOKUP($B126&amp;S$8,'Raw CDR data'!$A:$K,MATCH(MID(V$10,13,100)*1,'Raw CDR data'!$2:$2,0)+1,0)</f>
        <v>0</v>
      </c>
      <c r="W126" s="52">
        <f>VLOOKUP($B126&amp;"Further Education College",'Raw CDR data'!$A:$K,MATCH(MID(W$10,13,100)*1,'Raw CDR data'!$2:$2,0),0)</f>
        <v>1</v>
      </c>
      <c r="X126" s="52">
        <f>VLOOKUP($B126&amp;"Further Education College",'Raw CDR data'!$A:$K,MATCH(MID(X$10,13,100)*1,'Raw CDR data'!$2:$2,0),0)</f>
        <v>1</v>
      </c>
      <c r="Y126" s="53">
        <f>VLOOKUP($B126&amp;"Further Education College",'Raw CDR data'!$A:$K,MATCH(MID(Y$10,13,100)*1,'Raw CDR data'!$2:$2,0)+1,0)</f>
        <v>17</v>
      </c>
      <c r="Z126" s="53">
        <f>VLOOKUP($B126&amp;"Further Education College",'Raw CDR data'!$A:$K,MATCH(MID(Z$10,13,100)*1,'Raw CDR data'!$2:$2,0)+1,0)</f>
        <v>17</v>
      </c>
      <c r="AA126" s="52">
        <f>VLOOKUP($B126&amp;AA$8,'Raw CDR data'!$A:$K,MATCH(MID(AA$10,13,100)*1,'Raw CDR data'!$2:$2,0),0)</f>
        <v>0</v>
      </c>
      <c r="AB126" s="52">
        <f>VLOOKUP($B126&amp;AA$8,'Raw CDR data'!$A:$K,MATCH(MID(AB$10,13,100)*1,'Raw CDR data'!$2:$2,0),0)</f>
        <v>0</v>
      </c>
      <c r="AC126" s="52">
        <f>VLOOKUP($B126&amp;AC$8,'Raw CDR data'!$A:$K,MATCH(MID(AC$10,13,100)*1,'Raw CDR data'!$2:$2,0),0)</f>
        <v>0</v>
      </c>
      <c r="AD126" s="52">
        <f>VLOOKUP($B126&amp;AC$8,'Raw CDR data'!$A:$K,MATCH(MID(AD$10,13,100)*1,'Raw CDR data'!$2:$2,0),0)</f>
        <v>0</v>
      </c>
      <c r="AE126" s="52">
        <f>VLOOKUP($B126&amp;"Voluntary Adoption Agency",'Raw CDR data'!$A:$K,MATCH(MID(AE$10,13,100)*1,'Raw CDR data'!$2:$2,0),0)</f>
        <v>0</v>
      </c>
      <c r="AF126" s="52">
        <f>VLOOKUP($B126&amp;"Voluntary Adoption Agency",'Raw CDR data'!$A:$K,MATCH(MID(AF$10,13,100)*1,'Raw CDR data'!$2:$2,0),0)</f>
        <v>0</v>
      </c>
      <c r="AG126" s="52">
        <f>VLOOKUP($B126&amp;"Local Authority Adoption Agency",'Raw CDR data'!$A:$K,MATCH(MID(AG$10,13,100)*1,'Raw CDR data'!$2:$2,0),0)</f>
        <v>1</v>
      </c>
      <c r="AH126" s="52">
        <f>VLOOKUP($B126&amp;"Local Authority Adoption Agency",'Raw CDR data'!$A:$K,MATCH(MID(AH$10,13,100)*1,'Raw CDR data'!$2:$2,0),0)</f>
        <v>1</v>
      </c>
      <c r="AI126" s="52">
        <f>VLOOKUP($B126&amp;"Independent Fostering Agency",'Raw CDR data'!$A:$K,MATCH(MID(AI$10,13,100)*1,'Raw CDR data'!$2:$2,0),0)</f>
        <v>0</v>
      </c>
      <c r="AJ126" s="52">
        <f>VLOOKUP($B126&amp;"Independent Fostering Agency",'Raw CDR data'!$A:$K,MATCH(MID(AJ$10,13,100)*1,'Raw CDR data'!$2:$2,0),0)</f>
        <v>0</v>
      </c>
      <c r="AK126" s="52">
        <f>VLOOKUP($B126&amp;"Local Authority Fostering Agency",'Raw CDR data'!$A:$K,MATCH(MID(AK$10,13,100)*1,'Raw CDR data'!$2:$2,0),0)</f>
        <v>1</v>
      </c>
      <c r="AL126" s="52">
        <f>VLOOKUP($B126&amp;"Local Authority Fostering Agency",'Raw CDR data'!$A:$K,MATCH(MID(AL$10,13,100)*1,'Raw CDR data'!$2:$2,0),0)</f>
        <v>1</v>
      </c>
      <c r="AM126" s="52">
        <f>VLOOKUP($B126&amp;AM$8,'Raw CDR data'!$A:$K,MATCH(MID(AM$10,13,100)*1,'Raw CDR data'!$2:$2,0),0)</f>
        <v>3</v>
      </c>
      <c r="AN126" s="52">
        <f>VLOOKUP($B126&amp;AM$8,'Raw CDR data'!$A:$K,MATCH(MID(AN$10,13,100)*1,'Raw CDR data'!$2:$2,0),0)</f>
        <v>3</v>
      </c>
    </row>
    <row r="127" spans="2:40" s="49" customFormat="1" ht="10.5">
      <c r="B127" s="146"/>
      <c r="C127" s="52"/>
      <c r="D127" s="52"/>
      <c r="E127" s="53"/>
      <c r="F127" s="53"/>
      <c r="G127" s="52"/>
      <c r="H127" s="52"/>
      <c r="I127" s="53"/>
      <c r="J127" s="53"/>
      <c r="K127" s="52"/>
      <c r="L127" s="52"/>
      <c r="M127" s="53"/>
      <c r="N127" s="53"/>
      <c r="O127" s="52"/>
      <c r="P127" s="52"/>
      <c r="Q127" s="53"/>
      <c r="R127" s="53"/>
      <c r="S127" s="52"/>
      <c r="T127" s="52"/>
      <c r="U127" s="53"/>
      <c r="V127" s="53"/>
      <c r="W127" s="52"/>
      <c r="X127" s="52"/>
      <c r="Y127" s="53"/>
      <c r="Z127" s="53"/>
      <c r="AA127" s="52"/>
      <c r="AB127" s="52"/>
      <c r="AC127" s="52"/>
      <c r="AD127" s="52"/>
      <c r="AE127" s="52"/>
      <c r="AF127" s="52"/>
      <c r="AG127" s="52"/>
      <c r="AH127" s="52"/>
      <c r="AI127" s="52"/>
      <c r="AJ127" s="52"/>
      <c r="AK127" s="52"/>
      <c r="AL127" s="52"/>
      <c r="AM127" s="52"/>
      <c r="AN127" s="52"/>
    </row>
    <row r="128" spans="2:40" s="49" customFormat="1" ht="10.5">
      <c r="B128" s="145" t="s">
        <v>1443</v>
      </c>
      <c r="C128" s="52">
        <f>VLOOKUP($B128&amp;C$8,'Raw CDR data'!$A:$K,MATCH(MID(C$10,13,100)*1,'Raw CDR data'!$2:$2,0),0)</f>
        <v>90</v>
      </c>
      <c r="D128" s="52">
        <f>VLOOKUP($B128&amp;C$8,'Raw CDR data'!$A:$K,MATCH(MID(D$10,13,100)*1,'Raw CDR data'!$2:$2,0),0)</f>
        <v>87</v>
      </c>
      <c r="E128" s="53">
        <f>VLOOKUP($B128&amp;C$8,'Raw CDR data'!$A:$K,MATCH(MID(E$10,13,100)*1,'Raw CDR data'!$2:$2,0)+1,0)</f>
        <v>528</v>
      </c>
      <c r="F128" s="53">
        <f>VLOOKUP($B128&amp;C$8,'Raw CDR data'!$A:$K,MATCH(MID(F$10,13,100)*1,'Raw CDR data'!$2:$2,0)+1,0)</f>
        <v>515</v>
      </c>
      <c r="G128" s="52">
        <f>VLOOKUP($B128&amp;G$8,'Raw CDR data'!$A:$K,MATCH(MID(G$10,13,100)*1,'Raw CDR data'!$2:$2,0),0)</f>
        <v>0</v>
      </c>
      <c r="H128" s="52">
        <f>VLOOKUP($B128&amp;G$8,'Raw CDR data'!$A:$K,MATCH(MID(H$10,13,100)*1,'Raw CDR data'!$2:$2,0),0)</f>
        <v>0</v>
      </c>
      <c r="I128" s="53">
        <f>VLOOKUP($B128&amp;G$8,'Raw CDR data'!$A:$K,MATCH(MID(I$10,13,100)*1,'Raw CDR data'!$2:$2,0)+1,0)</f>
        <v>0</v>
      </c>
      <c r="J128" s="53">
        <f>VLOOKUP($B128&amp;G$8,'Raw CDR data'!$A:$K,MATCH(MID(J$10,13,100)*1,'Raw CDR data'!$2:$2,0)+1,0)</f>
        <v>0</v>
      </c>
      <c r="K128" s="52">
        <f>VLOOKUP($B128&amp;K$8,'Raw CDR data'!$A:$K,MATCH(MID(K$10,13,100)*1,'Raw CDR data'!$2:$2,0),0)</f>
        <v>3</v>
      </c>
      <c r="L128" s="52">
        <f>VLOOKUP($B128&amp;K$8,'Raw CDR data'!$A:$K,MATCH(MID(L$10,13,100)*1,'Raw CDR data'!$2:$2,0),0)</f>
        <v>3</v>
      </c>
      <c r="M128" s="53">
        <f>VLOOKUP($B128&amp;K$8,'Raw CDR data'!$A:$K,MATCH(MID(M$10,13,100)*1,'Raw CDR data'!$2:$2,0)+1,0)</f>
        <v>66</v>
      </c>
      <c r="N128" s="53">
        <f>VLOOKUP($B128&amp;K$8,'Raw CDR data'!$A:$K,MATCH(MID(N$10,13,100)*1,'Raw CDR data'!$2:$2,0)+1,0)</f>
        <v>66</v>
      </c>
      <c r="O128" s="52">
        <f>VLOOKUP($B128&amp;O$8,'Raw CDR data'!$A:$K,MATCH(MID(O$10,13,100)*1,'Raw CDR data'!$2:$2,0),0)</f>
        <v>15</v>
      </c>
      <c r="P128" s="52">
        <f>VLOOKUP($B128&amp;O$8,'Raw CDR data'!$A:$K,MATCH(MID(P$10,13,100)*1,'Raw CDR data'!$2:$2,0),0)</f>
        <v>15</v>
      </c>
      <c r="Q128" s="53">
        <f>VLOOKUP($B128&amp;O$8,'Raw CDR data'!$A:$K,MATCH(MID(Q$10,13,100)*1,'Raw CDR data'!$2:$2,0)+1,0)</f>
        <v>95.515523999999999</v>
      </c>
      <c r="R128" s="53">
        <f>VLOOKUP($B128&amp;O$8,'Raw CDR data'!$A:$K,MATCH(MID(R$10,13,100)*1,'Raw CDR data'!$2:$2,0)+1,0)</f>
        <v>95.515523999999999</v>
      </c>
      <c r="S128" s="52">
        <f>VLOOKUP($B128&amp;S$8,'Raw CDR data'!$A:$K,MATCH(MID(S$10,13,100)*1,'Raw CDR data'!$2:$2,0),0)</f>
        <v>3</v>
      </c>
      <c r="T128" s="52">
        <f>VLOOKUP($B128&amp;S$8,'Raw CDR data'!$A:$K,MATCH(MID(T$10,13,100)*1,'Raw CDR data'!$2:$2,0),0)</f>
        <v>3</v>
      </c>
      <c r="U128" s="53">
        <f>VLOOKUP($B128&amp;S$8,'Raw CDR data'!$A:$K,MATCH(MID(U$10,13,100)*1,'Raw CDR data'!$2:$2,0)+1,0)</f>
        <v>339</v>
      </c>
      <c r="V128" s="53">
        <f>VLOOKUP($B128&amp;S$8,'Raw CDR data'!$A:$K,MATCH(MID(V$10,13,100)*1,'Raw CDR data'!$2:$2,0)+1,0)</f>
        <v>339</v>
      </c>
      <c r="W128" s="52">
        <f>VLOOKUP($B128&amp;"Further Education College",'Raw CDR data'!$A:$K,MATCH(MID(W$10,13,100)*1,'Raw CDR data'!$2:$2,0),0)</f>
        <v>0</v>
      </c>
      <c r="X128" s="52">
        <f>VLOOKUP($B128&amp;"Further Education College",'Raw CDR data'!$A:$K,MATCH(MID(X$10,13,100)*1,'Raw CDR data'!$2:$2,0),0)</f>
        <v>0</v>
      </c>
      <c r="Y128" s="53">
        <f>VLOOKUP($B128&amp;"Further Education College",'Raw CDR data'!$A:$K,MATCH(MID(Y$10,13,100)*1,'Raw CDR data'!$2:$2,0)+1,0)</f>
        <v>0</v>
      </c>
      <c r="Z128" s="53">
        <f>VLOOKUP($B128&amp;"Further Education College",'Raw CDR data'!$A:$K,MATCH(MID(Z$10,13,100)*1,'Raw CDR data'!$2:$2,0)+1,0)</f>
        <v>0</v>
      </c>
      <c r="AA128" s="52">
        <f>VLOOKUP($B128&amp;AA$8,'Raw CDR data'!$A:$K,MATCH(MID(AA$10,13,100)*1,'Raw CDR data'!$2:$2,0),0)</f>
        <v>0</v>
      </c>
      <c r="AB128" s="52">
        <f>VLOOKUP($B128&amp;AA$8,'Raw CDR data'!$A:$K,MATCH(MID(AB$10,13,100)*1,'Raw CDR data'!$2:$2,0),0)</f>
        <v>0</v>
      </c>
      <c r="AC128" s="52">
        <f>VLOOKUP($B128&amp;AC$8,'Raw CDR data'!$A:$K,MATCH(MID(AC$10,13,100)*1,'Raw CDR data'!$2:$2,0),0)</f>
        <v>2</v>
      </c>
      <c r="AD128" s="52">
        <f>VLOOKUP($B128&amp;AC$8,'Raw CDR data'!$A:$K,MATCH(MID(AD$10,13,100)*1,'Raw CDR data'!$2:$2,0),0)</f>
        <v>2</v>
      </c>
      <c r="AE128" s="52">
        <f>VLOOKUP($B128&amp;"Voluntary Adoption Agency",'Raw CDR data'!$A:$K,MATCH(MID(AE$10,13,100)*1,'Raw CDR data'!$2:$2,0),0)</f>
        <v>4</v>
      </c>
      <c r="AF128" s="52">
        <f>VLOOKUP($B128&amp;"Voluntary Adoption Agency",'Raw CDR data'!$A:$K,MATCH(MID(AF$10,13,100)*1,'Raw CDR data'!$2:$2,0),0)</f>
        <v>4</v>
      </c>
      <c r="AG128" s="52">
        <f>VLOOKUP($B128&amp;"Local Authority Adoption Agency",'Raw CDR data'!$A:$K,MATCH(MID(AG$10,13,100)*1,'Raw CDR data'!$2:$2,0),0)</f>
        <v>19</v>
      </c>
      <c r="AH128" s="52">
        <f>VLOOKUP($B128&amp;"Local Authority Adoption Agency",'Raw CDR data'!$A:$K,MATCH(MID(AH$10,13,100)*1,'Raw CDR data'!$2:$2,0),0)</f>
        <v>19</v>
      </c>
      <c r="AI128" s="52">
        <f>VLOOKUP($B128&amp;"Independent Fostering Agency",'Raw CDR data'!$A:$K,MATCH(MID(AI$10,13,100)*1,'Raw CDR data'!$2:$2,0),0)</f>
        <v>49</v>
      </c>
      <c r="AJ128" s="52">
        <f>VLOOKUP($B128&amp;"Independent Fostering Agency",'Raw CDR data'!$A:$K,MATCH(MID(AJ$10,13,100)*1,'Raw CDR data'!$2:$2,0),0)</f>
        <v>50</v>
      </c>
      <c r="AK128" s="52">
        <f>VLOOKUP($B128&amp;"Local Authority Fostering Agency",'Raw CDR data'!$A:$K,MATCH(MID(AK$10,13,100)*1,'Raw CDR data'!$2:$2,0),0)</f>
        <v>19</v>
      </c>
      <c r="AL128" s="52">
        <f>VLOOKUP($B128&amp;"Local Authority Fostering Agency",'Raw CDR data'!$A:$K,MATCH(MID(AL$10,13,100)*1,'Raw CDR data'!$2:$2,0),0)</f>
        <v>19</v>
      </c>
      <c r="AM128" s="52">
        <f>VLOOKUP($B128&amp;AM$8,'Raw CDR data'!$A:$K,MATCH(MID(AM$10,13,100)*1,'Raw CDR data'!$2:$2,0),0)</f>
        <v>204</v>
      </c>
      <c r="AN128" s="52">
        <f>VLOOKUP($B128&amp;AM$8,'Raw CDR data'!$A:$K,MATCH(MID(AN$10,13,100)*1,'Raw CDR data'!$2:$2,0),0)</f>
        <v>202</v>
      </c>
    </row>
    <row r="129" spans="2:40" s="49" customFormat="1" ht="10.5">
      <c r="B129" s="146" t="s">
        <v>1609</v>
      </c>
      <c r="C129" s="52">
        <f>VLOOKUP($B129&amp;C$8,'Raw CDR data'!$A:$K,MATCH(MID(C$10,13,100)*1,'Raw CDR data'!$2:$2,0),0)</f>
        <v>4</v>
      </c>
      <c r="D129" s="52">
        <f>VLOOKUP($B129&amp;C$8,'Raw CDR data'!$A:$K,MATCH(MID(D$10,13,100)*1,'Raw CDR data'!$2:$2,0),0)</f>
        <v>4</v>
      </c>
      <c r="E129" s="53">
        <f>VLOOKUP($B129&amp;C$8,'Raw CDR data'!$A:$K,MATCH(MID(E$10,13,100)*1,'Raw CDR data'!$2:$2,0)+1,0)</f>
        <v>23</v>
      </c>
      <c r="F129" s="53">
        <f>VLOOKUP($B129&amp;C$8,'Raw CDR data'!$A:$K,MATCH(MID(F$10,13,100)*1,'Raw CDR data'!$2:$2,0)+1,0)</f>
        <v>23</v>
      </c>
      <c r="G129" s="52">
        <f>VLOOKUP($B129&amp;G$8,'Raw CDR data'!$A:$K,MATCH(MID(G$10,13,100)*1,'Raw CDR data'!$2:$2,0),0)</f>
        <v>0</v>
      </c>
      <c r="H129" s="52">
        <f>VLOOKUP($B129&amp;G$8,'Raw CDR data'!$A:$K,MATCH(MID(H$10,13,100)*1,'Raw CDR data'!$2:$2,0),0)</f>
        <v>0</v>
      </c>
      <c r="I129" s="53">
        <f>VLOOKUP($B129&amp;G$8,'Raw CDR data'!$A:$K,MATCH(MID(I$10,13,100)*1,'Raw CDR data'!$2:$2,0)+1,0)</f>
        <v>0</v>
      </c>
      <c r="J129" s="53">
        <f>VLOOKUP($B129&amp;G$8,'Raw CDR data'!$A:$K,MATCH(MID(J$10,13,100)*1,'Raw CDR data'!$2:$2,0)+1,0)</f>
        <v>0</v>
      </c>
      <c r="K129" s="52">
        <f>VLOOKUP($B129&amp;K$8,'Raw CDR data'!$A:$K,MATCH(MID(K$10,13,100)*1,'Raw CDR data'!$2:$2,0),0)</f>
        <v>0</v>
      </c>
      <c r="L129" s="52">
        <f>VLOOKUP($B129&amp;K$8,'Raw CDR data'!$A:$K,MATCH(MID(L$10,13,100)*1,'Raw CDR data'!$2:$2,0),0)</f>
        <v>0</v>
      </c>
      <c r="M129" s="53">
        <f>VLOOKUP($B129&amp;K$8,'Raw CDR data'!$A:$K,MATCH(MID(M$10,13,100)*1,'Raw CDR data'!$2:$2,0)+1,0)</f>
        <v>0</v>
      </c>
      <c r="N129" s="53">
        <f>VLOOKUP($B129&amp;K$8,'Raw CDR data'!$A:$K,MATCH(MID(N$10,13,100)*1,'Raw CDR data'!$2:$2,0)+1,0)</f>
        <v>0</v>
      </c>
      <c r="O129" s="52">
        <f>VLOOKUP($B129&amp;O$8,'Raw CDR data'!$A:$K,MATCH(MID(O$10,13,100)*1,'Raw CDR data'!$2:$2,0),0)</f>
        <v>0</v>
      </c>
      <c r="P129" s="52">
        <f>VLOOKUP($B129&amp;O$8,'Raw CDR data'!$A:$K,MATCH(MID(P$10,13,100)*1,'Raw CDR data'!$2:$2,0),0)</f>
        <v>0</v>
      </c>
      <c r="Q129" s="53">
        <f>VLOOKUP($B129&amp;O$8,'Raw CDR data'!$A:$K,MATCH(MID(Q$10,13,100)*1,'Raw CDR data'!$2:$2,0)+1,0)</f>
        <v>0</v>
      </c>
      <c r="R129" s="53">
        <f>VLOOKUP($B129&amp;O$8,'Raw CDR data'!$A:$K,MATCH(MID(R$10,13,100)*1,'Raw CDR data'!$2:$2,0)+1,0)</f>
        <v>0</v>
      </c>
      <c r="S129" s="52">
        <f>VLOOKUP($B129&amp;S$8,'Raw CDR data'!$A:$K,MATCH(MID(S$10,13,100)*1,'Raw CDR data'!$2:$2,0),0)</f>
        <v>0</v>
      </c>
      <c r="T129" s="52">
        <f>VLOOKUP($B129&amp;S$8,'Raw CDR data'!$A:$K,MATCH(MID(T$10,13,100)*1,'Raw CDR data'!$2:$2,0),0)</f>
        <v>0</v>
      </c>
      <c r="U129" s="53">
        <f>VLOOKUP($B129&amp;S$8,'Raw CDR data'!$A:$K,MATCH(MID(U$10,13,100)*1,'Raw CDR data'!$2:$2,0)+1,0)</f>
        <v>0</v>
      </c>
      <c r="V129" s="53">
        <f>VLOOKUP($B129&amp;S$8,'Raw CDR data'!$A:$K,MATCH(MID(V$10,13,100)*1,'Raw CDR data'!$2:$2,0)+1,0)</f>
        <v>0</v>
      </c>
      <c r="W129" s="52">
        <f>VLOOKUP($B129&amp;"Further Education College",'Raw CDR data'!$A:$K,MATCH(MID(W$10,13,100)*1,'Raw CDR data'!$2:$2,0),0)</f>
        <v>0</v>
      </c>
      <c r="X129" s="52">
        <f>VLOOKUP($B129&amp;"Further Education College",'Raw CDR data'!$A:$K,MATCH(MID(X$10,13,100)*1,'Raw CDR data'!$2:$2,0),0)</f>
        <v>0</v>
      </c>
      <c r="Y129" s="53">
        <f>VLOOKUP($B129&amp;"Further Education College",'Raw CDR data'!$A:$K,MATCH(MID(Y$10,13,100)*1,'Raw CDR data'!$2:$2,0)+1,0)</f>
        <v>0</v>
      </c>
      <c r="Z129" s="53">
        <f>VLOOKUP($B129&amp;"Further Education College",'Raw CDR data'!$A:$K,MATCH(MID(Z$10,13,100)*1,'Raw CDR data'!$2:$2,0)+1,0)</f>
        <v>0</v>
      </c>
      <c r="AA129" s="52">
        <f>VLOOKUP($B129&amp;AA$8,'Raw CDR data'!$A:$K,MATCH(MID(AA$10,13,100)*1,'Raw CDR data'!$2:$2,0),0)</f>
        <v>0</v>
      </c>
      <c r="AB129" s="52">
        <f>VLOOKUP($B129&amp;AA$8,'Raw CDR data'!$A:$K,MATCH(MID(AB$10,13,100)*1,'Raw CDR data'!$2:$2,0),0)</f>
        <v>0</v>
      </c>
      <c r="AC129" s="52">
        <f>VLOOKUP($B129&amp;AC$8,'Raw CDR data'!$A:$K,MATCH(MID(AC$10,13,100)*1,'Raw CDR data'!$2:$2,0),0)</f>
        <v>0</v>
      </c>
      <c r="AD129" s="52">
        <f>VLOOKUP($B129&amp;AC$8,'Raw CDR data'!$A:$K,MATCH(MID(AD$10,13,100)*1,'Raw CDR data'!$2:$2,0),0)</f>
        <v>0</v>
      </c>
      <c r="AE129" s="52">
        <f>VLOOKUP($B129&amp;"Voluntary Adoption Agency",'Raw CDR data'!$A:$K,MATCH(MID(AE$10,13,100)*1,'Raw CDR data'!$2:$2,0),0)</f>
        <v>0</v>
      </c>
      <c r="AF129" s="52">
        <f>VLOOKUP($B129&amp;"Voluntary Adoption Agency",'Raw CDR data'!$A:$K,MATCH(MID(AF$10,13,100)*1,'Raw CDR data'!$2:$2,0),0)</f>
        <v>0</v>
      </c>
      <c r="AG129" s="52">
        <f>VLOOKUP($B129&amp;"Local Authority Adoption Agency",'Raw CDR data'!$A:$K,MATCH(MID(AG$10,13,100)*1,'Raw CDR data'!$2:$2,0),0)</f>
        <v>1</v>
      </c>
      <c r="AH129" s="52">
        <f>VLOOKUP($B129&amp;"Local Authority Adoption Agency",'Raw CDR data'!$A:$K,MATCH(MID(AH$10,13,100)*1,'Raw CDR data'!$2:$2,0),0)</f>
        <v>1</v>
      </c>
      <c r="AI129" s="52">
        <f>VLOOKUP($B129&amp;"Independent Fostering Agency",'Raw CDR data'!$A:$K,MATCH(MID(AI$10,13,100)*1,'Raw CDR data'!$2:$2,0),0)</f>
        <v>0</v>
      </c>
      <c r="AJ129" s="52">
        <f>VLOOKUP($B129&amp;"Independent Fostering Agency",'Raw CDR data'!$A:$K,MATCH(MID(AJ$10,13,100)*1,'Raw CDR data'!$2:$2,0),0)</f>
        <v>0</v>
      </c>
      <c r="AK129" s="52">
        <f>VLOOKUP($B129&amp;"Local Authority Fostering Agency",'Raw CDR data'!$A:$K,MATCH(MID(AK$10,13,100)*1,'Raw CDR data'!$2:$2,0),0)</f>
        <v>1</v>
      </c>
      <c r="AL129" s="52">
        <f>VLOOKUP($B129&amp;"Local Authority Fostering Agency",'Raw CDR data'!$A:$K,MATCH(MID(AL$10,13,100)*1,'Raw CDR data'!$2:$2,0),0)</f>
        <v>1</v>
      </c>
      <c r="AM129" s="52">
        <f>VLOOKUP($B129&amp;AM$8,'Raw CDR data'!$A:$K,MATCH(MID(AM$10,13,100)*1,'Raw CDR data'!$2:$2,0),0)</f>
        <v>6</v>
      </c>
      <c r="AN129" s="52">
        <f>VLOOKUP($B129&amp;AM$8,'Raw CDR data'!$A:$K,MATCH(MID(AN$10,13,100)*1,'Raw CDR data'!$2:$2,0),0)</f>
        <v>6</v>
      </c>
    </row>
    <row r="130" spans="2:40" s="49" customFormat="1" ht="10.5">
      <c r="B130" s="146" t="s">
        <v>1608</v>
      </c>
      <c r="C130" s="52">
        <f>VLOOKUP($B130&amp;C$8,'Raw CDR data'!$A:$K,MATCH(MID(C$10,13,100)*1,'Raw CDR data'!$2:$2,0),0)</f>
        <v>3</v>
      </c>
      <c r="D130" s="52">
        <f>VLOOKUP($B130&amp;C$8,'Raw CDR data'!$A:$K,MATCH(MID(D$10,13,100)*1,'Raw CDR data'!$2:$2,0),0)</f>
        <v>3</v>
      </c>
      <c r="E130" s="53">
        <f>VLOOKUP($B130&amp;C$8,'Raw CDR data'!$A:$K,MATCH(MID(E$10,13,100)*1,'Raw CDR data'!$2:$2,0)+1,0)</f>
        <v>22</v>
      </c>
      <c r="F130" s="53">
        <f>VLOOKUP($B130&amp;C$8,'Raw CDR data'!$A:$K,MATCH(MID(F$10,13,100)*1,'Raw CDR data'!$2:$2,0)+1,0)</f>
        <v>22</v>
      </c>
      <c r="G130" s="52">
        <f>VLOOKUP($B130&amp;G$8,'Raw CDR data'!$A:$K,MATCH(MID(G$10,13,100)*1,'Raw CDR data'!$2:$2,0),0)</f>
        <v>0</v>
      </c>
      <c r="H130" s="52">
        <f>VLOOKUP($B130&amp;G$8,'Raw CDR data'!$A:$K,MATCH(MID(H$10,13,100)*1,'Raw CDR data'!$2:$2,0),0)</f>
        <v>0</v>
      </c>
      <c r="I130" s="53">
        <f>VLOOKUP($B130&amp;G$8,'Raw CDR data'!$A:$K,MATCH(MID(I$10,13,100)*1,'Raw CDR data'!$2:$2,0)+1,0)</f>
        <v>0</v>
      </c>
      <c r="J130" s="53">
        <f>VLOOKUP($B130&amp;G$8,'Raw CDR data'!$A:$K,MATCH(MID(J$10,13,100)*1,'Raw CDR data'!$2:$2,0)+1,0)</f>
        <v>0</v>
      </c>
      <c r="K130" s="52">
        <f>VLOOKUP($B130&amp;K$8,'Raw CDR data'!$A:$K,MATCH(MID(K$10,13,100)*1,'Raw CDR data'!$2:$2,0),0)</f>
        <v>0</v>
      </c>
      <c r="L130" s="52">
        <f>VLOOKUP($B130&amp;K$8,'Raw CDR data'!$A:$K,MATCH(MID(L$10,13,100)*1,'Raw CDR data'!$2:$2,0),0)</f>
        <v>0</v>
      </c>
      <c r="M130" s="53">
        <f>VLOOKUP($B130&amp;K$8,'Raw CDR data'!$A:$K,MATCH(MID(M$10,13,100)*1,'Raw CDR data'!$2:$2,0)+1,0)</f>
        <v>0</v>
      </c>
      <c r="N130" s="53">
        <f>VLOOKUP($B130&amp;K$8,'Raw CDR data'!$A:$K,MATCH(MID(N$10,13,100)*1,'Raw CDR data'!$2:$2,0)+1,0)</f>
        <v>0</v>
      </c>
      <c r="O130" s="52">
        <f>VLOOKUP($B130&amp;O$8,'Raw CDR data'!$A:$K,MATCH(MID(O$10,13,100)*1,'Raw CDR data'!$2:$2,0),0)</f>
        <v>0</v>
      </c>
      <c r="P130" s="52">
        <f>VLOOKUP($B130&amp;O$8,'Raw CDR data'!$A:$K,MATCH(MID(P$10,13,100)*1,'Raw CDR data'!$2:$2,0),0)</f>
        <v>1</v>
      </c>
      <c r="Q130" s="53">
        <f>VLOOKUP($B130&amp;O$8,'Raw CDR data'!$A:$K,MATCH(MID(Q$10,13,100)*1,'Raw CDR data'!$2:$2,0)+1,0)</f>
        <v>0</v>
      </c>
      <c r="R130" s="53">
        <f>VLOOKUP($B130&amp;O$8,'Raw CDR data'!$A:$K,MATCH(MID(R$10,13,100)*1,'Raw CDR data'!$2:$2,0)+1,0)</f>
        <v>6.4285709999999998</v>
      </c>
      <c r="S130" s="52">
        <f>VLOOKUP($B130&amp;S$8,'Raw CDR data'!$A:$K,MATCH(MID(S$10,13,100)*1,'Raw CDR data'!$2:$2,0),0)</f>
        <v>0</v>
      </c>
      <c r="T130" s="52">
        <f>VLOOKUP($B130&amp;S$8,'Raw CDR data'!$A:$K,MATCH(MID(T$10,13,100)*1,'Raw CDR data'!$2:$2,0),0)</f>
        <v>0</v>
      </c>
      <c r="U130" s="53">
        <f>VLOOKUP($B130&amp;S$8,'Raw CDR data'!$A:$K,MATCH(MID(U$10,13,100)*1,'Raw CDR data'!$2:$2,0)+1,0)</f>
        <v>0</v>
      </c>
      <c r="V130" s="53">
        <f>VLOOKUP($B130&amp;S$8,'Raw CDR data'!$A:$K,MATCH(MID(V$10,13,100)*1,'Raw CDR data'!$2:$2,0)+1,0)</f>
        <v>0</v>
      </c>
      <c r="W130" s="52">
        <f>VLOOKUP($B130&amp;"Further Education College",'Raw CDR data'!$A:$K,MATCH(MID(W$10,13,100)*1,'Raw CDR data'!$2:$2,0),0)</f>
        <v>0</v>
      </c>
      <c r="X130" s="52">
        <f>VLOOKUP($B130&amp;"Further Education College",'Raw CDR data'!$A:$K,MATCH(MID(X$10,13,100)*1,'Raw CDR data'!$2:$2,0),0)</f>
        <v>0</v>
      </c>
      <c r="Y130" s="53">
        <f>VLOOKUP($B130&amp;"Further Education College",'Raw CDR data'!$A:$K,MATCH(MID(Y$10,13,100)*1,'Raw CDR data'!$2:$2,0)+1,0)</f>
        <v>0</v>
      </c>
      <c r="Z130" s="53">
        <f>VLOOKUP($B130&amp;"Further Education College",'Raw CDR data'!$A:$K,MATCH(MID(Z$10,13,100)*1,'Raw CDR data'!$2:$2,0)+1,0)</f>
        <v>0</v>
      </c>
      <c r="AA130" s="52">
        <f>VLOOKUP($B130&amp;AA$8,'Raw CDR data'!$A:$K,MATCH(MID(AA$10,13,100)*1,'Raw CDR data'!$2:$2,0),0)</f>
        <v>0</v>
      </c>
      <c r="AB130" s="52">
        <f>VLOOKUP($B130&amp;AA$8,'Raw CDR data'!$A:$K,MATCH(MID(AB$10,13,100)*1,'Raw CDR data'!$2:$2,0),0)</f>
        <v>0</v>
      </c>
      <c r="AC130" s="52">
        <f>VLOOKUP($B130&amp;AC$8,'Raw CDR data'!$A:$K,MATCH(MID(AC$10,13,100)*1,'Raw CDR data'!$2:$2,0),0)</f>
        <v>0</v>
      </c>
      <c r="AD130" s="52">
        <f>VLOOKUP($B130&amp;AC$8,'Raw CDR data'!$A:$K,MATCH(MID(AD$10,13,100)*1,'Raw CDR data'!$2:$2,0),0)</f>
        <v>0</v>
      </c>
      <c r="AE130" s="52">
        <f>VLOOKUP($B130&amp;"Voluntary Adoption Agency",'Raw CDR data'!$A:$K,MATCH(MID(AE$10,13,100)*1,'Raw CDR data'!$2:$2,0),0)</f>
        <v>1</v>
      </c>
      <c r="AF130" s="52">
        <f>VLOOKUP($B130&amp;"Voluntary Adoption Agency",'Raw CDR data'!$A:$K,MATCH(MID(AF$10,13,100)*1,'Raw CDR data'!$2:$2,0),0)</f>
        <v>1</v>
      </c>
      <c r="AG130" s="52">
        <f>VLOOKUP($B130&amp;"Local Authority Adoption Agency",'Raw CDR data'!$A:$K,MATCH(MID(AG$10,13,100)*1,'Raw CDR data'!$2:$2,0),0)</f>
        <v>1</v>
      </c>
      <c r="AH130" s="52">
        <f>VLOOKUP($B130&amp;"Local Authority Adoption Agency",'Raw CDR data'!$A:$K,MATCH(MID(AH$10,13,100)*1,'Raw CDR data'!$2:$2,0),0)</f>
        <v>1</v>
      </c>
      <c r="AI130" s="52">
        <f>VLOOKUP($B130&amp;"Independent Fostering Agency",'Raw CDR data'!$A:$K,MATCH(MID(AI$10,13,100)*1,'Raw CDR data'!$2:$2,0),0)</f>
        <v>2</v>
      </c>
      <c r="AJ130" s="52">
        <f>VLOOKUP($B130&amp;"Independent Fostering Agency",'Raw CDR data'!$A:$K,MATCH(MID(AJ$10,13,100)*1,'Raw CDR data'!$2:$2,0),0)</f>
        <v>2</v>
      </c>
      <c r="AK130" s="52">
        <f>VLOOKUP($B130&amp;"Local Authority Fostering Agency",'Raw CDR data'!$A:$K,MATCH(MID(AK$10,13,100)*1,'Raw CDR data'!$2:$2,0),0)</f>
        <v>1</v>
      </c>
      <c r="AL130" s="52">
        <f>VLOOKUP($B130&amp;"Local Authority Fostering Agency",'Raw CDR data'!$A:$K,MATCH(MID(AL$10,13,100)*1,'Raw CDR data'!$2:$2,0),0)</f>
        <v>1</v>
      </c>
      <c r="AM130" s="52">
        <f>VLOOKUP($B130&amp;AM$8,'Raw CDR data'!$A:$K,MATCH(MID(AM$10,13,100)*1,'Raw CDR data'!$2:$2,0),0)</f>
        <v>8</v>
      </c>
      <c r="AN130" s="52">
        <f>VLOOKUP($B130&amp;AM$8,'Raw CDR data'!$A:$K,MATCH(MID(AN$10,13,100)*1,'Raw CDR data'!$2:$2,0),0)</f>
        <v>9</v>
      </c>
    </row>
    <row r="131" spans="2:40" s="49" customFormat="1" ht="10.5">
      <c r="B131" s="146" t="s">
        <v>1611</v>
      </c>
      <c r="C131" s="52">
        <f>VLOOKUP($B131&amp;C$8,'Raw CDR data'!$A:$K,MATCH(MID(C$10,13,100)*1,'Raw CDR data'!$2:$2,0),0)</f>
        <v>4</v>
      </c>
      <c r="D131" s="52">
        <f>VLOOKUP($B131&amp;C$8,'Raw CDR data'!$A:$K,MATCH(MID(D$10,13,100)*1,'Raw CDR data'!$2:$2,0),0)</f>
        <v>3</v>
      </c>
      <c r="E131" s="53">
        <f>VLOOKUP($B131&amp;C$8,'Raw CDR data'!$A:$K,MATCH(MID(E$10,13,100)*1,'Raw CDR data'!$2:$2,0)+1,0)</f>
        <v>25</v>
      </c>
      <c r="F131" s="53">
        <f>VLOOKUP($B131&amp;C$8,'Raw CDR data'!$A:$K,MATCH(MID(F$10,13,100)*1,'Raw CDR data'!$2:$2,0)+1,0)</f>
        <v>22</v>
      </c>
      <c r="G131" s="52">
        <f>VLOOKUP($B131&amp;G$8,'Raw CDR data'!$A:$K,MATCH(MID(G$10,13,100)*1,'Raw CDR data'!$2:$2,0),0)</f>
        <v>0</v>
      </c>
      <c r="H131" s="52">
        <f>VLOOKUP($B131&amp;G$8,'Raw CDR data'!$A:$K,MATCH(MID(H$10,13,100)*1,'Raw CDR data'!$2:$2,0),0)</f>
        <v>0</v>
      </c>
      <c r="I131" s="53">
        <f>VLOOKUP($B131&amp;G$8,'Raw CDR data'!$A:$K,MATCH(MID(I$10,13,100)*1,'Raw CDR data'!$2:$2,0)+1,0)</f>
        <v>0</v>
      </c>
      <c r="J131" s="53">
        <f>VLOOKUP($B131&amp;G$8,'Raw CDR data'!$A:$K,MATCH(MID(J$10,13,100)*1,'Raw CDR data'!$2:$2,0)+1,0)</f>
        <v>0</v>
      </c>
      <c r="K131" s="52">
        <f>VLOOKUP($B131&amp;K$8,'Raw CDR data'!$A:$K,MATCH(MID(K$10,13,100)*1,'Raw CDR data'!$2:$2,0),0)</f>
        <v>0</v>
      </c>
      <c r="L131" s="52">
        <f>VLOOKUP($B131&amp;K$8,'Raw CDR data'!$A:$K,MATCH(MID(L$10,13,100)*1,'Raw CDR data'!$2:$2,0),0)</f>
        <v>0</v>
      </c>
      <c r="M131" s="53">
        <f>VLOOKUP($B131&amp;K$8,'Raw CDR data'!$A:$K,MATCH(MID(M$10,13,100)*1,'Raw CDR data'!$2:$2,0)+1,0)</f>
        <v>0</v>
      </c>
      <c r="N131" s="53">
        <f>VLOOKUP($B131&amp;K$8,'Raw CDR data'!$A:$K,MATCH(MID(N$10,13,100)*1,'Raw CDR data'!$2:$2,0)+1,0)</f>
        <v>0</v>
      </c>
      <c r="O131" s="52">
        <f>VLOOKUP($B131&amp;O$8,'Raw CDR data'!$A:$K,MATCH(MID(O$10,13,100)*1,'Raw CDR data'!$2:$2,0),0)</f>
        <v>0</v>
      </c>
      <c r="P131" s="52">
        <f>VLOOKUP($B131&amp;O$8,'Raw CDR data'!$A:$K,MATCH(MID(P$10,13,100)*1,'Raw CDR data'!$2:$2,0),0)</f>
        <v>0</v>
      </c>
      <c r="Q131" s="53">
        <f>VLOOKUP($B131&amp;O$8,'Raw CDR data'!$A:$K,MATCH(MID(Q$10,13,100)*1,'Raw CDR data'!$2:$2,0)+1,0)</f>
        <v>0</v>
      </c>
      <c r="R131" s="53">
        <f>VLOOKUP($B131&amp;O$8,'Raw CDR data'!$A:$K,MATCH(MID(R$10,13,100)*1,'Raw CDR data'!$2:$2,0)+1,0)</f>
        <v>0</v>
      </c>
      <c r="S131" s="52">
        <f>VLOOKUP($B131&amp;S$8,'Raw CDR data'!$A:$K,MATCH(MID(S$10,13,100)*1,'Raw CDR data'!$2:$2,0),0)</f>
        <v>0</v>
      </c>
      <c r="T131" s="52">
        <f>VLOOKUP($B131&amp;S$8,'Raw CDR data'!$A:$K,MATCH(MID(T$10,13,100)*1,'Raw CDR data'!$2:$2,0),0)</f>
        <v>0</v>
      </c>
      <c r="U131" s="53">
        <f>VLOOKUP($B131&amp;S$8,'Raw CDR data'!$A:$K,MATCH(MID(U$10,13,100)*1,'Raw CDR data'!$2:$2,0)+1,0)</f>
        <v>0</v>
      </c>
      <c r="V131" s="53">
        <f>VLOOKUP($B131&amp;S$8,'Raw CDR data'!$A:$K,MATCH(MID(V$10,13,100)*1,'Raw CDR data'!$2:$2,0)+1,0)</f>
        <v>0</v>
      </c>
      <c r="W131" s="52">
        <f>VLOOKUP($B131&amp;"Further Education College",'Raw CDR data'!$A:$K,MATCH(MID(W$10,13,100)*1,'Raw CDR data'!$2:$2,0),0)</f>
        <v>0</v>
      </c>
      <c r="X131" s="52">
        <f>VLOOKUP($B131&amp;"Further Education College",'Raw CDR data'!$A:$K,MATCH(MID(X$10,13,100)*1,'Raw CDR data'!$2:$2,0),0)</f>
        <v>0</v>
      </c>
      <c r="Y131" s="53">
        <f>VLOOKUP($B131&amp;"Further Education College",'Raw CDR data'!$A:$K,MATCH(MID(Y$10,13,100)*1,'Raw CDR data'!$2:$2,0)+1,0)</f>
        <v>0</v>
      </c>
      <c r="Z131" s="53">
        <f>VLOOKUP($B131&amp;"Further Education College",'Raw CDR data'!$A:$K,MATCH(MID(Z$10,13,100)*1,'Raw CDR data'!$2:$2,0)+1,0)</f>
        <v>0</v>
      </c>
      <c r="AA131" s="52">
        <f>VLOOKUP($B131&amp;AA$8,'Raw CDR data'!$A:$K,MATCH(MID(AA$10,13,100)*1,'Raw CDR data'!$2:$2,0),0)</f>
        <v>0</v>
      </c>
      <c r="AB131" s="52">
        <f>VLOOKUP($B131&amp;AA$8,'Raw CDR data'!$A:$K,MATCH(MID(AB$10,13,100)*1,'Raw CDR data'!$2:$2,0),0)</f>
        <v>0</v>
      </c>
      <c r="AC131" s="52">
        <f>VLOOKUP($B131&amp;AC$8,'Raw CDR data'!$A:$K,MATCH(MID(AC$10,13,100)*1,'Raw CDR data'!$2:$2,0),0)</f>
        <v>0</v>
      </c>
      <c r="AD131" s="52">
        <f>VLOOKUP($B131&amp;AC$8,'Raw CDR data'!$A:$K,MATCH(MID(AD$10,13,100)*1,'Raw CDR data'!$2:$2,0),0)</f>
        <v>0</v>
      </c>
      <c r="AE131" s="52">
        <f>VLOOKUP($B131&amp;"Voluntary Adoption Agency",'Raw CDR data'!$A:$K,MATCH(MID(AE$10,13,100)*1,'Raw CDR data'!$2:$2,0),0)</f>
        <v>0</v>
      </c>
      <c r="AF131" s="52">
        <f>VLOOKUP($B131&amp;"Voluntary Adoption Agency",'Raw CDR data'!$A:$K,MATCH(MID(AF$10,13,100)*1,'Raw CDR data'!$2:$2,0),0)</f>
        <v>0</v>
      </c>
      <c r="AG131" s="52">
        <f>VLOOKUP($B131&amp;"Local Authority Adoption Agency",'Raw CDR data'!$A:$K,MATCH(MID(AG$10,13,100)*1,'Raw CDR data'!$2:$2,0),0)</f>
        <v>1</v>
      </c>
      <c r="AH131" s="52">
        <f>VLOOKUP($B131&amp;"Local Authority Adoption Agency",'Raw CDR data'!$A:$K,MATCH(MID(AH$10,13,100)*1,'Raw CDR data'!$2:$2,0),0)</f>
        <v>1</v>
      </c>
      <c r="AI131" s="52">
        <f>VLOOKUP($B131&amp;"Independent Fostering Agency",'Raw CDR data'!$A:$K,MATCH(MID(AI$10,13,100)*1,'Raw CDR data'!$2:$2,0),0)</f>
        <v>3</v>
      </c>
      <c r="AJ131" s="52">
        <f>VLOOKUP($B131&amp;"Independent Fostering Agency",'Raw CDR data'!$A:$K,MATCH(MID(AJ$10,13,100)*1,'Raw CDR data'!$2:$2,0),0)</f>
        <v>3</v>
      </c>
      <c r="AK131" s="52">
        <f>VLOOKUP($B131&amp;"Local Authority Fostering Agency",'Raw CDR data'!$A:$K,MATCH(MID(AK$10,13,100)*1,'Raw CDR data'!$2:$2,0),0)</f>
        <v>1</v>
      </c>
      <c r="AL131" s="52">
        <f>VLOOKUP($B131&amp;"Local Authority Fostering Agency",'Raw CDR data'!$A:$K,MATCH(MID(AL$10,13,100)*1,'Raw CDR data'!$2:$2,0),0)</f>
        <v>1</v>
      </c>
      <c r="AM131" s="52">
        <f>VLOOKUP($B131&amp;AM$8,'Raw CDR data'!$A:$K,MATCH(MID(AM$10,13,100)*1,'Raw CDR data'!$2:$2,0),0)</f>
        <v>9</v>
      </c>
      <c r="AN131" s="52">
        <f>VLOOKUP($B131&amp;AM$8,'Raw CDR data'!$A:$K,MATCH(MID(AN$10,13,100)*1,'Raw CDR data'!$2:$2,0),0)</f>
        <v>8</v>
      </c>
    </row>
    <row r="132" spans="2:40" s="49" customFormat="1" ht="10.5">
      <c r="B132" s="146" t="s">
        <v>1618</v>
      </c>
      <c r="C132" s="52">
        <f>VLOOKUP($B132&amp;C$8,'Raw CDR data'!$A:$K,MATCH(MID(C$10,13,100)*1,'Raw CDR data'!$2:$2,0),0)</f>
        <v>4</v>
      </c>
      <c r="D132" s="52">
        <f>VLOOKUP($B132&amp;C$8,'Raw CDR data'!$A:$K,MATCH(MID(D$10,13,100)*1,'Raw CDR data'!$2:$2,0),0)</f>
        <v>3</v>
      </c>
      <c r="E132" s="53">
        <f>VLOOKUP($B132&amp;C$8,'Raw CDR data'!$A:$K,MATCH(MID(E$10,13,100)*1,'Raw CDR data'!$2:$2,0)+1,0)</f>
        <v>19</v>
      </c>
      <c r="F132" s="53">
        <f>VLOOKUP($B132&amp;C$8,'Raw CDR data'!$A:$K,MATCH(MID(F$10,13,100)*1,'Raw CDR data'!$2:$2,0)+1,0)</f>
        <v>14</v>
      </c>
      <c r="G132" s="52">
        <f>VLOOKUP($B132&amp;G$8,'Raw CDR data'!$A:$K,MATCH(MID(G$10,13,100)*1,'Raw CDR data'!$2:$2,0),0)</f>
        <v>0</v>
      </c>
      <c r="H132" s="52">
        <f>VLOOKUP($B132&amp;G$8,'Raw CDR data'!$A:$K,MATCH(MID(H$10,13,100)*1,'Raw CDR data'!$2:$2,0),0)</f>
        <v>0</v>
      </c>
      <c r="I132" s="53">
        <f>VLOOKUP($B132&amp;G$8,'Raw CDR data'!$A:$K,MATCH(MID(I$10,13,100)*1,'Raw CDR data'!$2:$2,0)+1,0)</f>
        <v>0</v>
      </c>
      <c r="J132" s="53">
        <f>VLOOKUP($B132&amp;G$8,'Raw CDR data'!$A:$K,MATCH(MID(J$10,13,100)*1,'Raw CDR data'!$2:$2,0)+1,0)</f>
        <v>0</v>
      </c>
      <c r="K132" s="52">
        <f>VLOOKUP($B132&amp;K$8,'Raw CDR data'!$A:$K,MATCH(MID(K$10,13,100)*1,'Raw CDR data'!$2:$2,0),0)</f>
        <v>0</v>
      </c>
      <c r="L132" s="52">
        <f>VLOOKUP($B132&amp;K$8,'Raw CDR data'!$A:$K,MATCH(MID(L$10,13,100)*1,'Raw CDR data'!$2:$2,0),0)</f>
        <v>0</v>
      </c>
      <c r="M132" s="53">
        <f>VLOOKUP($B132&amp;K$8,'Raw CDR data'!$A:$K,MATCH(MID(M$10,13,100)*1,'Raw CDR data'!$2:$2,0)+1,0)</f>
        <v>0</v>
      </c>
      <c r="N132" s="53">
        <f>VLOOKUP($B132&amp;K$8,'Raw CDR data'!$A:$K,MATCH(MID(N$10,13,100)*1,'Raw CDR data'!$2:$2,0)+1,0)</f>
        <v>0</v>
      </c>
      <c r="O132" s="52">
        <f>VLOOKUP($B132&amp;O$8,'Raw CDR data'!$A:$K,MATCH(MID(O$10,13,100)*1,'Raw CDR data'!$2:$2,0),0)</f>
        <v>0</v>
      </c>
      <c r="P132" s="52">
        <f>VLOOKUP($B132&amp;O$8,'Raw CDR data'!$A:$K,MATCH(MID(P$10,13,100)*1,'Raw CDR data'!$2:$2,0),0)</f>
        <v>0</v>
      </c>
      <c r="Q132" s="53">
        <f>VLOOKUP($B132&amp;O$8,'Raw CDR data'!$A:$K,MATCH(MID(Q$10,13,100)*1,'Raw CDR data'!$2:$2,0)+1,0)</f>
        <v>0</v>
      </c>
      <c r="R132" s="53">
        <f>VLOOKUP($B132&amp;O$8,'Raw CDR data'!$A:$K,MATCH(MID(R$10,13,100)*1,'Raw CDR data'!$2:$2,0)+1,0)</f>
        <v>0</v>
      </c>
      <c r="S132" s="52">
        <f>VLOOKUP($B132&amp;S$8,'Raw CDR data'!$A:$K,MATCH(MID(S$10,13,100)*1,'Raw CDR data'!$2:$2,0),0)</f>
        <v>0</v>
      </c>
      <c r="T132" s="52">
        <f>VLOOKUP($B132&amp;S$8,'Raw CDR data'!$A:$K,MATCH(MID(T$10,13,100)*1,'Raw CDR data'!$2:$2,0),0)</f>
        <v>0</v>
      </c>
      <c r="U132" s="53">
        <f>VLOOKUP($B132&amp;S$8,'Raw CDR data'!$A:$K,MATCH(MID(U$10,13,100)*1,'Raw CDR data'!$2:$2,0)+1,0)</f>
        <v>0</v>
      </c>
      <c r="V132" s="53">
        <f>VLOOKUP($B132&amp;S$8,'Raw CDR data'!$A:$K,MATCH(MID(V$10,13,100)*1,'Raw CDR data'!$2:$2,0)+1,0)</f>
        <v>0</v>
      </c>
      <c r="W132" s="52">
        <f>VLOOKUP($B132&amp;"Further Education College",'Raw CDR data'!$A:$K,MATCH(MID(W$10,13,100)*1,'Raw CDR data'!$2:$2,0),0)</f>
        <v>0</v>
      </c>
      <c r="X132" s="52">
        <f>VLOOKUP($B132&amp;"Further Education College",'Raw CDR data'!$A:$K,MATCH(MID(X$10,13,100)*1,'Raw CDR data'!$2:$2,0),0)</f>
        <v>0</v>
      </c>
      <c r="Y132" s="53">
        <f>VLOOKUP($B132&amp;"Further Education College",'Raw CDR data'!$A:$K,MATCH(MID(Y$10,13,100)*1,'Raw CDR data'!$2:$2,0)+1,0)</f>
        <v>0</v>
      </c>
      <c r="Z132" s="53">
        <f>VLOOKUP($B132&amp;"Further Education College",'Raw CDR data'!$A:$K,MATCH(MID(Z$10,13,100)*1,'Raw CDR data'!$2:$2,0)+1,0)</f>
        <v>0</v>
      </c>
      <c r="AA132" s="52">
        <f>VLOOKUP($B132&amp;AA$8,'Raw CDR data'!$A:$K,MATCH(MID(AA$10,13,100)*1,'Raw CDR data'!$2:$2,0),0)</f>
        <v>0</v>
      </c>
      <c r="AB132" s="52">
        <f>VLOOKUP($B132&amp;AA$8,'Raw CDR data'!$A:$K,MATCH(MID(AB$10,13,100)*1,'Raw CDR data'!$2:$2,0),0)</f>
        <v>0</v>
      </c>
      <c r="AC132" s="52">
        <f>VLOOKUP($B132&amp;AC$8,'Raw CDR data'!$A:$K,MATCH(MID(AC$10,13,100)*1,'Raw CDR data'!$2:$2,0),0)</f>
        <v>0</v>
      </c>
      <c r="AD132" s="52">
        <f>VLOOKUP($B132&amp;AC$8,'Raw CDR data'!$A:$K,MATCH(MID(AD$10,13,100)*1,'Raw CDR data'!$2:$2,0),0)</f>
        <v>0</v>
      </c>
      <c r="AE132" s="52">
        <f>VLOOKUP($B132&amp;"Voluntary Adoption Agency",'Raw CDR data'!$A:$K,MATCH(MID(AE$10,13,100)*1,'Raw CDR data'!$2:$2,0),0)</f>
        <v>0</v>
      </c>
      <c r="AF132" s="52">
        <f>VLOOKUP($B132&amp;"Voluntary Adoption Agency",'Raw CDR data'!$A:$K,MATCH(MID(AF$10,13,100)*1,'Raw CDR data'!$2:$2,0),0)</f>
        <v>0</v>
      </c>
      <c r="AG132" s="52">
        <f>VLOOKUP($B132&amp;"Local Authority Adoption Agency",'Raw CDR data'!$A:$K,MATCH(MID(AG$10,13,100)*1,'Raw CDR data'!$2:$2,0),0)</f>
        <v>1</v>
      </c>
      <c r="AH132" s="52">
        <f>VLOOKUP($B132&amp;"Local Authority Adoption Agency",'Raw CDR data'!$A:$K,MATCH(MID(AH$10,13,100)*1,'Raw CDR data'!$2:$2,0),0)</f>
        <v>1</v>
      </c>
      <c r="AI132" s="52">
        <f>VLOOKUP($B132&amp;"Independent Fostering Agency",'Raw CDR data'!$A:$K,MATCH(MID(AI$10,13,100)*1,'Raw CDR data'!$2:$2,0),0)</f>
        <v>2</v>
      </c>
      <c r="AJ132" s="52">
        <f>VLOOKUP($B132&amp;"Independent Fostering Agency",'Raw CDR data'!$A:$K,MATCH(MID(AJ$10,13,100)*1,'Raw CDR data'!$2:$2,0),0)</f>
        <v>1</v>
      </c>
      <c r="AK132" s="52">
        <f>VLOOKUP($B132&amp;"Local Authority Fostering Agency",'Raw CDR data'!$A:$K,MATCH(MID(AK$10,13,100)*1,'Raw CDR data'!$2:$2,0),0)</f>
        <v>1</v>
      </c>
      <c r="AL132" s="52">
        <f>VLOOKUP($B132&amp;"Local Authority Fostering Agency",'Raw CDR data'!$A:$K,MATCH(MID(AL$10,13,100)*1,'Raw CDR data'!$2:$2,0),0)</f>
        <v>1</v>
      </c>
      <c r="AM132" s="52">
        <f>VLOOKUP($B132&amp;AM$8,'Raw CDR data'!$A:$K,MATCH(MID(AM$10,13,100)*1,'Raw CDR data'!$2:$2,0),0)</f>
        <v>8</v>
      </c>
      <c r="AN132" s="52">
        <f>VLOOKUP($B132&amp;AM$8,'Raw CDR data'!$A:$K,MATCH(MID(AN$10,13,100)*1,'Raw CDR data'!$2:$2,0),0)</f>
        <v>6</v>
      </c>
    </row>
    <row r="133" spans="2:40" s="49" customFormat="1" ht="10.5">
      <c r="B133" s="146" t="s">
        <v>1619</v>
      </c>
      <c r="C133" s="52">
        <f>VLOOKUP($B133&amp;C$8,'Raw CDR data'!$A:$K,MATCH(MID(C$10,13,100)*1,'Raw CDR data'!$2:$2,0),0)</f>
        <v>4</v>
      </c>
      <c r="D133" s="52">
        <f>VLOOKUP($B133&amp;C$8,'Raw CDR data'!$A:$K,MATCH(MID(D$10,13,100)*1,'Raw CDR data'!$2:$2,0),0)</f>
        <v>3</v>
      </c>
      <c r="E133" s="53">
        <f>VLOOKUP($B133&amp;C$8,'Raw CDR data'!$A:$K,MATCH(MID(E$10,13,100)*1,'Raw CDR data'!$2:$2,0)+1,0)</f>
        <v>27</v>
      </c>
      <c r="F133" s="53">
        <f>VLOOKUP($B133&amp;C$8,'Raw CDR data'!$A:$K,MATCH(MID(F$10,13,100)*1,'Raw CDR data'!$2:$2,0)+1,0)</f>
        <v>21</v>
      </c>
      <c r="G133" s="52">
        <f>VLOOKUP($B133&amp;G$8,'Raw CDR data'!$A:$K,MATCH(MID(G$10,13,100)*1,'Raw CDR data'!$2:$2,0),0)</f>
        <v>0</v>
      </c>
      <c r="H133" s="52">
        <f>VLOOKUP($B133&amp;G$8,'Raw CDR data'!$A:$K,MATCH(MID(H$10,13,100)*1,'Raw CDR data'!$2:$2,0),0)</f>
        <v>0</v>
      </c>
      <c r="I133" s="53">
        <f>VLOOKUP($B133&amp;G$8,'Raw CDR data'!$A:$K,MATCH(MID(I$10,13,100)*1,'Raw CDR data'!$2:$2,0)+1,0)</f>
        <v>0</v>
      </c>
      <c r="J133" s="53">
        <f>VLOOKUP($B133&amp;G$8,'Raw CDR data'!$A:$K,MATCH(MID(J$10,13,100)*1,'Raw CDR data'!$2:$2,0)+1,0)</f>
        <v>0</v>
      </c>
      <c r="K133" s="52">
        <f>VLOOKUP($B133&amp;K$8,'Raw CDR data'!$A:$K,MATCH(MID(K$10,13,100)*1,'Raw CDR data'!$2:$2,0),0)</f>
        <v>0</v>
      </c>
      <c r="L133" s="52">
        <f>VLOOKUP($B133&amp;K$8,'Raw CDR data'!$A:$K,MATCH(MID(L$10,13,100)*1,'Raw CDR data'!$2:$2,0),0)</f>
        <v>0</v>
      </c>
      <c r="M133" s="53">
        <f>VLOOKUP($B133&amp;K$8,'Raw CDR data'!$A:$K,MATCH(MID(M$10,13,100)*1,'Raw CDR data'!$2:$2,0)+1,0)</f>
        <v>0</v>
      </c>
      <c r="N133" s="53">
        <f>VLOOKUP($B133&amp;K$8,'Raw CDR data'!$A:$K,MATCH(MID(N$10,13,100)*1,'Raw CDR data'!$2:$2,0)+1,0)</f>
        <v>0</v>
      </c>
      <c r="O133" s="52">
        <f>VLOOKUP($B133&amp;O$8,'Raw CDR data'!$A:$K,MATCH(MID(O$10,13,100)*1,'Raw CDR data'!$2:$2,0),0)</f>
        <v>2</v>
      </c>
      <c r="P133" s="52">
        <f>VLOOKUP($B133&amp;O$8,'Raw CDR data'!$A:$K,MATCH(MID(P$10,13,100)*1,'Raw CDR data'!$2:$2,0),0)</f>
        <v>2</v>
      </c>
      <c r="Q133" s="53">
        <f>VLOOKUP($B133&amp;O$8,'Raw CDR data'!$A:$K,MATCH(MID(Q$10,13,100)*1,'Raw CDR data'!$2:$2,0)+1,0)</f>
        <v>15.695651999999999</v>
      </c>
      <c r="R133" s="53">
        <f>VLOOKUP($B133&amp;O$8,'Raw CDR data'!$A:$K,MATCH(MID(R$10,13,100)*1,'Raw CDR data'!$2:$2,0)+1,0)</f>
        <v>15.695651999999999</v>
      </c>
      <c r="S133" s="52">
        <f>VLOOKUP($B133&amp;S$8,'Raw CDR data'!$A:$K,MATCH(MID(S$10,13,100)*1,'Raw CDR data'!$2:$2,0),0)</f>
        <v>1</v>
      </c>
      <c r="T133" s="52">
        <f>VLOOKUP($B133&amp;S$8,'Raw CDR data'!$A:$K,MATCH(MID(T$10,13,100)*1,'Raw CDR data'!$2:$2,0),0)</f>
        <v>1</v>
      </c>
      <c r="U133" s="53">
        <f>VLOOKUP($B133&amp;S$8,'Raw CDR data'!$A:$K,MATCH(MID(U$10,13,100)*1,'Raw CDR data'!$2:$2,0)+1,0)</f>
        <v>99</v>
      </c>
      <c r="V133" s="53">
        <f>VLOOKUP($B133&amp;S$8,'Raw CDR data'!$A:$K,MATCH(MID(V$10,13,100)*1,'Raw CDR data'!$2:$2,0)+1,0)</f>
        <v>99</v>
      </c>
      <c r="W133" s="52">
        <f>VLOOKUP($B133&amp;"Further Education College",'Raw CDR data'!$A:$K,MATCH(MID(W$10,13,100)*1,'Raw CDR data'!$2:$2,0),0)</f>
        <v>0</v>
      </c>
      <c r="X133" s="52">
        <f>VLOOKUP($B133&amp;"Further Education College",'Raw CDR data'!$A:$K,MATCH(MID(X$10,13,100)*1,'Raw CDR data'!$2:$2,0),0)</f>
        <v>0</v>
      </c>
      <c r="Y133" s="53">
        <f>VLOOKUP($B133&amp;"Further Education College",'Raw CDR data'!$A:$K,MATCH(MID(Y$10,13,100)*1,'Raw CDR data'!$2:$2,0)+1,0)</f>
        <v>0</v>
      </c>
      <c r="Z133" s="53">
        <f>VLOOKUP($B133&amp;"Further Education College",'Raw CDR data'!$A:$K,MATCH(MID(Z$10,13,100)*1,'Raw CDR data'!$2:$2,0)+1,0)</f>
        <v>0</v>
      </c>
      <c r="AA133" s="52">
        <f>VLOOKUP($B133&amp;AA$8,'Raw CDR data'!$A:$K,MATCH(MID(AA$10,13,100)*1,'Raw CDR data'!$2:$2,0),0)</f>
        <v>0</v>
      </c>
      <c r="AB133" s="52">
        <f>VLOOKUP($B133&amp;AA$8,'Raw CDR data'!$A:$K,MATCH(MID(AB$10,13,100)*1,'Raw CDR data'!$2:$2,0),0)</f>
        <v>0</v>
      </c>
      <c r="AC133" s="52">
        <f>VLOOKUP($B133&amp;AC$8,'Raw CDR data'!$A:$K,MATCH(MID(AC$10,13,100)*1,'Raw CDR data'!$2:$2,0),0)</f>
        <v>0</v>
      </c>
      <c r="AD133" s="52">
        <f>VLOOKUP($B133&amp;AC$8,'Raw CDR data'!$A:$K,MATCH(MID(AD$10,13,100)*1,'Raw CDR data'!$2:$2,0),0)</f>
        <v>0</v>
      </c>
      <c r="AE133" s="52">
        <f>VLOOKUP($B133&amp;"Voluntary Adoption Agency",'Raw CDR data'!$A:$K,MATCH(MID(AE$10,13,100)*1,'Raw CDR data'!$2:$2,0),0)</f>
        <v>0</v>
      </c>
      <c r="AF133" s="52">
        <f>VLOOKUP($B133&amp;"Voluntary Adoption Agency",'Raw CDR data'!$A:$K,MATCH(MID(AF$10,13,100)*1,'Raw CDR data'!$2:$2,0),0)</f>
        <v>0</v>
      </c>
      <c r="AG133" s="52">
        <f>VLOOKUP($B133&amp;"Local Authority Adoption Agency",'Raw CDR data'!$A:$K,MATCH(MID(AG$10,13,100)*1,'Raw CDR data'!$2:$2,0),0)</f>
        <v>1</v>
      </c>
      <c r="AH133" s="52">
        <f>VLOOKUP($B133&amp;"Local Authority Adoption Agency",'Raw CDR data'!$A:$K,MATCH(MID(AH$10,13,100)*1,'Raw CDR data'!$2:$2,0),0)</f>
        <v>1</v>
      </c>
      <c r="AI133" s="52">
        <f>VLOOKUP($B133&amp;"Independent Fostering Agency",'Raw CDR data'!$A:$K,MATCH(MID(AI$10,13,100)*1,'Raw CDR data'!$2:$2,0),0)</f>
        <v>2</v>
      </c>
      <c r="AJ133" s="52">
        <f>VLOOKUP($B133&amp;"Independent Fostering Agency",'Raw CDR data'!$A:$K,MATCH(MID(AJ$10,13,100)*1,'Raw CDR data'!$2:$2,0),0)</f>
        <v>2</v>
      </c>
      <c r="AK133" s="52">
        <f>VLOOKUP($B133&amp;"Local Authority Fostering Agency",'Raw CDR data'!$A:$K,MATCH(MID(AK$10,13,100)*1,'Raw CDR data'!$2:$2,0),0)</f>
        <v>1</v>
      </c>
      <c r="AL133" s="52">
        <f>VLOOKUP($B133&amp;"Local Authority Fostering Agency",'Raw CDR data'!$A:$K,MATCH(MID(AL$10,13,100)*1,'Raw CDR data'!$2:$2,0),0)</f>
        <v>1</v>
      </c>
      <c r="AM133" s="52">
        <f>VLOOKUP($B133&amp;AM$8,'Raw CDR data'!$A:$K,MATCH(MID(AM$10,13,100)*1,'Raw CDR data'!$2:$2,0),0)</f>
        <v>11</v>
      </c>
      <c r="AN133" s="52">
        <f>VLOOKUP($B133&amp;AM$8,'Raw CDR data'!$A:$K,MATCH(MID(AN$10,13,100)*1,'Raw CDR data'!$2:$2,0),0)</f>
        <v>10</v>
      </c>
    </row>
    <row r="134" spans="2:40" s="49" customFormat="1" ht="10.5">
      <c r="B134" s="146" t="s">
        <v>1625</v>
      </c>
      <c r="C134" s="52">
        <f>VLOOKUP($B134&amp;C$8,'Raw CDR data'!$A:$K,MATCH(MID(C$10,13,100)*1,'Raw CDR data'!$2:$2,0),0)</f>
        <v>12</v>
      </c>
      <c r="D134" s="52">
        <f>VLOOKUP($B134&amp;C$8,'Raw CDR data'!$A:$K,MATCH(MID(D$10,13,100)*1,'Raw CDR data'!$2:$2,0),0)</f>
        <v>12</v>
      </c>
      <c r="E134" s="53">
        <f>VLOOKUP($B134&amp;C$8,'Raw CDR data'!$A:$K,MATCH(MID(E$10,13,100)*1,'Raw CDR data'!$2:$2,0)+1,0)</f>
        <v>81</v>
      </c>
      <c r="F134" s="53">
        <f>VLOOKUP($B134&amp;C$8,'Raw CDR data'!$A:$K,MATCH(MID(F$10,13,100)*1,'Raw CDR data'!$2:$2,0)+1,0)</f>
        <v>82</v>
      </c>
      <c r="G134" s="52">
        <f>VLOOKUP($B134&amp;G$8,'Raw CDR data'!$A:$K,MATCH(MID(G$10,13,100)*1,'Raw CDR data'!$2:$2,0),0)</f>
        <v>0</v>
      </c>
      <c r="H134" s="52">
        <f>VLOOKUP($B134&amp;G$8,'Raw CDR data'!$A:$K,MATCH(MID(H$10,13,100)*1,'Raw CDR data'!$2:$2,0),0)</f>
        <v>0</v>
      </c>
      <c r="I134" s="53">
        <f>VLOOKUP($B134&amp;G$8,'Raw CDR data'!$A:$K,MATCH(MID(I$10,13,100)*1,'Raw CDR data'!$2:$2,0)+1,0)</f>
        <v>0</v>
      </c>
      <c r="J134" s="53">
        <f>VLOOKUP($B134&amp;G$8,'Raw CDR data'!$A:$K,MATCH(MID(J$10,13,100)*1,'Raw CDR data'!$2:$2,0)+1,0)</f>
        <v>0</v>
      </c>
      <c r="K134" s="52">
        <f>VLOOKUP($B134&amp;K$8,'Raw CDR data'!$A:$K,MATCH(MID(K$10,13,100)*1,'Raw CDR data'!$2:$2,0),0)</f>
        <v>0</v>
      </c>
      <c r="L134" s="52">
        <f>VLOOKUP($B134&amp;K$8,'Raw CDR data'!$A:$K,MATCH(MID(L$10,13,100)*1,'Raw CDR data'!$2:$2,0),0)</f>
        <v>0</v>
      </c>
      <c r="M134" s="53">
        <f>VLOOKUP($B134&amp;K$8,'Raw CDR data'!$A:$K,MATCH(MID(M$10,13,100)*1,'Raw CDR data'!$2:$2,0)+1,0)</f>
        <v>0</v>
      </c>
      <c r="N134" s="53">
        <f>VLOOKUP($B134&amp;K$8,'Raw CDR data'!$A:$K,MATCH(MID(N$10,13,100)*1,'Raw CDR data'!$2:$2,0)+1,0)</f>
        <v>0</v>
      </c>
      <c r="O134" s="52">
        <f>VLOOKUP($B134&amp;O$8,'Raw CDR data'!$A:$K,MATCH(MID(O$10,13,100)*1,'Raw CDR data'!$2:$2,0),0)</f>
        <v>5</v>
      </c>
      <c r="P134" s="52">
        <f>VLOOKUP($B134&amp;O$8,'Raw CDR data'!$A:$K,MATCH(MID(P$10,13,100)*1,'Raw CDR data'!$2:$2,0),0)</f>
        <v>5</v>
      </c>
      <c r="Q134" s="53">
        <f>VLOOKUP($B134&amp;O$8,'Raw CDR data'!$A:$K,MATCH(MID(Q$10,13,100)*1,'Raw CDR data'!$2:$2,0)+1,0)</f>
        <v>32.285713000000001</v>
      </c>
      <c r="R134" s="53">
        <f>VLOOKUP($B134&amp;O$8,'Raw CDR data'!$A:$K,MATCH(MID(R$10,13,100)*1,'Raw CDR data'!$2:$2,0)+1,0)</f>
        <v>32.285713000000001</v>
      </c>
      <c r="S134" s="52">
        <f>VLOOKUP($B134&amp;S$8,'Raw CDR data'!$A:$K,MATCH(MID(S$10,13,100)*1,'Raw CDR data'!$2:$2,0),0)</f>
        <v>0</v>
      </c>
      <c r="T134" s="52">
        <f>VLOOKUP($B134&amp;S$8,'Raw CDR data'!$A:$K,MATCH(MID(T$10,13,100)*1,'Raw CDR data'!$2:$2,0),0)</f>
        <v>0</v>
      </c>
      <c r="U134" s="53">
        <f>VLOOKUP($B134&amp;S$8,'Raw CDR data'!$A:$K,MATCH(MID(U$10,13,100)*1,'Raw CDR data'!$2:$2,0)+1,0)</f>
        <v>0</v>
      </c>
      <c r="V134" s="53">
        <f>VLOOKUP($B134&amp;S$8,'Raw CDR data'!$A:$K,MATCH(MID(V$10,13,100)*1,'Raw CDR data'!$2:$2,0)+1,0)</f>
        <v>0</v>
      </c>
      <c r="W134" s="52">
        <f>VLOOKUP($B134&amp;"Further Education College",'Raw CDR data'!$A:$K,MATCH(MID(W$10,13,100)*1,'Raw CDR data'!$2:$2,0),0)</f>
        <v>0</v>
      </c>
      <c r="X134" s="52">
        <f>VLOOKUP($B134&amp;"Further Education College",'Raw CDR data'!$A:$K,MATCH(MID(X$10,13,100)*1,'Raw CDR data'!$2:$2,0),0)</f>
        <v>0</v>
      </c>
      <c r="Y134" s="53">
        <f>VLOOKUP($B134&amp;"Further Education College",'Raw CDR data'!$A:$K,MATCH(MID(Y$10,13,100)*1,'Raw CDR data'!$2:$2,0)+1,0)</f>
        <v>0</v>
      </c>
      <c r="Z134" s="53">
        <f>VLOOKUP($B134&amp;"Further Education College",'Raw CDR data'!$A:$K,MATCH(MID(Z$10,13,100)*1,'Raw CDR data'!$2:$2,0)+1,0)</f>
        <v>0</v>
      </c>
      <c r="AA134" s="52">
        <f>VLOOKUP($B134&amp;AA$8,'Raw CDR data'!$A:$K,MATCH(MID(AA$10,13,100)*1,'Raw CDR data'!$2:$2,0),0)</f>
        <v>0</v>
      </c>
      <c r="AB134" s="52">
        <f>VLOOKUP($B134&amp;AA$8,'Raw CDR data'!$A:$K,MATCH(MID(AB$10,13,100)*1,'Raw CDR data'!$2:$2,0),0)</f>
        <v>0</v>
      </c>
      <c r="AC134" s="52">
        <f>VLOOKUP($B134&amp;AC$8,'Raw CDR data'!$A:$K,MATCH(MID(AC$10,13,100)*1,'Raw CDR data'!$2:$2,0),0)</f>
        <v>0</v>
      </c>
      <c r="AD134" s="52">
        <f>VLOOKUP($B134&amp;AC$8,'Raw CDR data'!$A:$K,MATCH(MID(AD$10,13,100)*1,'Raw CDR data'!$2:$2,0),0)</f>
        <v>0</v>
      </c>
      <c r="AE134" s="52">
        <f>VLOOKUP($B134&amp;"Voluntary Adoption Agency",'Raw CDR data'!$A:$K,MATCH(MID(AE$10,13,100)*1,'Raw CDR data'!$2:$2,0),0)</f>
        <v>1</v>
      </c>
      <c r="AF134" s="52">
        <f>VLOOKUP($B134&amp;"Voluntary Adoption Agency",'Raw CDR data'!$A:$K,MATCH(MID(AF$10,13,100)*1,'Raw CDR data'!$2:$2,0),0)</f>
        <v>1</v>
      </c>
      <c r="AG134" s="52">
        <f>VLOOKUP($B134&amp;"Local Authority Adoption Agency",'Raw CDR data'!$A:$K,MATCH(MID(AG$10,13,100)*1,'Raw CDR data'!$2:$2,0),0)</f>
        <v>1</v>
      </c>
      <c r="AH134" s="52">
        <f>VLOOKUP($B134&amp;"Local Authority Adoption Agency",'Raw CDR data'!$A:$K,MATCH(MID(AH$10,13,100)*1,'Raw CDR data'!$2:$2,0),0)</f>
        <v>1</v>
      </c>
      <c r="AI134" s="52">
        <f>VLOOKUP($B134&amp;"Independent Fostering Agency",'Raw CDR data'!$A:$K,MATCH(MID(AI$10,13,100)*1,'Raw CDR data'!$2:$2,0),0)</f>
        <v>8</v>
      </c>
      <c r="AJ134" s="52">
        <f>VLOOKUP($B134&amp;"Independent Fostering Agency",'Raw CDR data'!$A:$K,MATCH(MID(AJ$10,13,100)*1,'Raw CDR data'!$2:$2,0),0)</f>
        <v>8</v>
      </c>
      <c r="AK134" s="52">
        <f>VLOOKUP($B134&amp;"Local Authority Fostering Agency",'Raw CDR data'!$A:$K,MATCH(MID(AK$10,13,100)*1,'Raw CDR data'!$2:$2,0),0)</f>
        <v>1</v>
      </c>
      <c r="AL134" s="52">
        <f>VLOOKUP($B134&amp;"Local Authority Fostering Agency",'Raw CDR data'!$A:$K,MATCH(MID(AL$10,13,100)*1,'Raw CDR data'!$2:$2,0),0)</f>
        <v>1</v>
      </c>
      <c r="AM134" s="52">
        <f>VLOOKUP($B134&amp;AM$8,'Raw CDR data'!$A:$K,MATCH(MID(AM$10,13,100)*1,'Raw CDR data'!$2:$2,0),0)</f>
        <v>28</v>
      </c>
      <c r="AN134" s="52">
        <f>VLOOKUP($B134&amp;AM$8,'Raw CDR data'!$A:$K,MATCH(MID(AN$10,13,100)*1,'Raw CDR data'!$2:$2,0),0)</f>
        <v>28</v>
      </c>
    </row>
    <row r="135" spans="2:40" s="49" customFormat="1" ht="10.5">
      <c r="B135" s="146" t="s">
        <v>1634</v>
      </c>
      <c r="C135" s="52">
        <f>VLOOKUP($B135&amp;C$8,'Raw CDR data'!$A:$K,MATCH(MID(C$10,13,100)*1,'Raw CDR data'!$2:$2,0),0)</f>
        <v>4</v>
      </c>
      <c r="D135" s="52">
        <f>VLOOKUP($B135&amp;C$8,'Raw CDR data'!$A:$K,MATCH(MID(D$10,13,100)*1,'Raw CDR data'!$2:$2,0),0)</f>
        <v>4</v>
      </c>
      <c r="E135" s="53">
        <f>VLOOKUP($B135&amp;C$8,'Raw CDR data'!$A:$K,MATCH(MID(E$10,13,100)*1,'Raw CDR data'!$2:$2,0)+1,0)</f>
        <v>23</v>
      </c>
      <c r="F135" s="53">
        <f>VLOOKUP($B135&amp;C$8,'Raw CDR data'!$A:$K,MATCH(MID(F$10,13,100)*1,'Raw CDR data'!$2:$2,0)+1,0)</f>
        <v>23</v>
      </c>
      <c r="G135" s="52">
        <f>VLOOKUP($B135&amp;G$8,'Raw CDR data'!$A:$K,MATCH(MID(G$10,13,100)*1,'Raw CDR data'!$2:$2,0),0)</f>
        <v>0</v>
      </c>
      <c r="H135" s="52">
        <f>VLOOKUP($B135&amp;G$8,'Raw CDR data'!$A:$K,MATCH(MID(H$10,13,100)*1,'Raw CDR data'!$2:$2,0),0)</f>
        <v>0</v>
      </c>
      <c r="I135" s="53">
        <f>VLOOKUP($B135&amp;G$8,'Raw CDR data'!$A:$K,MATCH(MID(I$10,13,100)*1,'Raw CDR data'!$2:$2,0)+1,0)</f>
        <v>0</v>
      </c>
      <c r="J135" s="53">
        <f>VLOOKUP($B135&amp;G$8,'Raw CDR data'!$A:$K,MATCH(MID(J$10,13,100)*1,'Raw CDR data'!$2:$2,0)+1,0)</f>
        <v>0</v>
      </c>
      <c r="K135" s="52">
        <f>VLOOKUP($B135&amp;K$8,'Raw CDR data'!$A:$K,MATCH(MID(K$10,13,100)*1,'Raw CDR data'!$2:$2,0),0)</f>
        <v>1</v>
      </c>
      <c r="L135" s="52">
        <f>VLOOKUP($B135&amp;K$8,'Raw CDR data'!$A:$K,MATCH(MID(L$10,13,100)*1,'Raw CDR data'!$2:$2,0),0)</f>
        <v>1</v>
      </c>
      <c r="M135" s="53">
        <f>VLOOKUP($B135&amp;K$8,'Raw CDR data'!$A:$K,MATCH(MID(M$10,13,100)*1,'Raw CDR data'!$2:$2,0)+1,0)</f>
        <v>21</v>
      </c>
      <c r="N135" s="53">
        <f>VLOOKUP($B135&amp;K$8,'Raw CDR data'!$A:$K,MATCH(MID(N$10,13,100)*1,'Raw CDR data'!$2:$2,0)+1,0)</f>
        <v>21</v>
      </c>
      <c r="O135" s="52">
        <f>VLOOKUP($B135&amp;O$8,'Raw CDR data'!$A:$K,MATCH(MID(O$10,13,100)*1,'Raw CDR data'!$2:$2,0),0)</f>
        <v>3</v>
      </c>
      <c r="P135" s="52">
        <f>VLOOKUP($B135&amp;O$8,'Raw CDR data'!$A:$K,MATCH(MID(P$10,13,100)*1,'Raw CDR data'!$2:$2,0),0)</f>
        <v>3</v>
      </c>
      <c r="Q135" s="53">
        <f>VLOOKUP($B135&amp;O$8,'Raw CDR data'!$A:$K,MATCH(MID(Q$10,13,100)*1,'Raw CDR data'!$2:$2,0)+1,0)</f>
        <v>19.552793999999999</v>
      </c>
      <c r="R135" s="53">
        <f>VLOOKUP($B135&amp;O$8,'Raw CDR data'!$A:$K,MATCH(MID(R$10,13,100)*1,'Raw CDR data'!$2:$2,0)+1,0)</f>
        <v>19.552793999999999</v>
      </c>
      <c r="S135" s="52">
        <f>VLOOKUP($B135&amp;S$8,'Raw CDR data'!$A:$K,MATCH(MID(S$10,13,100)*1,'Raw CDR data'!$2:$2,0),0)</f>
        <v>0</v>
      </c>
      <c r="T135" s="52">
        <f>VLOOKUP($B135&amp;S$8,'Raw CDR data'!$A:$K,MATCH(MID(T$10,13,100)*1,'Raw CDR data'!$2:$2,0),0)</f>
        <v>0</v>
      </c>
      <c r="U135" s="53">
        <f>VLOOKUP($B135&amp;S$8,'Raw CDR data'!$A:$K,MATCH(MID(U$10,13,100)*1,'Raw CDR data'!$2:$2,0)+1,0)</f>
        <v>0</v>
      </c>
      <c r="V135" s="53">
        <f>VLOOKUP($B135&amp;S$8,'Raw CDR data'!$A:$K,MATCH(MID(V$10,13,100)*1,'Raw CDR data'!$2:$2,0)+1,0)</f>
        <v>0</v>
      </c>
      <c r="W135" s="52">
        <f>VLOOKUP($B135&amp;"Further Education College",'Raw CDR data'!$A:$K,MATCH(MID(W$10,13,100)*1,'Raw CDR data'!$2:$2,0),0)</f>
        <v>0</v>
      </c>
      <c r="X135" s="52">
        <f>VLOOKUP($B135&amp;"Further Education College",'Raw CDR data'!$A:$K,MATCH(MID(X$10,13,100)*1,'Raw CDR data'!$2:$2,0),0)</f>
        <v>0</v>
      </c>
      <c r="Y135" s="53">
        <f>VLOOKUP($B135&amp;"Further Education College",'Raw CDR data'!$A:$K,MATCH(MID(Y$10,13,100)*1,'Raw CDR data'!$2:$2,0)+1,0)</f>
        <v>0</v>
      </c>
      <c r="Z135" s="53">
        <f>VLOOKUP($B135&amp;"Further Education College",'Raw CDR data'!$A:$K,MATCH(MID(Z$10,13,100)*1,'Raw CDR data'!$2:$2,0)+1,0)</f>
        <v>0</v>
      </c>
      <c r="AA135" s="52">
        <f>VLOOKUP($B135&amp;AA$8,'Raw CDR data'!$A:$K,MATCH(MID(AA$10,13,100)*1,'Raw CDR data'!$2:$2,0),0)</f>
        <v>0</v>
      </c>
      <c r="AB135" s="52">
        <f>VLOOKUP($B135&amp;AA$8,'Raw CDR data'!$A:$K,MATCH(MID(AB$10,13,100)*1,'Raw CDR data'!$2:$2,0),0)</f>
        <v>0</v>
      </c>
      <c r="AC135" s="52">
        <f>VLOOKUP($B135&amp;AC$8,'Raw CDR data'!$A:$K,MATCH(MID(AC$10,13,100)*1,'Raw CDR data'!$2:$2,0),0)</f>
        <v>0</v>
      </c>
      <c r="AD135" s="52">
        <f>VLOOKUP($B135&amp;AC$8,'Raw CDR data'!$A:$K,MATCH(MID(AD$10,13,100)*1,'Raw CDR data'!$2:$2,0),0)</f>
        <v>0</v>
      </c>
      <c r="AE135" s="52">
        <f>VLOOKUP($B135&amp;"Voluntary Adoption Agency",'Raw CDR data'!$A:$K,MATCH(MID(AE$10,13,100)*1,'Raw CDR data'!$2:$2,0),0)</f>
        <v>0</v>
      </c>
      <c r="AF135" s="52">
        <f>VLOOKUP($B135&amp;"Voluntary Adoption Agency",'Raw CDR data'!$A:$K,MATCH(MID(AF$10,13,100)*1,'Raw CDR data'!$2:$2,0),0)</f>
        <v>0</v>
      </c>
      <c r="AG135" s="52">
        <f>VLOOKUP($B135&amp;"Local Authority Adoption Agency",'Raw CDR data'!$A:$K,MATCH(MID(AG$10,13,100)*1,'Raw CDR data'!$2:$2,0),0)</f>
        <v>1</v>
      </c>
      <c r="AH135" s="52">
        <f>VLOOKUP($B135&amp;"Local Authority Adoption Agency",'Raw CDR data'!$A:$K,MATCH(MID(AH$10,13,100)*1,'Raw CDR data'!$2:$2,0),0)</f>
        <v>1</v>
      </c>
      <c r="AI135" s="52">
        <f>VLOOKUP($B135&amp;"Independent Fostering Agency",'Raw CDR data'!$A:$K,MATCH(MID(AI$10,13,100)*1,'Raw CDR data'!$2:$2,0),0)</f>
        <v>5</v>
      </c>
      <c r="AJ135" s="52">
        <f>VLOOKUP($B135&amp;"Independent Fostering Agency",'Raw CDR data'!$A:$K,MATCH(MID(AJ$10,13,100)*1,'Raw CDR data'!$2:$2,0),0)</f>
        <v>5</v>
      </c>
      <c r="AK135" s="52">
        <f>VLOOKUP($B135&amp;"Local Authority Fostering Agency",'Raw CDR data'!$A:$K,MATCH(MID(AK$10,13,100)*1,'Raw CDR data'!$2:$2,0),0)</f>
        <v>1</v>
      </c>
      <c r="AL135" s="52">
        <f>VLOOKUP($B135&amp;"Local Authority Fostering Agency",'Raw CDR data'!$A:$K,MATCH(MID(AL$10,13,100)*1,'Raw CDR data'!$2:$2,0),0)</f>
        <v>1</v>
      </c>
      <c r="AM135" s="52">
        <f>VLOOKUP($B135&amp;AM$8,'Raw CDR data'!$A:$K,MATCH(MID(AM$10,13,100)*1,'Raw CDR data'!$2:$2,0),0)</f>
        <v>15</v>
      </c>
      <c r="AN135" s="52">
        <f>VLOOKUP($B135&amp;AM$8,'Raw CDR data'!$A:$K,MATCH(MID(AN$10,13,100)*1,'Raw CDR data'!$2:$2,0),0)</f>
        <v>15</v>
      </c>
    </row>
    <row r="136" spans="2:40" s="49" customFormat="1" ht="10.5">
      <c r="B136" s="146" t="s">
        <v>2214</v>
      </c>
      <c r="C136" s="52">
        <f>VLOOKUP($B136&amp;C$8,'Raw CDR data'!$A:$K,MATCH(MID(C$10,13,100)*1,'Raw CDR data'!$2:$2,0),0)</f>
        <v>4</v>
      </c>
      <c r="D136" s="52">
        <f>VLOOKUP($B136&amp;C$8,'Raw CDR data'!$A:$K,MATCH(MID(D$10,13,100)*1,'Raw CDR data'!$2:$2,0),0)</f>
        <v>4</v>
      </c>
      <c r="E136" s="53">
        <f>VLOOKUP($B136&amp;C$8,'Raw CDR data'!$A:$K,MATCH(MID(E$10,13,100)*1,'Raw CDR data'!$2:$2,0)+1,0)</f>
        <v>15</v>
      </c>
      <c r="F136" s="53">
        <f>VLOOKUP($B136&amp;C$8,'Raw CDR data'!$A:$K,MATCH(MID(F$10,13,100)*1,'Raw CDR data'!$2:$2,0)+1,0)</f>
        <v>15</v>
      </c>
      <c r="G136" s="52">
        <f>VLOOKUP($B136&amp;G$8,'Raw CDR data'!$A:$K,MATCH(MID(G$10,13,100)*1,'Raw CDR data'!$2:$2,0),0)</f>
        <v>0</v>
      </c>
      <c r="H136" s="52">
        <f>VLOOKUP($B136&amp;G$8,'Raw CDR data'!$A:$K,MATCH(MID(H$10,13,100)*1,'Raw CDR data'!$2:$2,0),0)</f>
        <v>0</v>
      </c>
      <c r="I136" s="53">
        <f>VLOOKUP($B136&amp;G$8,'Raw CDR data'!$A:$K,MATCH(MID(I$10,13,100)*1,'Raw CDR data'!$2:$2,0)+1,0)</f>
        <v>0</v>
      </c>
      <c r="J136" s="53">
        <f>VLOOKUP($B136&amp;G$8,'Raw CDR data'!$A:$K,MATCH(MID(J$10,13,100)*1,'Raw CDR data'!$2:$2,0)+1,0)</f>
        <v>0</v>
      </c>
      <c r="K136" s="52">
        <f>VLOOKUP($B136&amp;K$8,'Raw CDR data'!$A:$K,MATCH(MID(K$10,13,100)*1,'Raw CDR data'!$2:$2,0),0)</f>
        <v>0</v>
      </c>
      <c r="L136" s="52">
        <f>VLOOKUP($B136&amp;K$8,'Raw CDR data'!$A:$K,MATCH(MID(L$10,13,100)*1,'Raw CDR data'!$2:$2,0),0)</f>
        <v>0</v>
      </c>
      <c r="M136" s="53">
        <f>VLOOKUP($B136&amp;K$8,'Raw CDR data'!$A:$K,MATCH(MID(M$10,13,100)*1,'Raw CDR data'!$2:$2,0)+1,0)</f>
        <v>0</v>
      </c>
      <c r="N136" s="53">
        <f>VLOOKUP($B136&amp;K$8,'Raw CDR data'!$A:$K,MATCH(MID(N$10,13,100)*1,'Raw CDR data'!$2:$2,0)+1,0)</f>
        <v>0</v>
      </c>
      <c r="O136" s="52">
        <f>VLOOKUP($B136&amp;O$8,'Raw CDR data'!$A:$K,MATCH(MID(O$10,13,100)*1,'Raw CDR data'!$2:$2,0),0)</f>
        <v>1</v>
      </c>
      <c r="P136" s="52">
        <f>VLOOKUP($B136&amp;O$8,'Raw CDR data'!$A:$K,MATCH(MID(P$10,13,100)*1,'Raw CDR data'!$2:$2,0),0)</f>
        <v>1</v>
      </c>
      <c r="Q136" s="53">
        <f>VLOOKUP($B136&amp;O$8,'Raw CDR data'!$A:$K,MATCH(MID(Q$10,13,100)*1,'Raw CDR data'!$2:$2,0)+1,0)</f>
        <v>6.6956519999999999</v>
      </c>
      <c r="R136" s="53">
        <f>VLOOKUP($B136&amp;O$8,'Raw CDR data'!$A:$K,MATCH(MID(R$10,13,100)*1,'Raw CDR data'!$2:$2,0)+1,0)</f>
        <v>6.6956519999999999</v>
      </c>
      <c r="S136" s="52">
        <f>VLOOKUP($B136&amp;S$8,'Raw CDR data'!$A:$K,MATCH(MID(S$10,13,100)*1,'Raw CDR data'!$2:$2,0),0)</f>
        <v>0</v>
      </c>
      <c r="T136" s="52">
        <f>VLOOKUP($B136&amp;S$8,'Raw CDR data'!$A:$K,MATCH(MID(T$10,13,100)*1,'Raw CDR data'!$2:$2,0),0)</f>
        <v>0</v>
      </c>
      <c r="U136" s="53">
        <f>VLOOKUP($B136&amp;S$8,'Raw CDR data'!$A:$K,MATCH(MID(U$10,13,100)*1,'Raw CDR data'!$2:$2,0)+1,0)</f>
        <v>0</v>
      </c>
      <c r="V136" s="53">
        <f>VLOOKUP($B136&amp;S$8,'Raw CDR data'!$A:$K,MATCH(MID(V$10,13,100)*1,'Raw CDR data'!$2:$2,0)+1,0)</f>
        <v>0</v>
      </c>
      <c r="W136" s="52">
        <f>VLOOKUP($B136&amp;"Further Education College",'Raw CDR data'!$A:$K,MATCH(MID(W$10,13,100)*1,'Raw CDR data'!$2:$2,0),0)</f>
        <v>0</v>
      </c>
      <c r="X136" s="52">
        <f>VLOOKUP($B136&amp;"Further Education College",'Raw CDR data'!$A:$K,MATCH(MID(X$10,13,100)*1,'Raw CDR data'!$2:$2,0),0)</f>
        <v>0</v>
      </c>
      <c r="Y136" s="53">
        <f>VLOOKUP($B136&amp;"Further Education College",'Raw CDR data'!$A:$K,MATCH(MID(Y$10,13,100)*1,'Raw CDR data'!$2:$2,0)+1,0)</f>
        <v>0</v>
      </c>
      <c r="Z136" s="53">
        <f>VLOOKUP($B136&amp;"Further Education College",'Raw CDR data'!$A:$K,MATCH(MID(Z$10,13,100)*1,'Raw CDR data'!$2:$2,0)+1,0)</f>
        <v>0</v>
      </c>
      <c r="AA136" s="52">
        <f>VLOOKUP($B136&amp;AA$8,'Raw CDR data'!$A:$K,MATCH(MID(AA$10,13,100)*1,'Raw CDR data'!$2:$2,0),0)</f>
        <v>0</v>
      </c>
      <c r="AB136" s="52">
        <f>VLOOKUP($B136&amp;AA$8,'Raw CDR data'!$A:$K,MATCH(MID(AB$10,13,100)*1,'Raw CDR data'!$2:$2,0),0)</f>
        <v>0</v>
      </c>
      <c r="AC136" s="52">
        <f>VLOOKUP($B136&amp;AC$8,'Raw CDR data'!$A:$K,MATCH(MID(AC$10,13,100)*1,'Raw CDR data'!$2:$2,0),0)</f>
        <v>0</v>
      </c>
      <c r="AD136" s="52">
        <f>VLOOKUP($B136&amp;AC$8,'Raw CDR data'!$A:$K,MATCH(MID(AD$10,13,100)*1,'Raw CDR data'!$2:$2,0),0)</f>
        <v>0</v>
      </c>
      <c r="AE136" s="52">
        <f>VLOOKUP($B136&amp;"Voluntary Adoption Agency",'Raw CDR data'!$A:$K,MATCH(MID(AE$10,13,100)*1,'Raw CDR data'!$2:$2,0),0)</f>
        <v>0</v>
      </c>
      <c r="AF136" s="52">
        <f>VLOOKUP($B136&amp;"Voluntary Adoption Agency",'Raw CDR data'!$A:$K,MATCH(MID(AF$10,13,100)*1,'Raw CDR data'!$2:$2,0),0)</f>
        <v>0</v>
      </c>
      <c r="AG136" s="52">
        <f>VLOOKUP($B136&amp;"Local Authority Adoption Agency",'Raw CDR data'!$A:$K,MATCH(MID(AG$10,13,100)*1,'Raw CDR data'!$2:$2,0),0)</f>
        <v>1</v>
      </c>
      <c r="AH136" s="52">
        <f>VLOOKUP($B136&amp;"Local Authority Adoption Agency",'Raw CDR data'!$A:$K,MATCH(MID(AH$10,13,100)*1,'Raw CDR data'!$2:$2,0),0)</f>
        <v>1</v>
      </c>
      <c r="AI136" s="52">
        <f>VLOOKUP($B136&amp;"Independent Fostering Agency",'Raw CDR data'!$A:$K,MATCH(MID(AI$10,13,100)*1,'Raw CDR data'!$2:$2,0),0)</f>
        <v>3</v>
      </c>
      <c r="AJ136" s="52">
        <f>VLOOKUP($B136&amp;"Independent Fostering Agency",'Raw CDR data'!$A:$K,MATCH(MID(AJ$10,13,100)*1,'Raw CDR data'!$2:$2,0),0)</f>
        <v>4</v>
      </c>
      <c r="AK136" s="52">
        <f>VLOOKUP($B136&amp;"Local Authority Fostering Agency",'Raw CDR data'!$A:$K,MATCH(MID(AK$10,13,100)*1,'Raw CDR data'!$2:$2,0),0)</f>
        <v>1</v>
      </c>
      <c r="AL136" s="52">
        <f>VLOOKUP($B136&amp;"Local Authority Fostering Agency",'Raw CDR data'!$A:$K,MATCH(MID(AL$10,13,100)*1,'Raw CDR data'!$2:$2,0),0)</f>
        <v>1</v>
      </c>
      <c r="AM136" s="52">
        <f>VLOOKUP($B136&amp;AM$8,'Raw CDR data'!$A:$K,MATCH(MID(AM$10,13,100)*1,'Raw CDR data'!$2:$2,0),0)</f>
        <v>10</v>
      </c>
      <c r="AN136" s="52">
        <f>VLOOKUP($B136&amp;AM$8,'Raw CDR data'!$A:$K,MATCH(MID(AN$10,13,100)*1,'Raw CDR data'!$2:$2,0),0)</f>
        <v>11</v>
      </c>
    </row>
    <row r="137" spans="2:40" s="49" customFormat="1" ht="10.5">
      <c r="B137" s="146" t="s">
        <v>2216</v>
      </c>
      <c r="C137" s="52">
        <f>VLOOKUP($B137&amp;C$8,'Raw CDR data'!$A:$K,MATCH(MID(C$10,13,100)*1,'Raw CDR data'!$2:$2,0),0)</f>
        <v>5</v>
      </c>
      <c r="D137" s="52">
        <f>VLOOKUP($B137&amp;C$8,'Raw CDR data'!$A:$K,MATCH(MID(D$10,13,100)*1,'Raw CDR data'!$2:$2,0),0)</f>
        <v>5</v>
      </c>
      <c r="E137" s="53">
        <f>VLOOKUP($B137&amp;C$8,'Raw CDR data'!$A:$K,MATCH(MID(E$10,13,100)*1,'Raw CDR data'!$2:$2,0)+1,0)</f>
        <v>21</v>
      </c>
      <c r="F137" s="53">
        <f>VLOOKUP($B137&amp;C$8,'Raw CDR data'!$A:$K,MATCH(MID(F$10,13,100)*1,'Raw CDR data'!$2:$2,0)+1,0)</f>
        <v>21</v>
      </c>
      <c r="G137" s="52">
        <f>VLOOKUP($B137&amp;G$8,'Raw CDR data'!$A:$K,MATCH(MID(G$10,13,100)*1,'Raw CDR data'!$2:$2,0),0)</f>
        <v>0</v>
      </c>
      <c r="H137" s="52">
        <f>VLOOKUP($B137&amp;G$8,'Raw CDR data'!$A:$K,MATCH(MID(H$10,13,100)*1,'Raw CDR data'!$2:$2,0),0)</f>
        <v>0</v>
      </c>
      <c r="I137" s="53">
        <f>VLOOKUP($B137&amp;G$8,'Raw CDR data'!$A:$K,MATCH(MID(I$10,13,100)*1,'Raw CDR data'!$2:$2,0)+1,0)</f>
        <v>0</v>
      </c>
      <c r="J137" s="53">
        <f>VLOOKUP($B137&amp;G$8,'Raw CDR data'!$A:$K,MATCH(MID(J$10,13,100)*1,'Raw CDR data'!$2:$2,0)+1,0)</f>
        <v>0</v>
      </c>
      <c r="K137" s="52">
        <f>VLOOKUP($B137&amp;K$8,'Raw CDR data'!$A:$K,MATCH(MID(K$10,13,100)*1,'Raw CDR data'!$2:$2,0),0)</f>
        <v>1</v>
      </c>
      <c r="L137" s="52">
        <f>VLOOKUP($B137&amp;K$8,'Raw CDR data'!$A:$K,MATCH(MID(L$10,13,100)*1,'Raw CDR data'!$2:$2,0),0)</f>
        <v>1</v>
      </c>
      <c r="M137" s="53">
        <f>VLOOKUP($B137&amp;K$8,'Raw CDR data'!$A:$K,MATCH(MID(M$10,13,100)*1,'Raw CDR data'!$2:$2,0)+1,0)</f>
        <v>10</v>
      </c>
      <c r="N137" s="53">
        <f>VLOOKUP($B137&amp;K$8,'Raw CDR data'!$A:$K,MATCH(MID(N$10,13,100)*1,'Raw CDR data'!$2:$2,0)+1,0)</f>
        <v>10</v>
      </c>
      <c r="O137" s="52">
        <f>VLOOKUP($B137&amp;O$8,'Raw CDR data'!$A:$K,MATCH(MID(O$10,13,100)*1,'Raw CDR data'!$2:$2,0),0)</f>
        <v>0</v>
      </c>
      <c r="P137" s="52">
        <f>VLOOKUP($B137&amp;O$8,'Raw CDR data'!$A:$K,MATCH(MID(P$10,13,100)*1,'Raw CDR data'!$2:$2,0),0)</f>
        <v>0</v>
      </c>
      <c r="Q137" s="53">
        <f>VLOOKUP($B137&amp;O$8,'Raw CDR data'!$A:$K,MATCH(MID(Q$10,13,100)*1,'Raw CDR data'!$2:$2,0)+1,0)</f>
        <v>0</v>
      </c>
      <c r="R137" s="53">
        <f>VLOOKUP($B137&amp;O$8,'Raw CDR data'!$A:$K,MATCH(MID(R$10,13,100)*1,'Raw CDR data'!$2:$2,0)+1,0)</f>
        <v>0</v>
      </c>
      <c r="S137" s="52">
        <f>VLOOKUP($B137&amp;S$8,'Raw CDR data'!$A:$K,MATCH(MID(S$10,13,100)*1,'Raw CDR data'!$2:$2,0),0)</f>
        <v>1</v>
      </c>
      <c r="T137" s="52">
        <f>VLOOKUP($B137&amp;S$8,'Raw CDR data'!$A:$K,MATCH(MID(T$10,13,100)*1,'Raw CDR data'!$2:$2,0),0)</f>
        <v>1</v>
      </c>
      <c r="U137" s="53">
        <f>VLOOKUP($B137&amp;S$8,'Raw CDR data'!$A:$K,MATCH(MID(U$10,13,100)*1,'Raw CDR data'!$2:$2,0)+1,0)</f>
        <v>150</v>
      </c>
      <c r="V137" s="53">
        <f>VLOOKUP($B137&amp;S$8,'Raw CDR data'!$A:$K,MATCH(MID(V$10,13,100)*1,'Raw CDR data'!$2:$2,0)+1,0)</f>
        <v>150</v>
      </c>
      <c r="W137" s="52">
        <f>VLOOKUP($B137&amp;"Further Education College",'Raw CDR data'!$A:$K,MATCH(MID(W$10,13,100)*1,'Raw CDR data'!$2:$2,0),0)</f>
        <v>0</v>
      </c>
      <c r="X137" s="52">
        <f>VLOOKUP($B137&amp;"Further Education College",'Raw CDR data'!$A:$K,MATCH(MID(X$10,13,100)*1,'Raw CDR data'!$2:$2,0),0)</f>
        <v>0</v>
      </c>
      <c r="Y137" s="53">
        <f>VLOOKUP($B137&amp;"Further Education College",'Raw CDR data'!$A:$K,MATCH(MID(Y$10,13,100)*1,'Raw CDR data'!$2:$2,0)+1,0)</f>
        <v>0</v>
      </c>
      <c r="Z137" s="53">
        <f>VLOOKUP($B137&amp;"Further Education College",'Raw CDR data'!$A:$K,MATCH(MID(Z$10,13,100)*1,'Raw CDR data'!$2:$2,0)+1,0)</f>
        <v>0</v>
      </c>
      <c r="AA137" s="52">
        <f>VLOOKUP($B137&amp;AA$8,'Raw CDR data'!$A:$K,MATCH(MID(AA$10,13,100)*1,'Raw CDR data'!$2:$2,0),0)</f>
        <v>0</v>
      </c>
      <c r="AB137" s="52">
        <f>VLOOKUP($B137&amp;AA$8,'Raw CDR data'!$A:$K,MATCH(MID(AB$10,13,100)*1,'Raw CDR data'!$2:$2,0),0)</f>
        <v>0</v>
      </c>
      <c r="AC137" s="52">
        <f>VLOOKUP($B137&amp;AC$8,'Raw CDR data'!$A:$K,MATCH(MID(AC$10,13,100)*1,'Raw CDR data'!$2:$2,0),0)</f>
        <v>0</v>
      </c>
      <c r="AD137" s="52">
        <f>VLOOKUP($B137&amp;AC$8,'Raw CDR data'!$A:$K,MATCH(MID(AD$10,13,100)*1,'Raw CDR data'!$2:$2,0),0)</f>
        <v>1</v>
      </c>
      <c r="AE137" s="52">
        <f>VLOOKUP($B137&amp;"Voluntary Adoption Agency",'Raw CDR data'!$A:$K,MATCH(MID(AE$10,13,100)*1,'Raw CDR data'!$2:$2,0),0)</f>
        <v>0</v>
      </c>
      <c r="AF137" s="52">
        <f>VLOOKUP($B137&amp;"Voluntary Adoption Agency",'Raw CDR data'!$A:$K,MATCH(MID(AF$10,13,100)*1,'Raw CDR data'!$2:$2,0),0)</f>
        <v>0</v>
      </c>
      <c r="AG137" s="52">
        <f>VLOOKUP($B137&amp;"Local Authority Adoption Agency",'Raw CDR data'!$A:$K,MATCH(MID(AG$10,13,100)*1,'Raw CDR data'!$2:$2,0),0)</f>
        <v>1</v>
      </c>
      <c r="AH137" s="52">
        <f>VLOOKUP($B137&amp;"Local Authority Adoption Agency",'Raw CDR data'!$A:$K,MATCH(MID(AH$10,13,100)*1,'Raw CDR data'!$2:$2,0),0)</f>
        <v>1</v>
      </c>
      <c r="AI137" s="52">
        <f>VLOOKUP($B137&amp;"Independent Fostering Agency",'Raw CDR data'!$A:$K,MATCH(MID(AI$10,13,100)*1,'Raw CDR data'!$2:$2,0),0)</f>
        <v>2</v>
      </c>
      <c r="AJ137" s="52">
        <f>VLOOKUP($B137&amp;"Independent Fostering Agency",'Raw CDR data'!$A:$K,MATCH(MID(AJ$10,13,100)*1,'Raw CDR data'!$2:$2,0),0)</f>
        <v>2</v>
      </c>
      <c r="AK137" s="52">
        <f>VLOOKUP($B137&amp;"Local Authority Fostering Agency",'Raw CDR data'!$A:$K,MATCH(MID(AK$10,13,100)*1,'Raw CDR data'!$2:$2,0),0)</f>
        <v>1</v>
      </c>
      <c r="AL137" s="52">
        <f>VLOOKUP($B137&amp;"Local Authority Fostering Agency",'Raw CDR data'!$A:$K,MATCH(MID(AL$10,13,100)*1,'Raw CDR data'!$2:$2,0),0)</f>
        <v>1</v>
      </c>
      <c r="AM137" s="52">
        <f>VLOOKUP($B137&amp;AM$8,'Raw CDR data'!$A:$K,MATCH(MID(AM$10,13,100)*1,'Raw CDR data'!$2:$2,0),0)</f>
        <v>11</v>
      </c>
      <c r="AN137" s="52">
        <f>VLOOKUP($B137&amp;AM$8,'Raw CDR data'!$A:$K,MATCH(MID(AN$10,13,100)*1,'Raw CDR data'!$2:$2,0),0)</f>
        <v>12</v>
      </c>
    </row>
    <row r="138" spans="2:40" s="49" customFormat="1" ht="10.5">
      <c r="B138" s="146" t="s">
        <v>2221</v>
      </c>
      <c r="C138" s="52">
        <f>VLOOKUP($B138&amp;C$8,'Raw CDR data'!$A:$K,MATCH(MID(C$10,13,100)*1,'Raw CDR data'!$2:$2,0),0)</f>
        <v>4</v>
      </c>
      <c r="D138" s="52">
        <f>VLOOKUP($B138&amp;C$8,'Raw CDR data'!$A:$K,MATCH(MID(D$10,13,100)*1,'Raw CDR data'!$2:$2,0),0)</f>
        <v>4</v>
      </c>
      <c r="E138" s="53">
        <f>VLOOKUP($B138&amp;C$8,'Raw CDR data'!$A:$K,MATCH(MID(E$10,13,100)*1,'Raw CDR data'!$2:$2,0)+1,0)</f>
        <v>25</v>
      </c>
      <c r="F138" s="53">
        <f>VLOOKUP($B138&amp;C$8,'Raw CDR data'!$A:$K,MATCH(MID(F$10,13,100)*1,'Raw CDR data'!$2:$2,0)+1,0)</f>
        <v>25</v>
      </c>
      <c r="G138" s="52">
        <f>VLOOKUP($B138&amp;G$8,'Raw CDR data'!$A:$K,MATCH(MID(G$10,13,100)*1,'Raw CDR data'!$2:$2,0),0)</f>
        <v>0</v>
      </c>
      <c r="H138" s="52">
        <f>VLOOKUP($B138&amp;G$8,'Raw CDR data'!$A:$K,MATCH(MID(H$10,13,100)*1,'Raw CDR data'!$2:$2,0),0)</f>
        <v>0</v>
      </c>
      <c r="I138" s="53">
        <f>VLOOKUP($B138&amp;G$8,'Raw CDR data'!$A:$K,MATCH(MID(I$10,13,100)*1,'Raw CDR data'!$2:$2,0)+1,0)</f>
        <v>0</v>
      </c>
      <c r="J138" s="53">
        <f>VLOOKUP($B138&amp;G$8,'Raw CDR data'!$A:$K,MATCH(MID(J$10,13,100)*1,'Raw CDR data'!$2:$2,0)+1,0)</f>
        <v>0</v>
      </c>
      <c r="K138" s="52">
        <f>VLOOKUP($B138&amp;K$8,'Raw CDR data'!$A:$K,MATCH(MID(K$10,13,100)*1,'Raw CDR data'!$2:$2,0),0)</f>
        <v>0</v>
      </c>
      <c r="L138" s="52">
        <f>VLOOKUP($B138&amp;K$8,'Raw CDR data'!$A:$K,MATCH(MID(L$10,13,100)*1,'Raw CDR data'!$2:$2,0),0)</f>
        <v>0</v>
      </c>
      <c r="M138" s="53">
        <f>VLOOKUP($B138&amp;K$8,'Raw CDR data'!$A:$K,MATCH(MID(M$10,13,100)*1,'Raw CDR data'!$2:$2,0)+1,0)</f>
        <v>0</v>
      </c>
      <c r="N138" s="53">
        <f>VLOOKUP($B138&amp;K$8,'Raw CDR data'!$A:$K,MATCH(MID(N$10,13,100)*1,'Raw CDR data'!$2:$2,0)+1,0)</f>
        <v>0</v>
      </c>
      <c r="O138" s="52">
        <f>VLOOKUP($B138&amp;O$8,'Raw CDR data'!$A:$K,MATCH(MID(O$10,13,100)*1,'Raw CDR data'!$2:$2,0),0)</f>
        <v>1</v>
      </c>
      <c r="P138" s="52">
        <f>VLOOKUP($B138&amp;O$8,'Raw CDR data'!$A:$K,MATCH(MID(P$10,13,100)*1,'Raw CDR data'!$2:$2,0),0)</f>
        <v>0</v>
      </c>
      <c r="Q138" s="53">
        <f>VLOOKUP($B138&amp;O$8,'Raw CDR data'!$A:$K,MATCH(MID(Q$10,13,100)*1,'Raw CDR data'!$2:$2,0)+1,0)</f>
        <v>6.4285709999999998</v>
      </c>
      <c r="R138" s="53">
        <f>VLOOKUP($B138&amp;O$8,'Raw CDR data'!$A:$K,MATCH(MID(R$10,13,100)*1,'Raw CDR data'!$2:$2,0)+1,0)</f>
        <v>0</v>
      </c>
      <c r="S138" s="52">
        <f>VLOOKUP($B138&amp;S$8,'Raw CDR data'!$A:$K,MATCH(MID(S$10,13,100)*1,'Raw CDR data'!$2:$2,0),0)</f>
        <v>0</v>
      </c>
      <c r="T138" s="52">
        <f>VLOOKUP($B138&amp;S$8,'Raw CDR data'!$A:$K,MATCH(MID(T$10,13,100)*1,'Raw CDR data'!$2:$2,0),0)</f>
        <v>0</v>
      </c>
      <c r="U138" s="53">
        <f>VLOOKUP($B138&amp;S$8,'Raw CDR data'!$A:$K,MATCH(MID(U$10,13,100)*1,'Raw CDR data'!$2:$2,0)+1,0)</f>
        <v>0</v>
      </c>
      <c r="V138" s="53">
        <f>VLOOKUP($B138&amp;S$8,'Raw CDR data'!$A:$K,MATCH(MID(V$10,13,100)*1,'Raw CDR data'!$2:$2,0)+1,0)</f>
        <v>0</v>
      </c>
      <c r="W138" s="52">
        <f>VLOOKUP($B138&amp;"Further Education College",'Raw CDR data'!$A:$K,MATCH(MID(W$10,13,100)*1,'Raw CDR data'!$2:$2,0),0)</f>
        <v>0</v>
      </c>
      <c r="X138" s="52">
        <f>VLOOKUP($B138&amp;"Further Education College",'Raw CDR data'!$A:$K,MATCH(MID(X$10,13,100)*1,'Raw CDR data'!$2:$2,0),0)</f>
        <v>0</v>
      </c>
      <c r="Y138" s="53">
        <f>VLOOKUP($B138&amp;"Further Education College",'Raw CDR data'!$A:$K,MATCH(MID(Y$10,13,100)*1,'Raw CDR data'!$2:$2,0)+1,0)</f>
        <v>0</v>
      </c>
      <c r="Z138" s="53">
        <f>VLOOKUP($B138&amp;"Further Education College",'Raw CDR data'!$A:$K,MATCH(MID(Z$10,13,100)*1,'Raw CDR data'!$2:$2,0)+1,0)</f>
        <v>0</v>
      </c>
      <c r="AA138" s="52">
        <f>VLOOKUP($B138&amp;AA$8,'Raw CDR data'!$A:$K,MATCH(MID(AA$10,13,100)*1,'Raw CDR data'!$2:$2,0),0)</f>
        <v>0</v>
      </c>
      <c r="AB138" s="52">
        <f>VLOOKUP($B138&amp;AA$8,'Raw CDR data'!$A:$K,MATCH(MID(AB$10,13,100)*1,'Raw CDR data'!$2:$2,0),0)</f>
        <v>0</v>
      </c>
      <c r="AC138" s="52">
        <f>VLOOKUP($B138&amp;AC$8,'Raw CDR data'!$A:$K,MATCH(MID(AC$10,13,100)*1,'Raw CDR data'!$2:$2,0),0)</f>
        <v>0</v>
      </c>
      <c r="AD138" s="52">
        <f>VLOOKUP($B138&amp;AC$8,'Raw CDR data'!$A:$K,MATCH(MID(AD$10,13,100)*1,'Raw CDR data'!$2:$2,0),0)</f>
        <v>0</v>
      </c>
      <c r="AE138" s="52">
        <f>VLOOKUP($B138&amp;"Voluntary Adoption Agency",'Raw CDR data'!$A:$K,MATCH(MID(AE$10,13,100)*1,'Raw CDR data'!$2:$2,0),0)</f>
        <v>1</v>
      </c>
      <c r="AF138" s="52">
        <f>VLOOKUP($B138&amp;"Voluntary Adoption Agency",'Raw CDR data'!$A:$K,MATCH(MID(AF$10,13,100)*1,'Raw CDR data'!$2:$2,0),0)</f>
        <v>1</v>
      </c>
      <c r="AG138" s="52">
        <f>VLOOKUP($B138&amp;"Local Authority Adoption Agency",'Raw CDR data'!$A:$K,MATCH(MID(AG$10,13,100)*1,'Raw CDR data'!$2:$2,0),0)</f>
        <v>1</v>
      </c>
      <c r="AH138" s="52">
        <f>VLOOKUP($B138&amp;"Local Authority Adoption Agency",'Raw CDR data'!$A:$K,MATCH(MID(AH$10,13,100)*1,'Raw CDR data'!$2:$2,0),0)</f>
        <v>1</v>
      </c>
      <c r="AI138" s="52">
        <f>VLOOKUP($B138&amp;"Independent Fostering Agency",'Raw CDR data'!$A:$K,MATCH(MID(AI$10,13,100)*1,'Raw CDR data'!$2:$2,0),0)</f>
        <v>3</v>
      </c>
      <c r="AJ138" s="52">
        <f>VLOOKUP($B138&amp;"Independent Fostering Agency",'Raw CDR data'!$A:$K,MATCH(MID(AJ$10,13,100)*1,'Raw CDR data'!$2:$2,0),0)</f>
        <v>3</v>
      </c>
      <c r="AK138" s="52">
        <f>VLOOKUP($B138&amp;"Local Authority Fostering Agency",'Raw CDR data'!$A:$K,MATCH(MID(AK$10,13,100)*1,'Raw CDR data'!$2:$2,0),0)</f>
        <v>1</v>
      </c>
      <c r="AL138" s="52">
        <f>VLOOKUP($B138&amp;"Local Authority Fostering Agency",'Raw CDR data'!$A:$K,MATCH(MID(AL$10,13,100)*1,'Raw CDR data'!$2:$2,0),0)</f>
        <v>1</v>
      </c>
      <c r="AM138" s="52">
        <f>VLOOKUP($B138&amp;AM$8,'Raw CDR data'!$A:$K,MATCH(MID(AM$10,13,100)*1,'Raw CDR data'!$2:$2,0),0)</f>
        <v>11</v>
      </c>
      <c r="AN138" s="52">
        <f>VLOOKUP($B138&amp;AM$8,'Raw CDR data'!$A:$K,MATCH(MID(AN$10,13,100)*1,'Raw CDR data'!$2:$2,0),0)</f>
        <v>10</v>
      </c>
    </row>
    <row r="139" spans="2:40" s="49" customFormat="1" ht="10.5">
      <c r="B139" s="146" t="s">
        <v>2223</v>
      </c>
      <c r="C139" s="52">
        <f>VLOOKUP($B139&amp;C$8,'Raw CDR data'!$A:$K,MATCH(MID(C$10,13,100)*1,'Raw CDR data'!$2:$2,0),0)</f>
        <v>4</v>
      </c>
      <c r="D139" s="52">
        <f>VLOOKUP($B139&amp;C$8,'Raw CDR data'!$A:$K,MATCH(MID(D$10,13,100)*1,'Raw CDR data'!$2:$2,0),0)</f>
        <v>4</v>
      </c>
      <c r="E139" s="53">
        <f>VLOOKUP($B139&amp;C$8,'Raw CDR data'!$A:$K,MATCH(MID(E$10,13,100)*1,'Raw CDR data'!$2:$2,0)+1,0)</f>
        <v>39</v>
      </c>
      <c r="F139" s="53">
        <f>VLOOKUP($B139&amp;C$8,'Raw CDR data'!$A:$K,MATCH(MID(F$10,13,100)*1,'Raw CDR data'!$2:$2,0)+1,0)</f>
        <v>39</v>
      </c>
      <c r="G139" s="52">
        <f>VLOOKUP($B139&amp;G$8,'Raw CDR data'!$A:$K,MATCH(MID(G$10,13,100)*1,'Raw CDR data'!$2:$2,0),0)</f>
        <v>0</v>
      </c>
      <c r="H139" s="52">
        <f>VLOOKUP($B139&amp;G$8,'Raw CDR data'!$A:$K,MATCH(MID(H$10,13,100)*1,'Raw CDR data'!$2:$2,0),0)</f>
        <v>0</v>
      </c>
      <c r="I139" s="53">
        <f>VLOOKUP($B139&amp;G$8,'Raw CDR data'!$A:$K,MATCH(MID(I$10,13,100)*1,'Raw CDR data'!$2:$2,0)+1,0)</f>
        <v>0</v>
      </c>
      <c r="J139" s="53">
        <f>VLOOKUP($B139&amp;G$8,'Raw CDR data'!$A:$K,MATCH(MID(J$10,13,100)*1,'Raw CDR data'!$2:$2,0)+1,0)</f>
        <v>0</v>
      </c>
      <c r="K139" s="52">
        <f>VLOOKUP($B139&amp;K$8,'Raw CDR data'!$A:$K,MATCH(MID(K$10,13,100)*1,'Raw CDR data'!$2:$2,0),0)</f>
        <v>0</v>
      </c>
      <c r="L139" s="52">
        <f>VLOOKUP($B139&amp;K$8,'Raw CDR data'!$A:$K,MATCH(MID(L$10,13,100)*1,'Raw CDR data'!$2:$2,0),0)</f>
        <v>0</v>
      </c>
      <c r="M139" s="53">
        <f>VLOOKUP($B139&amp;K$8,'Raw CDR data'!$A:$K,MATCH(MID(M$10,13,100)*1,'Raw CDR data'!$2:$2,0)+1,0)</f>
        <v>0</v>
      </c>
      <c r="N139" s="53">
        <f>VLOOKUP($B139&amp;K$8,'Raw CDR data'!$A:$K,MATCH(MID(N$10,13,100)*1,'Raw CDR data'!$2:$2,0)+1,0)</f>
        <v>0</v>
      </c>
      <c r="O139" s="52">
        <f>VLOOKUP($B139&amp;O$8,'Raw CDR data'!$A:$K,MATCH(MID(O$10,13,100)*1,'Raw CDR data'!$2:$2,0),0)</f>
        <v>0</v>
      </c>
      <c r="P139" s="52">
        <f>VLOOKUP($B139&amp;O$8,'Raw CDR data'!$A:$K,MATCH(MID(P$10,13,100)*1,'Raw CDR data'!$2:$2,0),0)</f>
        <v>0</v>
      </c>
      <c r="Q139" s="53">
        <f>VLOOKUP($B139&amp;O$8,'Raw CDR data'!$A:$K,MATCH(MID(Q$10,13,100)*1,'Raw CDR data'!$2:$2,0)+1,0)</f>
        <v>0</v>
      </c>
      <c r="R139" s="53">
        <f>VLOOKUP($B139&amp;O$8,'Raw CDR data'!$A:$K,MATCH(MID(R$10,13,100)*1,'Raw CDR data'!$2:$2,0)+1,0)</f>
        <v>0</v>
      </c>
      <c r="S139" s="52">
        <f>VLOOKUP($B139&amp;S$8,'Raw CDR data'!$A:$K,MATCH(MID(S$10,13,100)*1,'Raw CDR data'!$2:$2,0),0)</f>
        <v>0</v>
      </c>
      <c r="T139" s="52">
        <f>VLOOKUP($B139&amp;S$8,'Raw CDR data'!$A:$K,MATCH(MID(T$10,13,100)*1,'Raw CDR data'!$2:$2,0),0)</f>
        <v>0</v>
      </c>
      <c r="U139" s="53">
        <f>VLOOKUP($B139&amp;S$8,'Raw CDR data'!$A:$K,MATCH(MID(U$10,13,100)*1,'Raw CDR data'!$2:$2,0)+1,0)</f>
        <v>0</v>
      </c>
      <c r="V139" s="53">
        <f>VLOOKUP($B139&amp;S$8,'Raw CDR data'!$A:$K,MATCH(MID(V$10,13,100)*1,'Raw CDR data'!$2:$2,0)+1,0)</f>
        <v>0</v>
      </c>
      <c r="W139" s="52">
        <f>VLOOKUP($B139&amp;"Further Education College",'Raw CDR data'!$A:$K,MATCH(MID(W$10,13,100)*1,'Raw CDR data'!$2:$2,0),0)</f>
        <v>0</v>
      </c>
      <c r="X139" s="52">
        <f>VLOOKUP($B139&amp;"Further Education College",'Raw CDR data'!$A:$K,MATCH(MID(X$10,13,100)*1,'Raw CDR data'!$2:$2,0),0)</f>
        <v>0</v>
      </c>
      <c r="Y139" s="53">
        <f>VLOOKUP($B139&amp;"Further Education College",'Raw CDR data'!$A:$K,MATCH(MID(Y$10,13,100)*1,'Raw CDR data'!$2:$2,0)+1,0)</f>
        <v>0</v>
      </c>
      <c r="Z139" s="53">
        <f>VLOOKUP($B139&amp;"Further Education College",'Raw CDR data'!$A:$K,MATCH(MID(Z$10,13,100)*1,'Raw CDR data'!$2:$2,0)+1,0)</f>
        <v>0</v>
      </c>
      <c r="AA139" s="52">
        <f>VLOOKUP($B139&amp;AA$8,'Raw CDR data'!$A:$K,MATCH(MID(AA$10,13,100)*1,'Raw CDR data'!$2:$2,0),0)</f>
        <v>0</v>
      </c>
      <c r="AB139" s="52">
        <f>VLOOKUP($B139&amp;AA$8,'Raw CDR data'!$A:$K,MATCH(MID(AB$10,13,100)*1,'Raw CDR data'!$2:$2,0),0)</f>
        <v>0</v>
      </c>
      <c r="AC139" s="52">
        <f>VLOOKUP($B139&amp;AC$8,'Raw CDR data'!$A:$K,MATCH(MID(AC$10,13,100)*1,'Raw CDR data'!$2:$2,0),0)</f>
        <v>0</v>
      </c>
      <c r="AD139" s="52">
        <f>VLOOKUP($B139&amp;AC$8,'Raw CDR data'!$A:$K,MATCH(MID(AD$10,13,100)*1,'Raw CDR data'!$2:$2,0),0)</f>
        <v>0</v>
      </c>
      <c r="AE139" s="52">
        <f>VLOOKUP($B139&amp;"Voluntary Adoption Agency",'Raw CDR data'!$A:$K,MATCH(MID(AE$10,13,100)*1,'Raw CDR data'!$2:$2,0),0)</f>
        <v>0</v>
      </c>
      <c r="AF139" s="52">
        <f>VLOOKUP($B139&amp;"Voluntary Adoption Agency",'Raw CDR data'!$A:$K,MATCH(MID(AF$10,13,100)*1,'Raw CDR data'!$2:$2,0),0)</f>
        <v>0</v>
      </c>
      <c r="AG139" s="52">
        <f>VLOOKUP($B139&amp;"Local Authority Adoption Agency",'Raw CDR data'!$A:$K,MATCH(MID(AG$10,13,100)*1,'Raw CDR data'!$2:$2,0),0)</f>
        <v>1</v>
      </c>
      <c r="AH139" s="52">
        <f>VLOOKUP($B139&amp;"Local Authority Adoption Agency",'Raw CDR data'!$A:$K,MATCH(MID(AH$10,13,100)*1,'Raw CDR data'!$2:$2,0),0)</f>
        <v>1</v>
      </c>
      <c r="AI139" s="52">
        <f>VLOOKUP($B139&amp;"Independent Fostering Agency",'Raw CDR data'!$A:$K,MATCH(MID(AI$10,13,100)*1,'Raw CDR data'!$2:$2,0),0)</f>
        <v>1</v>
      </c>
      <c r="AJ139" s="52">
        <f>VLOOKUP($B139&amp;"Independent Fostering Agency",'Raw CDR data'!$A:$K,MATCH(MID(AJ$10,13,100)*1,'Raw CDR data'!$2:$2,0),0)</f>
        <v>1</v>
      </c>
      <c r="AK139" s="52">
        <f>VLOOKUP($B139&amp;"Local Authority Fostering Agency",'Raw CDR data'!$A:$K,MATCH(MID(AK$10,13,100)*1,'Raw CDR data'!$2:$2,0),0)</f>
        <v>1</v>
      </c>
      <c r="AL139" s="52">
        <f>VLOOKUP($B139&amp;"Local Authority Fostering Agency",'Raw CDR data'!$A:$K,MATCH(MID(AL$10,13,100)*1,'Raw CDR data'!$2:$2,0),0)</f>
        <v>1</v>
      </c>
      <c r="AM139" s="52">
        <f>VLOOKUP($B139&amp;AM$8,'Raw CDR data'!$A:$K,MATCH(MID(AM$10,13,100)*1,'Raw CDR data'!$2:$2,0),0)</f>
        <v>7</v>
      </c>
      <c r="AN139" s="52">
        <f>VLOOKUP($B139&amp;AM$8,'Raw CDR data'!$A:$K,MATCH(MID(AN$10,13,100)*1,'Raw CDR data'!$2:$2,0),0)</f>
        <v>7</v>
      </c>
    </row>
    <row r="140" spans="2:40" s="49" customFormat="1" ht="10.5">
      <c r="B140" s="146" t="s">
        <v>2224</v>
      </c>
      <c r="C140" s="52">
        <f>VLOOKUP($B140&amp;C$8,'Raw CDR data'!$A:$K,MATCH(MID(C$10,13,100)*1,'Raw CDR data'!$2:$2,0),0)</f>
        <v>5</v>
      </c>
      <c r="D140" s="52">
        <f>VLOOKUP($B140&amp;C$8,'Raw CDR data'!$A:$K,MATCH(MID(D$10,13,100)*1,'Raw CDR data'!$2:$2,0),0)</f>
        <v>5</v>
      </c>
      <c r="E140" s="53">
        <f>VLOOKUP($B140&amp;C$8,'Raw CDR data'!$A:$K,MATCH(MID(E$10,13,100)*1,'Raw CDR data'!$2:$2,0)+1,0)</f>
        <v>46</v>
      </c>
      <c r="F140" s="53">
        <f>VLOOKUP($B140&amp;C$8,'Raw CDR data'!$A:$K,MATCH(MID(F$10,13,100)*1,'Raw CDR data'!$2:$2,0)+1,0)</f>
        <v>46</v>
      </c>
      <c r="G140" s="52">
        <f>VLOOKUP($B140&amp;G$8,'Raw CDR data'!$A:$K,MATCH(MID(G$10,13,100)*1,'Raw CDR data'!$2:$2,0),0)</f>
        <v>0</v>
      </c>
      <c r="H140" s="52">
        <f>VLOOKUP($B140&amp;G$8,'Raw CDR data'!$A:$K,MATCH(MID(H$10,13,100)*1,'Raw CDR data'!$2:$2,0),0)</f>
        <v>0</v>
      </c>
      <c r="I140" s="53">
        <f>VLOOKUP($B140&amp;G$8,'Raw CDR data'!$A:$K,MATCH(MID(I$10,13,100)*1,'Raw CDR data'!$2:$2,0)+1,0)</f>
        <v>0</v>
      </c>
      <c r="J140" s="53">
        <f>VLOOKUP($B140&amp;G$8,'Raw CDR data'!$A:$K,MATCH(MID(J$10,13,100)*1,'Raw CDR data'!$2:$2,0)+1,0)</f>
        <v>0</v>
      </c>
      <c r="K140" s="52">
        <f>VLOOKUP($B140&amp;K$8,'Raw CDR data'!$A:$K,MATCH(MID(K$10,13,100)*1,'Raw CDR data'!$2:$2,0),0)</f>
        <v>1</v>
      </c>
      <c r="L140" s="52">
        <f>VLOOKUP($B140&amp;K$8,'Raw CDR data'!$A:$K,MATCH(MID(L$10,13,100)*1,'Raw CDR data'!$2:$2,0),0)</f>
        <v>1</v>
      </c>
      <c r="M140" s="53">
        <f>VLOOKUP($B140&amp;K$8,'Raw CDR data'!$A:$K,MATCH(MID(M$10,13,100)*1,'Raw CDR data'!$2:$2,0)+1,0)</f>
        <v>35</v>
      </c>
      <c r="N140" s="53">
        <f>VLOOKUP($B140&amp;K$8,'Raw CDR data'!$A:$K,MATCH(MID(N$10,13,100)*1,'Raw CDR data'!$2:$2,0)+1,0)</f>
        <v>35</v>
      </c>
      <c r="O140" s="52">
        <f>VLOOKUP($B140&amp;O$8,'Raw CDR data'!$A:$K,MATCH(MID(O$10,13,100)*1,'Raw CDR data'!$2:$2,0),0)</f>
        <v>0</v>
      </c>
      <c r="P140" s="52">
        <f>VLOOKUP($B140&amp;O$8,'Raw CDR data'!$A:$K,MATCH(MID(P$10,13,100)*1,'Raw CDR data'!$2:$2,0),0)</f>
        <v>0</v>
      </c>
      <c r="Q140" s="53">
        <f>VLOOKUP($B140&amp;O$8,'Raw CDR data'!$A:$K,MATCH(MID(Q$10,13,100)*1,'Raw CDR data'!$2:$2,0)+1,0)</f>
        <v>0</v>
      </c>
      <c r="R140" s="53">
        <f>VLOOKUP($B140&amp;O$8,'Raw CDR data'!$A:$K,MATCH(MID(R$10,13,100)*1,'Raw CDR data'!$2:$2,0)+1,0)</f>
        <v>0</v>
      </c>
      <c r="S140" s="52">
        <f>VLOOKUP($B140&amp;S$8,'Raw CDR data'!$A:$K,MATCH(MID(S$10,13,100)*1,'Raw CDR data'!$2:$2,0),0)</f>
        <v>0</v>
      </c>
      <c r="T140" s="52">
        <f>VLOOKUP($B140&amp;S$8,'Raw CDR data'!$A:$K,MATCH(MID(T$10,13,100)*1,'Raw CDR data'!$2:$2,0),0)</f>
        <v>0</v>
      </c>
      <c r="U140" s="53">
        <f>VLOOKUP($B140&amp;S$8,'Raw CDR data'!$A:$K,MATCH(MID(U$10,13,100)*1,'Raw CDR data'!$2:$2,0)+1,0)</f>
        <v>0</v>
      </c>
      <c r="V140" s="53">
        <f>VLOOKUP($B140&amp;S$8,'Raw CDR data'!$A:$K,MATCH(MID(V$10,13,100)*1,'Raw CDR data'!$2:$2,0)+1,0)</f>
        <v>0</v>
      </c>
      <c r="W140" s="52">
        <f>VLOOKUP($B140&amp;"Further Education College",'Raw CDR data'!$A:$K,MATCH(MID(W$10,13,100)*1,'Raw CDR data'!$2:$2,0),0)</f>
        <v>0</v>
      </c>
      <c r="X140" s="52">
        <f>VLOOKUP($B140&amp;"Further Education College",'Raw CDR data'!$A:$K,MATCH(MID(X$10,13,100)*1,'Raw CDR data'!$2:$2,0),0)</f>
        <v>0</v>
      </c>
      <c r="Y140" s="53">
        <f>VLOOKUP($B140&amp;"Further Education College",'Raw CDR data'!$A:$K,MATCH(MID(Y$10,13,100)*1,'Raw CDR data'!$2:$2,0)+1,0)</f>
        <v>0</v>
      </c>
      <c r="Z140" s="53">
        <f>VLOOKUP($B140&amp;"Further Education College",'Raw CDR data'!$A:$K,MATCH(MID(Z$10,13,100)*1,'Raw CDR data'!$2:$2,0)+1,0)</f>
        <v>0</v>
      </c>
      <c r="AA140" s="52">
        <f>VLOOKUP($B140&amp;AA$8,'Raw CDR data'!$A:$K,MATCH(MID(AA$10,13,100)*1,'Raw CDR data'!$2:$2,0),0)</f>
        <v>0</v>
      </c>
      <c r="AB140" s="52">
        <f>VLOOKUP($B140&amp;AA$8,'Raw CDR data'!$A:$K,MATCH(MID(AB$10,13,100)*1,'Raw CDR data'!$2:$2,0),0)</f>
        <v>0</v>
      </c>
      <c r="AC140" s="52">
        <f>VLOOKUP($B140&amp;AC$8,'Raw CDR data'!$A:$K,MATCH(MID(AC$10,13,100)*1,'Raw CDR data'!$2:$2,0),0)</f>
        <v>0</v>
      </c>
      <c r="AD140" s="52">
        <f>VLOOKUP($B140&amp;AC$8,'Raw CDR data'!$A:$K,MATCH(MID(AD$10,13,100)*1,'Raw CDR data'!$2:$2,0),0)</f>
        <v>0</v>
      </c>
      <c r="AE140" s="52">
        <f>VLOOKUP($B140&amp;"Voluntary Adoption Agency",'Raw CDR data'!$A:$K,MATCH(MID(AE$10,13,100)*1,'Raw CDR data'!$2:$2,0),0)</f>
        <v>0</v>
      </c>
      <c r="AF140" s="52">
        <f>VLOOKUP($B140&amp;"Voluntary Adoption Agency",'Raw CDR data'!$A:$K,MATCH(MID(AF$10,13,100)*1,'Raw CDR data'!$2:$2,0),0)</f>
        <v>0</v>
      </c>
      <c r="AG140" s="52">
        <f>VLOOKUP($B140&amp;"Local Authority Adoption Agency",'Raw CDR data'!$A:$K,MATCH(MID(AG$10,13,100)*1,'Raw CDR data'!$2:$2,0),0)</f>
        <v>1</v>
      </c>
      <c r="AH140" s="52">
        <f>VLOOKUP($B140&amp;"Local Authority Adoption Agency",'Raw CDR data'!$A:$K,MATCH(MID(AH$10,13,100)*1,'Raw CDR data'!$2:$2,0),0)</f>
        <v>1</v>
      </c>
      <c r="AI140" s="52">
        <f>VLOOKUP($B140&amp;"Independent Fostering Agency",'Raw CDR data'!$A:$K,MATCH(MID(AI$10,13,100)*1,'Raw CDR data'!$2:$2,0),0)</f>
        <v>1</v>
      </c>
      <c r="AJ140" s="52">
        <f>VLOOKUP($B140&amp;"Independent Fostering Agency",'Raw CDR data'!$A:$K,MATCH(MID(AJ$10,13,100)*1,'Raw CDR data'!$2:$2,0),0)</f>
        <v>1</v>
      </c>
      <c r="AK140" s="52">
        <f>VLOOKUP($B140&amp;"Local Authority Fostering Agency",'Raw CDR data'!$A:$K,MATCH(MID(AK$10,13,100)*1,'Raw CDR data'!$2:$2,0),0)</f>
        <v>1</v>
      </c>
      <c r="AL140" s="52">
        <f>VLOOKUP($B140&amp;"Local Authority Fostering Agency",'Raw CDR data'!$A:$K,MATCH(MID(AL$10,13,100)*1,'Raw CDR data'!$2:$2,0),0)</f>
        <v>1</v>
      </c>
      <c r="AM140" s="52">
        <f>VLOOKUP($B140&amp;AM$8,'Raw CDR data'!$A:$K,MATCH(MID(AM$10,13,100)*1,'Raw CDR data'!$2:$2,0),0)</f>
        <v>9</v>
      </c>
      <c r="AN140" s="52">
        <f>VLOOKUP($B140&amp;AM$8,'Raw CDR data'!$A:$K,MATCH(MID(AN$10,13,100)*1,'Raw CDR data'!$2:$2,0),0)</f>
        <v>9</v>
      </c>
    </row>
    <row r="141" spans="2:40" s="49" customFormat="1" ht="10.5">
      <c r="B141" s="146" t="s">
        <v>2225</v>
      </c>
      <c r="C141" s="52">
        <f>VLOOKUP($B141&amp;C$8,'Raw CDR data'!$A:$K,MATCH(MID(C$10,13,100)*1,'Raw CDR data'!$2:$2,0),0)</f>
        <v>5</v>
      </c>
      <c r="D141" s="52">
        <f>VLOOKUP($B141&amp;C$8,'Raw CDR data'!$A:$K,MATCH(MID(D$10,13,100)*1,'Raw CDR data'!$2:$2,0),0)</f>
        <v>5</v>
      </c>
      <c r="E141" s="53">
        <f>VLOOKUP($B141&amp;C$8,'Raw CDR data'!$A:$K,MATCH(MID(E$10,13,100)*1,'Raw CDR data'!$2:$2,0)+1,0)</f>
        <v>22</v>
      </c>
      <c r="F141" s="53">
        <f>VLOOKUP($B141&amp;C$8,'Raw CDR data'!$A:$K,MATCH(MID(F$10,13,100)*1,'Raw CDR data'!$2:$2,0)+1,0)</f>
        <v>22</v>
      </c>
      <c r="G141" s="52">
        <f>VLOOKUP($B141&amp;G$8,'Raw CDR data'!$A:$K,MATCH(MID(G$10,13,100)*1,'Raw CDR data'!$2:$2,0),0)</f>
        <v>0</v>
      </c>
      <c r="H141" s="52">
        <f>VLOOKUP($B141&amp;G$8,'Raw CDR data'!$A:$K,MATCH(MID(H$10,13,100)*1,'Raw CDR data'!$2:$2,0),0)</f>
        <v>0</v>
      </c>
      <c r="I141" s="53">
        <f>VLOOKUP($B141&amp;G$8,'Raw CDR data'!$A:$K,MATCH(MID(I$10,13,100)*1,'Raw CDR data'!$2:$2,0)+1,0)</f>
        <v>0</v>
      </c>
      <c r="J141" s="53">
        <f>VLOOKUP($B141&amp;G$8,'Raw CDR data'!$A:$K,MATCH(MID(J$10,13,100)*1,'Raw CDR data'!$2:$2,0)+1,0)</f>
        <v>0</v>
      </c>
      <c r="K141" s="52">
        <f>VLOOKUP($B141&amp;K$8,'Raw CDR data'!$A:$K,MATCH(MID(K$10,13,100)*1,'Raw CDR data'!$2:$2,0),0)</f>
        <v>0</v>
      </c>
      <c r="L141" s="52">
        <f>VLOOKUP($B141&amp;K$8,'Raw CDR data'!$A:$K,MATCH(MID(L$10,13,100)*1,'Raw CDR data'!$2:$2,0),0)</f>
        <v>0</v>
      </c>
      <c r="M141" s="53">
        <f>VLOOKUP($B141&amp;K$8,'Raw CDR data'!$A:$K,MATCH(MID(M$10,13,100)*1,'Raw CDR data'!$2:$2,0)+1,0)</f>
        <v>0</v>
      </c>
      <c r="N141" s="53">
        <f>VLOOKUP($B141&amp;K$8,'Raw CDR data'!$A:$K,MATCH(MID(N$10,13,100)*1,'Raw CDR data'!$2:$2,0)+1,0)</f>
        <v>0</v>
      </c>
      <c r="O141" s="52">
        <f>VLOOKUP($B141&amp;O$8,'Raw CDR data'!$A:$K,MATCH(MID(O$10,13,100)*1,'Raw CDR data'!$2:$2,0),0)</f>
        <v>0</v>
      </c>
      <c r="P141" s="52">
        <f>VLOOKUP($B141&amp;O$8,'Raw CDR data'!$A:$K,MATCH(MID(P$10,13,100)*1,'Raw CDR data'!$2:$2,0),0)</f>
        <v>0</v>
      </c>
      <c r="Q141" s="53">
        <f>VLOOKUP($B141&amp;O$8,'Raw CDR data'!$A:$K,MATCH(MID(Q$10,13,100)*1,'Raw CDR data'!$2:$2,0)+1,0)</f>
        <v>0</v>
      </c>
      <c r="R141" s="53">
        <f>VLOOKUP($B141&amp;O$8,'Raw CDR data'!$A:$K,MATCH(MID(R$10,13,100)*1,'Raw CDR data'!$2:$2,0)+1,0)</f>
        <v>0</v>
      </c>
      <c r="S141" s="52">
        <f>VLOOKUP($B141&amp;S$8,'Raw CDR data'!$A:$K,MATCH(MID(S$10,13,100)*1,'Raw CDR data'!$2:$2,0),0)</f>
        <v>0</v>
      </c>
      <c r="T141" s="52">
        <f>VLOOKUP($B141&amp;S$8,'Raw CDR data'!$A:$K,MATCH(MID(T$10,13,100)*1,'Raw CDR data'!$2:$2,0),0)</f>
        <v>0</v>
      </c>
      <c r="U141" s="53">
        <f>VLOOKUP($B141&amp;S$8,'Raw CDR data'!$A:$K,MATCH(MID(U$10,13,100)*1,'Raw CDR data'!$2:$2,0)+1,0)</f>
        <v>0</v>
      </c>
      <c r="V141" s="53">
        <f>VLOOKUP($B141&amp;S$8,'Raw CDR data'!$A:$K,MATCH(MID(V$10,13,100)*1,'Raw CDR data'!$2:$2,0)+1,0)</f>
        <v>0</v>
      </c>
      <c r="W141" s="52">
        <f>VLOOKUP($B141&amp;"Further Education College",'Raw CDR data'!$A:$K,MATCH(MID(W$10,13,100)*1,'Raw CDR data'!$2:$2,0),0)</f>
        <v>0</v>
      </c>
      <c r="X141" s="52">
        <f>VLOOKUP($B141&amp;"Further Education College",'Raw CDR data'!$A:$K,MATCH(MID(X$10,13,100)*1,'Raw CDR data'!$2:$2,0),0)</f>
        <v>0</v>
      </c>
      <c r="Y141" s="53">
        <f>VLOOKUP($B141&amp;"Further Education College",'Raw CDR data'!$A:$K,MATCH(MID(Y$10,13,100)*1,'Raw CDR data'!$2:$2,0)+1,0)</f>
        <v>0</v>
      </c>
      <c r="Z141" s="53">
        <f>VLOOKUP($B141&amp;"Further Education College",'Raw CDR data'!$A:$K,MATCH(MID(Z$10,13,100)*1,'Raw CDR data'!$2:$2,0)+1,0)</f>
        <v>0</v>
      </c>
      <c r="AA141" s="52">
        <f>VLOOKUP($B141&amp;AA$8,'Raw CDR data'!$A:$K,MATCH(MID(AA$10,13,100)*1,'Raw CDR data'!$2:$2,0),0)</f>
        <v>0</v>
      </c>
      <c r="AB141" s="52">
        <f>VLOOKUP($B141&amp;AA$8,'Raw CDR data'!$A:$K,MATCH(MID(AB$10,13,100)*1,'Raw CDR data'!$2:$2,0),0)</f>
        <v>0</v>
      </c>
      <c r="AC141" s="52">
        <f>VLOOKUP($B141&amp;AC$8,'Raw CDR data'!$A:$K,MATCH(MID(AC$10,13,100)*1,'Raw CDR data'!$2:$2,0),0)</f>
        <v>0</v>
      </c>
      <c r="AD141" s="52">
        <f>VLOOKUP($B141&amp;AC$8,'Raw CDR data'!$A:$K,MATCH(MID(AD$10,13,100)*1,'Raw CDR data'!$2:$2,0),0)</f>
        <v>0</v>
      </c>
      <c r="AE141" s="52">
        <f>VLOOKUP($B141&amp;"Voluntary Adoption Agency",'Raw CDR data'!$A:$K,MATCH(MID(AE$10,13,100)*1,'Raw CDR data'!$2:$2,0),0)</f>
        <v>0</v>
      </c>
      <c r="AF141" s="52">
        <f>VLOOKUP($B141&amp;"Voluntary Adoption Agency",'Raw CDR data'!$A:$K,MATCH(MID(AF$10,13,100)*1,'Raw CDR data'!$2:$2,0),0)</f>
        <v>0</v>
      </c>
      <c r="AG141" s="52">
        <f>VLOOKUP($B141&amp;"Local Authority Adoption Agency",'Raw CDR data'!$A:$K,MATCH(MID(AG$10,13,100)*1,'Raw CDR data'!$2:$2,0),0)</f>
        <v>1</v>
      </c>
      <c r="AH141" s="52">
        <f>VLOOKUP($B141&amp;"Local Authority Adoption Agency",'Raw CDR data'!$A:$K,MATCH(MID(AH$10,13,100)*1,'Raw CDR data'!$2:$2,0),0)</f>
        <v>1</v>
      </c>
      <c r="AI141" s="52">
        <f>VLOOKUP($B141&amp;"Independent Fostering Agency",'Raw CDR data'!$A:$K,MATCH(MID(AI$10,13,100)*1,'Raw CDR data'!$2:$2,0),0)</f>
        <v>0</v>
      </c>
      <c r="AJ141" s="52">
        <f>VLOOKUP($B141&amp;"Independent Fostering Agency",'Raw CDR data'!$A:$K,MATCH(MID(AJ$10,13,100)*1,'Raw CDR data'!$2:$2,0),0)</f>
        <v>1</v>
      </c>
      <c r="AK141" s="52">
        <f>VLOOKUP($B141&amp;"Local Authority Fostering Agency",'Raw CDR data'!$A:$K,MATCH(MID(AK$10,13,100)*1,'Raw CDR data'!$2:$2,0),0)</f>
        <v>1</v>
      </c>
      <c r="AL141" s="52">
        <f>VLOOKUP($B141&amp;"Local Authority Fostering Agency",'Raw CDR data'!$A:$K,MATCH(MID(AL$10,13,100)*1,'Raw CDR data'!$2:$2,0),0)</f>
        <v>1</v>
      </c>
      <c r="AM141" s="52">
        <f>VLOOKUP($B141&amp;AM$8,'Raw CDR data'!$A:$K,MATCH(MID(AM$10,13,100)*1,'Raw CDR data'!$2:$2,0),0)</f>
        <v>7</v>
      </c>
      <c r="AN141" s="52">
        <f>VLOOKUP($B141&amp;AM$8,'Raw CDR data'!$A:$K,MATCH(MID(AN$10,13,100)*1,'Raw CDR data'!$2:$2,0),0)</f>
        <v>8</v>
      </c>
    </row>
    <row r="142" spans="2:40" s="49" customFormat="1" ht="10.5">
      <c r="B142" s="146" t="s">
        <v>666</v>
      </c>
      <c r="C142" s="52">
        <f>VLOOKUP($B142&amp;C$8,'Raw CDR data'!$A:$K,MATCH(MID(C$10,13,100)*1,'Raw CDR data'!$2:$2,0),0)</f>
        <v>2</v>
      </c>
      <c r="D142" s="52">
        <f>VLOOKUP($B142&amp;C$8,'Raw CDR data'!$A:$K,MATCH(MID(D$10,13,100)*1,'Raw CDR data'!$2:$2,0),0)</f>
        <v>2</v>
      </c>
      <c r="E142" s="53">
        <f>VLOOKUP($B142&amp;C$8,'Raw CDR data'!$A:$K,MATCH(MID(E$10,13,100)*1,'Raw CDR data'!$2:$2,0)+1,0)</f>
        <v>18</v>
      </c>
      <c r="F142" s="53">
        <f>VLOOKUP($B142&amp;C$8,'Raw CDR data'!$A:$K,MATCH(MID(F$10,13,100)*1,'Raw CDR data'!$2:$2,0)+1,0)</f>
        <v>18</v>
      </c>
      <c r="G142" s="52">
        <f>VLOOKUP($B142&amp;G$8,'Raw CDR data'!$A:$K,MATCH(MID(G$10,13,100)*1,'Raw CDR data'!$2:$2,0),0)</f>
        <v>0</v>
      </c>
      <c r="H142" s="52">
        <f>VLOOKUP($B142&amp;G$8,'Raw CDR data'!$A:$K,MATCH(MID(H$10,13,100)*1,'Raw CDR data'!$2:$2,0),0)</f>
        <v>0</v>
      </c>
      <c r="I142" s="53">
        <f>VLOOKUP($B142&amp;G$8,'Raw CDR data'!$A:$K,MATCH(MID(I$10,13,100)*1,'Raw CDR data'!$2:$2,0)+1,0)</f>
        <v>0</v>
      </c>
      <c r="J142" s="53">
        <f>VLOOKUP($B142&amp;G$8,'Raw CDR data'!$A:$K,MATCH(MID(J$10,13,100)*1,'Raw CDR data'!$2:$2,0)+1,0)</f>
        <v>0</v>
      </c>
      <c r="K142" s="52">
        <f>VLOOKUP($B142&amp;K$8,'Raw CDR data'!$A:$K,MATCH(MID(K$10,13,100)*1,'Raw CDR data'!$2:$2,0),0)</f>
        <v>0</v>
      </c>
      <c r="L142" s="52">
        <f>VLOOKUP($B142&amp;K$8,'Raw CDR data'!$A:$K,MATCH(MID(L$10,13,100)*1,'Raw CDR data'!$2:$2,0),0)</f>
        <v>0</v>
      </c>
      <c r="M142" s="53">
        <f>VLOOKUP($B142&amp;K$8,'Raw CDR data'!$A:$K,MATCH(MID(M$10,13,100)*1,'Raw CDR data'!$2:$2,0)+1,0)</f>
        <v>0</v>
      </c>
      <c r="N142" s="53">
        <f>VLOOKUP($B142&amp;K$8,'Raw CDR data'!$A:$K,MATCH(MID(N$10,13,100)*1,'Raw CDR data'!$2:$2,0)+1,0)</f>
        <v>0</v>
      </c>
      <c r="O142" s="52">
        <f>VLOOKUP($B142&amp;O$8,'Raw CDR data'!$A:$K,MATCH(MID(O$10,13,100)*1,'Raw CDR data'!$2:$2,0),0)</f>
        <v>0</v>
      </c>
      <c r="P142" s="52">
        <f>VLOOKUP($B142&amp;O$8,'Raw CDR data'!$A:$K,MATCH(MID(P$10,13,100)*1,'Raw CDR data'!$2:$2,0),0)</f>
        <v>0</v>
      </c>
      <c r="Q142" s="53">
        <f>VLOOKUP($B142&amp;O$8,'Raw CDR data'!$A:$K,MATCH(MID(Q$10,13,100)*1,'Raw CDR data'!$2:$2,0)+1,0)</f>
        <v>0</v>
      </c>
      <c r="R142" s="53">
        <f>VLOOKUP($B142&amp;O$8,'Raw CDR data'!$A:$K,MATCH(MID(R$10,13,100)*1,'Raw CDR data'!$2:$2,0)+1,0)</f>
        <v>0</v>
      </c>
      <c r="S142" s="52">
        <f>VLOOKUP($B142&amp;S$8,'Raw CDR data'!$A:$K,MATCH(MID(S$10,13,100)*1,'Raw CDR data'!$2:$2,0),0)</f>
        <v>0</v>
      </c>
      <c r="T142" s="52">
        <f>VLOOKUP($B142&amp;S$8,'Raw CDR data'!$A:$K,MATCH(MID(T$10,13,100)*1,'Raw CDR data'!$2:$2,0),0)</f>
        <v>0</v>
      </c>
      <c r="U142" s="53">
        <f>VLOOKUP($B142&amp;S$8,'Raw CDR data'!$A:$K,MATCH(MID(U$10,13,100)*1,'Raw CDR data'!$2:$2,0)+1,0)</f>
        <v>0</v>
      </c>
      <c r="V142" s="53">
        <f>VLOOKUP($B142&amp;S$8,'Raw CDR data'!$A:$K,MATCH(MID(V$10,13,100)*1,'Raw CDR data'!$2:$2,0)+1,0)</f>
        <v>0</v>
      </c>
      <c r="W142" s="52">
        <f>VLOOKUP($B142&amp;"Further Education College",'Raw CDR data'!$A:$K,MATCH(MID(W$10,13,100)*1,'Raw CDR data'!$2:$2,0),0)</f>
        <v>0</v>
      </c>
      <c r="X142" s="52">
        <f>VLOOKUP($B142&amp;"Further Education College",'Raw CDR data'!$A:$K,MATCH(MID(X$10,13,100)*1,'Raw CDR data'!$2:$2,0),0)</f>
        <v>0</v>
      </c>
      <c r="Y142" s="53">
        <f>VLOOKUP($B142&amp;"Further Education College",'Raw CDR data'!$A:$K,MATCH(MID(Y$10,13,100)*1,'Raw CDR data'!$2:$2,0)+1,0)</f>
        <v>0</v>
      </c>
      <c r="Z142" s="53">
        <f>VLOOKUP($B142&amp;"Further Education College",'Raw CDR data'!$A:$K,MATCH(MID(Z$10,13,100)*1,'Raw CDR data'!$2:$2,0)+1,0)</f>
        <v>0</v>
      </c>
      <c r="AA142" s="52">
        <f>VLOOKUP($B142&amp;AA$8,'Raw CDR data'!$A:$K,MATCH(MID(AA$10,13,100)*1,'Raw CDR data'!$2:$2,0),0)</f>
        <v>0</v>
      </c>
      <c r="AB142" s="52">
        <f>VLOOKUP($B142&amp;AA$8,'Raw CDR data'!$A:$K,MATCH(MID(AB$10,13,100)*1,'Raw CDR data'!$2:$2,0),0)</f>
        <v>0</v>
      </c>
      <c r="AC142" s="52">
        <f>VLOOKUP($B142&amp;AC$8,'Raw CDR data'!$A:$K,MATCH(MID(AC$10,13,100)*1,'Raw CDR data'!$2:$2,0),0)</f>
        <v>0</v>
      </c>
      <c r="AD142" s="52">
        <f>VLOOKUP($B142&amp;AC$8,'Raw CDR data'!$A:$K,MATCH(MID(AD$10,13,100)*1,'Raw CDR data'!$2:$2,0),0)</f>
        <v>0</v>
      </c>
      <c r="AE142" s="52">
        <f>VLOOKUP($B142&amp;"Voluntary Adoption Agency",'Raw CDR data'!$A:$K,MATCH(MID(AE$10,13,100)*1,'Raw CDR data'!$2:$2,0),0)</f>
        <v>0</v>
      </c>
      <c r="AF142" s="52">
        <f>VLOOKUP($B142&amp;"Voluntary Adoption Agency",'Raw CDR data'!$A:$K,MATCH(MID(AF$10,13,100)*1,'Raw CDR data'!$2:$2,0),0)</f>
        <v>0</v>
      </c>
      <c r="AG142" s="52">
        <f>VLOOKUP($B142&amp;"Local Authority Adoption Agency",'Raw CDR data'!$A:$K,MATCH(MID(AG$10,13,100)*1,'Raw CDR data'!$2:$2,0),0)</f>
        <v>1</v>
      </c>
      <c r="AH142" s="52">
        <f>VLOOKUP($B142&amp;"Local Authority Adoption Agency",'Raw CDR data'!$A:$K,MATCH(MID(AH$10,13,100)*1,'Raw CDR data'!$2:$2,0),0)</f>
        <v>1</v>
      </c>
      <c r="AI142" s="52">
        <f>VLOOKUP($B142&amp;"Independent Fostering Agency",'Raw CDR data'!$A:$K,MATCH(MID(AI$10,13,100)*1,'Raw CDR data'!$2:$2,0),0)</f>
        <v>1</v>
      </c>
      <c r="AJ142" s="52">
        <f>VLOOKUP($B142&amp;"Independent Fostering Agency",'Raw CDR data'!$A:$K,MATCH(MID(AJ$10,13,100)*1,'Raw CDR data'!$2:$2,0),0)</f>
        <v>1</v>
      </c>
      <c r="AK142" s="52">
        <f>VLOOKUP($B142&amp;"Local Authority Fostering Agency",'Raw CDR data'!$A:$K,MATCH(MID(AK$10,13,100)*1,'Raw CDR data'!$2:$2,0),0)</f>
        <v>1</v>
      </c>
      <c r="AL142" s="52">
        <f>VLOOKUP($B142&amp;"Local Authority Fostering Agency",'Raw CDR data'!$A:$K,MATCH(MID(AL$10,13,100)*1,'Raw CDR data'!$2:$2,0),0)</f>
        <v>1</v>
      </c>
      <c r="AM142" s="52">
        <f>VLOOKUP($B142&amp;AM$8,'Raw CDR data'!$A:$K,MATCH(MID(AM$10,13,100)*1,'Raw CDR data'!$2:$2,0),0)</f>
        <v>5</v>
      </c>
      <c r="AN142" s="52">
        <f>VLOOKUP($B142&amp;AM$8,'Raw CDR data'!$A:$K,MATCH(MID(AN$10,13,100)*1,'Raw CDR data'!$2:$2,0),0)</f>
        <v>5</v>
      </c>
    </row>
    <row r="143" spans="2:40" s="49" customFormat="1" ht="10.5">
      <c r="B143" s="146" t="s">
        <v>676</v>
      </c>
      <c r="C143" s="52">
        <f>VLOOKUP($B143&amp;C$8,'Raw CDR data'!$A:$K,MATCH(MID(C$10,13,100)*1,'Raw CDR data'!$2:$2,0),0)</f>
        <v>4</v>
      </c>
      <c r="D143" s="52">
        <f>VLOOKUP($B143&amp;C$8,'Raw CDR data'!$A:$K,MATCH(MID(D$10,13,100)*1,'Raw CDR data'!$2:$2,0),0)</f>
        <v>4</v>
      </c>
      <c r="E143" s="53">
        <f>VLOOKUP($B143&amp;C$8,'Raw CDR data'!$A:$K,MATCH(MID(E$10,13,100)*1,'Raw CDR data'!$2:$2,0)+1,0)</f>
        <v>19</v>
      </c>
      <c r="F143" s="53">
        <f>VLOOKUP($B143&amp;C$8,'Raw CDR data'!$A:$K,MATCH(MID(F$10,13,100)*1,'Raw CDR data'!$2:$2,0)+1,0)</f>
        <v>19</v>
      </c>
      <c r="G143" s="52">
        <f>VLOOKUP($B143&amp;G$8,'Raw CDR data'!$A:$K,MATCH(MID(G$10,13,100)*1,'Raw CDR data'!$2:$2,0),0)</f>
        <v>0</v>
      </c>
      <c r="H143" s="52">
        <f>VLOOKUP($B143&amp;G$8,'Raw CDR data'!$A:$K,MATCH(MID(H$10,13,100)*1,'Raw CDR data'!$2:$2,0),0)</f>
        <v>0</v>
      </c>
      <c r="I143" s="53">
        <f>VLOOKUP($B143&amp;G$8,'Raw CDR data'!$A:$K,MATCH(MID(I$10,13,100)*1,'Raw CDR data'!$2:$2,0)+1,0)</f>
        <v>0</v>
      </c>
      <c r="J143" s="53">
        <f>VLOOKUP($B143&amp;G$8,'Raw CDR data'!$A:$K,MATCH(MID(J$10,13,100)*1,'Raw CDR data'!$2:$2,0)+1,0)</f>
        <v>0</v>
      </c>
      <c r="K143" s="52">
        <f>VLOOKUP($B143&amp;K$8,'Raw CDR data'!$A:$K,MATCH(MID(K$10,13,100)*1,'Raw CDR data'!$2:$2,0),0)</f>
        <v>0</v>
      </c>
      <c r="L143" s="52">
        <f>VLOOKUP($B143&amp;K$8,'Raw CDR data'!$A:$K,MATCH(MID(L$10,13,100)*1,'Raw CDR data'!$2:$2,0),0)</f>
        <v>0</v>
      </c>
      <c r="M143" s="53">
        <f>VLOOKUP($B143&amp;K$8,'Raw CDR data'!$A:$K,MATCH(MID(M$10,13,100)*1,'Raw CDR data'!$2:$2,0)+1,0)</f>
        <v>0</v>
      </c>
      <c r="N143" s="53">
        <f>VLOOKUP($B143&amp;K$8,'Raw CDR data'!$A:$K,MATCH(MID(N$10,13,100)*1,'Raw CDR data'!$2:$2,0)+1,0)</f>
        <v>0</v>
      </c>
      <c r="O143" s="52">
        <f>VLOOKUP($B143&amp;O$8,'Raw CDR data'!$A:$K,MATCH(MID(O$10,13,100)*1,'Raw CDR data'!$2:$2,0),0)</f>
        <v>0</v>
      </c>
      <c r="P143" s="52">
        <f>VLOOKUP($B143&amp;O$8,'Raw CDR data'!$A:$K,MATCH(MID(P$10,13,100)*1,'Raw CDR data'!$2:$2,0),0)</f>
        <v>0</v>
      </c>
      <c r="Q143" s="53">
        <f>VLOOKUP($B143&amp;O$8,'Raw CDR data'!$A:$K,MATCH(MID(Q$10,13,100)*1,'Raw CDR data'!$2:$2,0)+1,0)</f>
        <v>0</v>
      </c>
      <c r="R143" s="53">
        <f>VLOOKUP($B143&amp;O$8,'Raw CDR data'!$A:$K,MATCH(MID(R$10,13,100)*1,'Raw CDR data'!$2:$2,0)+1,0)</f>
        <v>0</v>
      </c>
      <c r="S143" s="52">
        <f>VLOOKUP($B143&amp;S$8,'Raw CDR data'!$A:$K,MATCH(MID(S$10,13,100)*1,'Raw CDR data'!$2:$2,0),0)</f>
        <v>0</v>
      </c>
      <c r="T143" s="52">
        <f>VLOOKUP($B143&amp;S$8,'Raw CDR data'!$A:$K,MATCH(MID(T$10,13,100)*1,'Raw CDR data'!$2:$2,0),0)</f>
        <v>0</v>
      </c>
      <c r="U143" s="53">
        <f>VLOOKUP($B143&amp;S$8,'Raw CDR data'!$A:$K,MATCH(MID(U$10,13,100)*1,'Raw CDR data'!$2:$2,0)+1,0)</f>
        <v>0</v>
      </c>
      <c r="V143" s="53">
        <f>VLOOKUP($B143&amp;S$8,'Raw CDR data'!$A:$K,MATCH(MID(V$10,13,100)*1,'Raw CDR data'!$2:$2,0)+1,0)</f>
        <v>0</v>
      </c>
      <c r="W143" s="52">
        <f>VLOOKUP($B143&amp;"Further Education College",'Raw CDR data'!$A:$K,MATCH(MID(W$10,13,100)*1,'Raw CDR data'!$2:$2,0),0)</f>
        <v>0</v>
      </c>
      <c r="X143" s="52">
        <f>VLOOKUP($B143&amp;"Further Education College",'Raw CDR data'!$A:$K,MATCH(MID(X$10,13,100)*1,'Raw CDR data'!$2:$2,0),0)</f>
        <v>0</v>
      </c>
      <c r="Y143" s="53">
        <f>VLOOKUP($B143&amp;"Further Education College",'Raw CDR data'!$A:$K,MATCH(MID(Y$10,13,100)*1,'Raw CDR data'!$2:$2,0)+1,0)</f>
        <v>0</v>
      </c>
      <c r="Z143" s="53">
        <f>VLOOKUP($B143&amp;"Further Education College",'Raw CDR data'!$A:$K,MATCH(MID(Z$10,13,100)*1,'Raw CDR data'!$2:$2,0)+1,0)</f>
        <v>0</v>
      </c>
      <c r="AA143" s="52">
        <f>VLOOKUP($B143&amp;AA$8,'Raw CDR data'!$A:$K,MATCH(MID(AA$10,13,100)*1,'Raw CDR data'!$2:$2,0),0)</f>
        <v>0</v>
      </c>
      <c r="AB143" s="52">
        <f>VLOOKUP($B143&amp;AA$8,'Raw CDR data'!$A:$K,MATCH(MID(AB$10,13,100)*1,'Raw CDR data'!$2:$2,0),0)</f>
        <v>0</v>
      </c>
      <c r="AC143" s="52">
        <f>VLOOKUP($B143&amp;AC$8,'Raw CDR data'!$A:$K,MATCH(MID(AC$10,13,100)*1,'Raw CDR data'!$2:$2,0),0)</f>
        <v>1</v>
      </c>
      <c r="AD143" s="52">
        <f>VLOOKUP($B143&amp;AC$8,'Raw CDR data'!$A:$K,MATCH(MID(AD$10,13,100)*1,'Raw CDR data'!$2:$2,0),0)</f>
        <v>0</v>
      </c>
      <c r="AE143" s="52">
        <f>VLOOKUP($B143&amp;"Voluntary Adoption Agency",'Raw CDR data'!$A:$K,MATCH(MID(AE$10,13,100)*1,'Raw CDR data'!$2:$2,0),0)</f>
        <v>0</v>
      </c>
      <c r="AF143" s="52">
        <f>VLOOKUP($B143&amp;"Voluntary Adoption Agency",'Raw CDR data'!$A:$K,MATCH(MID(AF$10,13,100)*1,'Raw CDR data'!$2:$2,0),0)</f>
        <v>0</v>
      </c>
      <c r="AG143" s="52">
        <f>VLOOKUP($B143&amp;"Local Authority Adoption Agency",'Raw CDR data'!$A:$K,MATCH(MID(AG$10,13,100)*1,'Raw CDR data'!$2:$2,0),0)</f>
        <v>1</v>
      </c>
      <c r="AH143" s="52">
        <f>VLOOKUP($B143&amp;"Local Authority Adoption Agency",'Raw CDR data'!$A:$K,MATCH(MID(AH$10,13,100)*1,'Raw CDR data'!$2:$2,0),0)</f>
        <v>1</v>
      </c>
      <c r="AI143" s="52">
        <f>VLOOKUP($B143&amp;"Independent Fostering Agency",'Raw CDR data'!$A:$K,MATCH(MID(AI$10,13,100)*1,'Raw CDR data'!$2:$2,0),0)</f>
        <v>3</v>
      </c>
      <c r="AJ143" s="52">
        <f>VLOOKUP($B143&amp;"Independent Fostering Agency",'Raw CDR data'!$A:$K,MATCH(MID(AJ$10,13,100)*1,'Raw CDR data'!$2:$2,0),0)</f>
        <v>3</v>
      </c>
      <c r="AK143" s="52">
        <f>VLOOKUP($B143&amp;"Local Authority Fostering Agency",'Raw CDR data'!$A:$K,MATCH(MID(AK$10,13,100)*1,'Raw CDR data'!$2:$2,0),0)</f>
        <v>1</v>
      </c>
      <c r="AL143" s="52">
        <f>VLOOKUP($B143&amp;"Local Authority Fostering Agency",'Raw CDR data'!$A:$K,MATCH(MID(AL$10,13,100)*1,'Raw CDR data'!$2:$2,0),0)</f>
        <v>1</v>
      </c>
      <c r="AM143" s="52">
        <f>VLOOKUP($B143&amp;AM$8,'Raw CDR data'!$A:$K,MATCH(MID(AM$10,13,100)*1,'Raw CDR data'!$2:$2,0),0)</f>
        <v>10</v>
      </c>
      <c r="AN143" s="52">
        <f>VLOOKUP($B143&amp;AM$8,'Raw CDR data'!$A:$K,MATCH(MID(AN$10,13,100)*1,'Raw CDR data'!$2:$2,0),0)</f>
        <v>9</v>
      </c>
    </row>
    <row r="144" spans="2:40" s="49" customFormat="1" ht="10.5">
      <c r="B144" s="146" t="s">
        <v>690</v>
      </c>
      <c r="C144" s="52">
        <f>VLOOKUP($B144&amp;C$8,'Raw CDR data'!$A:$K,MATCH(MID(C$10,13,100)*1,'Raw CDR data'!$2:$2,0),0)</f>
        <v>9</v>
      </c>
      <c r="D144" s="52">
        <f>VLOOKUP($B144&amp;C$8,'Raw CDR data'!$A:$K,MATCH(MID(D$10,13,100)*1,'Raw CDR data'!$2:$2,0),0)</f>
        <v>9</v>
      </c>
      <c r="E144" s="53">
        <f>VLOOKUP($B144&amp;C$8,'Raw CDR data'!$A:$K,MATCH(MID(E$10,13,100)*1,'Raw CDR data'!$2:$2,0)+1,0)</f>
        <v>41</v>
      </c>
      <c r="F144" s="53">
        <f>VLOOKUP($B144&amp;C$8,'Raw CDR data'!$A:$K,MATCH(MID(F$10,13,100)*1,'Raw CDR data'!$2:$2,0)+1,0)</f>
        <v>41</v>
      </c>
      <c r="G144" s="52">
        <f>VLOOKUP($B144&amp;G$8,'Raw CDR data'!$A:$K,MATCH(MID(G$10,13,100)*1,'Raw CDR data'!$2:$2,0),0)</f>
        <v>0</v>
      </c>
      <c r="H144" s="52">
        <f>VLOOKUP($B144&amp;G$8,'Raw CDR data'!$A:$K,MATCH(MID(H$10,13,100)*1,'Raw CDR data'!$2:$2,0),0)</f>
        <v>0</v>
      </c>
      <c r="I144" s="53">
        <f>VLOOKUP($B144&amp;G$8,'Raw CDR data'!$A:$K,MATCH(MID(I$10,13,100)*1,'Raw CDR data'!$2:$2,0)+1,0)</f>
        <v>0</v>
      </c>
      <c r="J144" s="53">
        <f>VLOOKUP($B144&amp;G$8,'Raw CDR data'!$A:$K,MATCH(MID(J$10,13,100)*1,'Raw CDR data'!$2:$2,0)+1,0)</f>
        <v>0</v>
      </c>
      <c r="K144" s="52">
        <f>VLOOKUP($B144&amp;K$8,'Raw CDR data'!$A:$K,MATCH(MID(K$10,13,100)*1,'Raw CDR data'!$2:$2,0),0)</f>
        <v>0</v>
      </c>
      <c r="L144" s="52">
        <f>VLOOKUP($B144&amp;K$8,'Raw CDR data'!$A:$K,MATCH(MID(L$10,13,100)*1,'Raw CDR data'!$2:$2,0),0)</f>
        <v>0</v>
      </c>
      <c r="M144" s="53">
        <f>VLOOKUP($B144&amp;K$8,'Raw CDR data'!$A:$K,MATCH(MID(M$10,13,100)*1,'Raw CDR data'!$2:$2,0)+1,0)</f>
        <v>0</v>
      </c>
      <c r="N144" s="53">
        <f>VLOOKUP($B144&amp;K$8,'Raw CDR data'!$A:$K,MATCH(MID(N$10,13,100)*1,'Raw CDR data'!$2:$2,0)+1,0)</f>
        <v>0</v>
      </c>
      <c r="O144" s="52">
        <f>VLOOKUP($B144&amp;O$8,'Raw CDR data'!$A:$K,MATCH(MID(O$10,13,100)*1,'Raw CDR data'!$2:$2,0),0)</f>
        <v>2</v>
      </c>
      <c r="P144" s="52">
        <f>VLOOKUP($B144&amp;O$8,'Raw CDR data'!$A:$K,MATCH(MID(P$10,13,100)*1,'Raw CDR data'!$2:$2,0),0)</f>
        <v>2</v>
      </c>
      <c r="Q144" s="53">
        <f>VLOOKUP($B144&amp;O$8,'Raw CDR data'!$A:$K,MATCH(MID(Q$10,13,100)*1,'Raw CDR data'!$2:$2,0)+1,0)</f>
        <v>8.4285709999999998</v>
      </c>
      <c r="R144" s="53">
        <f>VLOOKUP($B144&amp;O$8,'Raw CDR data'!$A:$K,MATCH(MID(R$10,13,100)*1,'Raw CDR data'!$2:$2,0)+1,0)</f>
        <v>8.4285709999999998</v>
      </c>
      <c r="S144" s="52">
        <f>VLOOKUP($B144&amp;S$8,'Raw CDR data'!$A:$K,MATCH(MID(S$10,13,100)*1,'Raw CDR data'!$2:$2,0),0)</f>
        <v>0</v>
      </c>
      <c r="T144" s="52">
        <f>VLOOKUP($B144&amp;S$8,'Raw CDR data'!$A:$K,MATCH(MID(T$10,13,100)*1,'Raw CDR data'!$2:$2,0),0)</f>
        <v>0</v>
      </c>
      <c r="U144" s="53">
        <f>VLOOKUP($B144&amp;S$8,'Raw CDR data'!$A:$K,MATCH(MID(U$10,13,100)*1,'Raw CDR data'!$2:$2,0)+1,0)</f>
        <v>0</v>
      </c>
      <c r="V144" s="53">
        <f>VLOOKUP($B144&amp;S$8,'Raw CDR data'!$A:$K,MATCH(MID(V$10,13,100)*1,'Raw CDR data'!$2:$2,0)+1,0)</f>
        <v>0</v>
      </c>
      <c r="W144" s="52">
        <f>VLOOKUP($B144&amp;"Further Education College",'Raw CDR data'!$A:$K,MATCH(MID(W$10,13,100)*1,'Raw CDR data'!$2:$2,0),0)</f>
        <v>0</v>
      </c>
      <c r="X144" s="52">
        <f>VLOOKUP($B144&amp;"Further Education College",'Raw CDR data'!$A:$K,MATCH(MID(X$10,13,100)*1,'Raw CDR data'!$2:$2,0),0)</f>
        <v>0</v>
      </c>
      <c r="Y144" s="53">
        <f>VLOOKUP($B144&amp;"Further Education College",'Raw CDR data'!$A:$K,MATCH(MID(Y$10,13,100)*1,'Raw CDR data'!$2:$2,0)+1,0)</f>
        <v>0</v>
      </c>
      <c r="Z144" s="53">
        <f>VLOOKUP($B144&amp;"Further Education College",'Raw CDR data'!$A:$K,MATCH(MID(Z$10,13,100)*1,'Raw CDR data'!$2:$2,0)+1,0)</f>
        <v>0</v>
      </c>
      <c r="AA144" s="52">
        <f>VLOOKUP($B144&amp;AA$8,'Raw CDR data'!$A:$K,MATCH(MID(AA$10,13,100)*1,'Raw CDR data'!$2:$2,0),0)</f>
        <v>0</v>
      </c>
      <c r="AB144" s="52">
        <f>VLOOKUP($B144&amp;AA$8,'Raw CDR data'!$A:$K,MATCH(MID(AB$10,13,100)*1,'Raw CDR data'!$2:$2,0),0)</f>
        <v>0</v>
      </c>
      <c r="AC144" s="52">
        <f>VLOOKUP($B144&amp;AC$8,'Raw CDR data'!$A:$K,MATCH(MID(AC$10,13,100)*1,'Raw CDR data'!$2:$2,0),0)</f>
        <v>0</v>
      </c>
      <c r="AD144" s="52">
        <f>VLOOKUP($B144&amp;AC$8,'Raw CDR data'!$A:$K,MATCH(MID(AD$10,13,100)*1,'Raw CDR data'!$2:$2,0),0)</f>
        <v>0</v>
      </c>
      <c r="AE144" s="52">
        <f>VLOOKUP($B144&amp;"Voluntary Adoption Agency",'Raw CDR data'!$A:$K,MATCH(MID(AE$10,13,100)*1,'Raw CDR data'!$2:$2,0),0)</f>
        <v>1</v>
      </c>
      <c r="AF144" s="52">
        <f>VLOOKUP($B144&amp;"Voluntary Adoption Agency",'Raw CDR data'!$A:$K,MATCH(MID(AF$10,13,100)*1,'Raw CDR data'!$2:$2,0),0)</f>
        <v>1</v>
      </c>
      <c r="AG144" s="52">
        <f>VLOOKUP($B144&amp;"Local Authority Adoption Agency",'Raw CDR data'!$A:$K,MATCH(MID(AG$10,13,100)*1,'Raw CDR data'!$2:$2,0),0)</f>
        <v>1</v>
      </c>
      <c r="AH144" s="52">
        <f>VLOOKUP($B144&amp;"Local Authority Adoption Agency",'Raw CDR data'!$A:$K,MATCH(MID(AH$10,13,100)*1,'Raw CDR data'!$2:$2,0),0)</f>
        <v>1</v>
      </c>
      <c r="AI144" s="52">
        <f>VLOOKUP($B144&amp;"Independent Fostering Agency",'Raw CDR data'!$A:$K,MATCH(MID(AI$10,13,100)*1,'Raw CDR data'!$2:$2,0),0)</f>
        <v>7</v>
      </c>
      <c r="AJ144" s="52">
        <f>VLOOKUP($B144&amp;"Independent Fostering Agency",'Raw CDR data'!$A:$K,MATCH(MID(AJ$10,13,100)*1,'Raw CDR data'!$2:$2,0),0)</f>
        <v>7</v>
      </c>
      <c r="AK144" s="52">
        <f>VLOOKUP($B144&amp;"Local Authority Fostering Agency",'Raw CDR data'!$A:$K,MATCH(MID(AK$10,13,100)*1,'Raw CDR data'!$2:$2,0),0)</f>
        <v>1</v>
      </c>
      <c r="AL144" s="52">
        <f>VLOOKUP($B144&amp;"Local Authority Fostering Agency",'Raw CDR data'!$A:$K,MATCH(MID(AL$10,13,100)*1,'Raw CDR data'!$2:$2,0),0)</f>
        <v>1</v>
      </c>
      <c r="AM144" s="52">
        <f>VLOOKUP($B144&amp;AM$8,'Raw CDR data'!$A:$K,MATCH(MID(AM$10,13,100)*1,'Raw CDR data'!$2:$2,0),0)</f>
        <v>21</v>
      </c>
      <c r="AN144" s="52">
        <f>VLOOKUP($B144&amp;AM$8,'Raw CDR data'!$A:$K,MATCH(MID(AN$10,13,100)*1,'Raw CDR data'!$2:$2,0),0)</f>
        <v>21</v>
      </c>
    </row>
    <row r="145" spans="2:40" s="49" customFormat="1" ht="10.5">
      <c r="B145" s="146" t="s">
        <v>691</v>
      </c>
      <c r="C145" s="52">
        <f>VLOOKUP($B145&amp;C$8,'Raw CDR data'!$A:$K,MATCH(MID(C$10,13,100)*1,'Raw CDR data'!$2:$2,0),0)</f>
        <v>0</v>
      </c>
      <c r="D145" s="52">
        <f>VLOOKUP($B145&amp;C$8,'Raw CDR data'!$A:$K,MATCH(MID(D$10,13,100)*1,'Raw CDR data'!$2:$2,0),0)</f>
        <v>0</v>
      </c>
      <c r="E145" s="53">
        <f>VLOOKUP($B145&amp;C$8,'Raw CDR data'!$A:$K,MATCH(MID(E$10,13,100)*1,'Raw CDR data'!$2:$2,0)+1,0)</f>
        <v>0</v>
      </c>
      <c r="F145" s="53">
        <f>VLOOKUP($B145&amp;C$8,'Raw CDR data'!$A:$K,MATCH(MID(F$10,13,100)*1,'Raw CDR data'!$2:$2,0)+1,0)</f>
        <v>0</v>
      </c>
      <c r="G145" s="52">
        <f>VLOOKUP($B145&amp;G$8,'Raw CDR data'!$A:$K,MATCH(MID(G$10,13,100)*1,'Raw CDR data'!$2:$2,0),0)</f>
        <v>0</v>
      </c>
      <c r="H145" s="52">
        <f>VLOOKUP($B145&amp;G$8,'Raw CDR data'!$A:$K,MATCH(MID(H$10,13,100)*1,'Raw CDR data'!$2:$2,0),0)</f>
        <v>0</v>
      </c>
      <c r="I145" s="53">
        <f>VLOOKUP($B145&amp;G$8,'Raw CDR data'!$A:$K,MATCH(MID(I$10,13,100)*1,'Raw CDR data'!$2:$2,0)+1,0)</f>
        <v>0</v>
      </c>
      <c r="J145" s="53">
        <f>VLOOKUP($B145&amp;G$8,'Raw CDR data'!$A:$K,MATCH(MID(J$10,13,100)*1,'Raw CDR data'!$2:$2,0)+1,0)</f>
        <v>0</v>
      </c>
      <c r="K145" s="52">
        <f>VLOOKUP($B145&amp;K$8,'Raw CDR data'!$A:$K,MATCH(MID(K$10,13,100)*1,'Raw CDR data'!$2:$2,0),0)</f>
        <v>0</v>
      </c>
      <c r="L145" s="52">
        <f>VLOOKUP($B145&amp;K$8,'Raw CDR data'!$A:$K,MATCH(MID(L$10,13,100)*1,'Raw CDR data'!$2:$2,0),0)</f>
        <v>0</v>
      </c>
      <c r="M145" s="53">
        <f>VLOOKUP($B145&amp;K$8,'Raw CDR data'!$A:$K,MATCH(MID(M$10,13,100)*1,'Raw CDR data'!$2:$2,0)+1,0)</f>
        <v>0</v>
      </c>
      <c r="N145" s="53">
        <f>VLOOKUP($B145&amp;K$8,'Raw CDR data'!$A:$K,MATCH(MID(N$10,13,100)*1,'Raw CDR data'!$2:$2,0)+1,0)</f>
        <v>0</v>
      </c>
      <c r="O145" s="52">
        <f>VLOOKUP($B145&amp;O$8,'Raw CDR data'!$A:$K,MATCH(MID(O$10,13,100)*1,'Raw CDR data'!$2:$2,0),0)</f>
        <v>0</v>
      </c>
      <c r="P145" s="52">
        <f>VLOOKUP($B145&amp;O$8,'Raw CDR data'!$A:$K,MATCH(MID(P$10,13,100)*1,'Raw CDR data'!$2:$2,0),0)</f>
        <v>0</v>
      </c>
      <c r="Q145" s="53">
        <f>VLOOKUP($B145&amp;O$8,'Raw CDR data'!$A:$K,MATCH(MID(Q$10,13,100)*1,'Raw CDR data'!$2:$2,0)+1,0)</f>
        <v>0</v>
      </c>
      <c r="R145" s="53">
        <f>VLOOKUP($B145&amp;O$8,'Raw CDR data'!$A:$K,MATCH(MID(R$10,13,100)*1,'Raw CDR data'!$2:$2,0)+1,0)</f>
        <v>0</v>
      </c>
      <c r="S145" s="52">
        <f>VLOOKUP($B145&amp;S$8,'Raw CDR data'!$A:$K,MATCH(MID(S$10,13,100)*1,'Raw CDR data'!$2:$2,0),0)</f>
        <v>1</v>
      </c>
      <c r="T145" s="52">
        <f>VLOOKUP($B145&amp;S$8,'Raw CDR data'!$A:$K,MATCH(MID(T$10,13,100)*1,'Raw CDR data'!$2:$2,0),0)</f>
        <v>1</v>
      </c>
      <c r="U145" s="53">
        <f>VLOOKUP($B145&amp;S$8,'Raw CDR data'!$A:$K,MATCH(MID(U$10,13,100)*1,'Raw CDR data'!$2:$2,0)+1,0)</f>
        <v>90</v>
      </c>
      <c r="V145" s="53">
        <f>VLOOKUP($B145&amp;S$8,'Raw CDR data'!$A:$K,MATCH(MID(V$10,13,100)*1,'Raw CDR data'!$2:$2,0)+1,0)</f>
        <v>90</v>
      </c>
      <c r="W145" s="52">
        <f>VLOOKUP($B145&amp;"Further Education College",'Raw CDR data'!$A:$K,MATCH(MID(W$10,13,100)*1,'Raw CDR data'!$2:$2,0),0)</f>
        <v>0</v>
      </c>
      <c r="X145" s="52">
        <f>VLOOKUP($B145&amp;"Further Education College",'Raw CDR data'!$A:$K,MATCH(MID(X$10,13,100)*1,'Raw CDR data'!$2:$2,0),0)</f>
        <v>0</v>
      </c>
      <c r="Y145" s="53">
        <f>VLOOKUP($B145&amp;"Further Education College",'Raw CDR data'!$A:$K,MATCH(MID(Y$10,13,100)*1,'Raw CDR data'!$2:$2,0)+1,0)</f>
        <v>0</v>
      </c>
      <c r="Z145" s="53">
        <f>VLOOKUP($B145&amp;"Further Education College",'Raw CDR data'!$A:$K,MATCH(MID(Z$10,13,100)*1,'Raw CDR data'!$2:$2,0)+1,0)</f>
        <v>0</v>
      </c>
      <c r="AA145" s="52">
        <f>VLOOKUP($B145&amp;AA$8,'Raw CDR data'!$A:$K,MATCH(MID(AA$10,13,100)*1,'Raw CDR data'!$2:$2,0),0)</f>
        <v>0</v>
      </c>
      <c r="AB145" s="52">
        <f>VLOOKUP($B145&amp;AA$8,'Raw CDR data'!$A:$K,MATCH(MID(AB$10,13,100)*1,'Raw CDR data'!$2:$2,0),0)</f>
        <v>0</v>
      </c>
      <c r="AC145" s="52">
        <f>VLOOKUP($B145&amp;AC$8,'Raw CDR data'!$A:$K,MATCH(MID(AC$10,13,100)*1,'Raw CDR data'!$2:$2,0),0)</f>
        <v>1</v>
      </c>
      <c r="AD145" s="52">
        <f>VLOOKUP($B145&amp;AC$8,'Raw CDR data'!$A:$K,MATCH(MID(AD$10,13,100)*1,'Raw CDR data'!$2:$2,0),0)</f>
        <v>1</v>
      </c>
      <c r="AE145" s="52">
        <f>VLOOKUP($B145&amp;"Voluntary Adoption Agency",'Raw CDR data'!$A:$K,MATCH(MID(AE$10,13,100)*1,'Raw CDR data'!$2:$2,0),0)</f>
        <v>0</v>
      </c>
      <c r="AF145" s="52">
        <f>VLOOKUP($B145&amp;"Voluntary Adoption Agency",'Raw CDR data'!$A:$K,MATCH(MID(AF$10,13,100)*1,'Raw CDR data'!$2:$2,0),0)</f>
        <v>0</v>
      </c>
      <c r="AG145" s="52">
        <f>VLOOKUP($B145&amp;"Local Authority Adoption Agency",'Raw CDR data'!$A:$K,MATCH(MID(AG$10,13,100)*1,'Raw CDR data'!$2:$2,0),0)</f>
        <v>1</v>
      </c>
      <c r="AH145" s="52">
        <f>VLOOKUP($B145&amp;"Local Authority Adoption Agency",'Raw CDR data'!$A:$K,MATCH(MID(AH$10,13,100)*1,'Raw CDR data'!$2:$2,0),0)</f>
        <v>1</v>
      </c>
      <c r="AI145" s="52">
        <f>VLOOKUP($B145&amp;"Independent Fostering Agency",'Raw CDR data'!$A:$K,MATCH(MID(AI$10,13,100)*1,'Raw CDR data'!$2:$2,0),0)</f>
        <v>0</v>
      </c>
      <c r="AJ145" s="52">
        <f>VLOOKUP($B145&amp;"Independent Fostering Agency",'Raw CDR data'!$A:$K,MATCH(MID(AJ$10,13,100)*1,'Raw CDR data'!$2:$2,0),0)</f>
        <v>0</v>
      </c>
      <c r="AK145" s="52">
        <f>VLOOKUP($B145&amp;"Local Authority Fostering Agency",'Raw CDR data'!$A:$K,MATCH(MID(AK$10,13,100)*1,'Raw CDR data'!$2:$2,0),0)</f>
        <v>1</v>
      </c>
      <c r="AL145" s="52">
        <f>VLOOKUP($B145&amp;"Local Authority Fostering Agency",'Raw CDR data'!$A:$K,MATCH(MID(AL$10,13,100)*1,'Raw CDR data'!$2:$2,0),0)</f>
        <v>1</v>
      </c>
      <c r="AM145" s="52">
        <f>VLOOKUP($B145&amp;AM$8,'Raw CDR data'!$A:$K,MATCH(MID(AM$10,13,100)*1,'Raw CDR data'!$2:$2,0),0)</f>
        <v>4</v>
      </c>
      <c r="AN145" s="52">
        <f>VLOOKUP($B145&amp;AM$8,'Raw CDR data'!$A:$K,MATCH(MID(AN$10,13,100)*1,'Raw CDR data'!$2:$2,0),0)</f>
        <v>4</v>
      </c>
    </row>
    <row r="146" spans="2:40" s="49" customFormat="1" ht="10.5">
      <c r="B146" s="146" t="s">
        <v>710</v>
      </c>
      <c r="C146" s="52">
        <f>VLOOKUP($B146&amp;C$8,'Raw CDR data'!$A:$K,MATCH(MID(C$10,13,100)*1,'Raw CDR data'!$2:$2,0),0)</f>
        <v>1</v>
      </c>
      <c r="D146" s="52">
        <f>VLOOKUP($B146&amp;C$8,'Raw CDR data'!$A:$K,MATCH(MID(D$10,13,100)*1,'Raw CDR data'!$2:$2,0),0)</f>
        <v>1</v>
      </c>
      <c r="E146" s="53">
        <f>VLOOKUP($B146&amp;C$8,'Raw CDR data'!$A:$K,MATCH(MID(E$10,13,100)*1,'Raw CDR data'!$2:$2,0)+1,0)</f>
        <v>6</v>
      </c>
      <c r="F146" s="53">
        <f>VLOOKUP($B146&amp;C$8,'Raw CDR data'!$A:$K,MATCH(MID(F$10,13,100)*1,'Raw CDR data'!$2:$2,0)+1,0)</f>
        <v>6</v>
      </c>
      <c r="G146" s="52">
        <f>VLOOKUP($B146&amp;G$8,'Raw CDR data'!$A:$K,MATCH(MID(G$10,13,100)*1,'Raw CDR data'!$2:$2,0),0)</f>
        <v>0</v>
      </c>
      <c r="H146" s="52">
        <f>VLOOKUP($B146&amp;G$8,'Raw CDR data'!$A:$K,MATCH(MID(H$10,13,100)*1,'Raw CDR data'!$2:$2,0),0)</f>
        <v>0</v>
      </c>
      <c r="I146" s="53">
        <f>VLOOKUP($B146&amp;G$8,'Raw CDR data'!$A:$K,MATCH(MID(I$10,13,100)*1,'Raw CDR data'!$2:$2,0)+1,0)</f>
        <v>0</v>
      </c>
      <c r="J146" s="53">
        <f>VLOOKUP($B146&amp;G$8,'Raw CDR data'!$A:$K,MATCH(MID(J$10,13,100)*1,'Raw CDR data'!$2:$2,0)+1,0)</f>
        <v>0</v>
      </c>
      <c r="K146" s="52">
        <f>VLOOKUP($B146&amp;K$8,'Raw CDR data'!$A:$K,MATCH(MID(K$10,13,100)*1,'Raw CDR data'!$2:$2,0),0)</f>
        <v>0</v>
      </c>
      <c r="L146" s="52">
        <f>VLOOKUP($B146&amp;K$8,'Raw CDR data'!$A:$K,MATCH(MID(L$10,13,100)*1,'Raw CDR data'!$2:$2,0),0)</f>
        <v>0</v>
      </c>
      <c r="M146" s="53">
        <f>VLOOKUP($B146&amp;K$8,'Raw CDR data'!$A:$K,MATCH(MID(M$10,13,100)*1,'Raw CDR data'!$2:$2,0)+1,0)</f>
        <v>0</v>
      </c>
      <c r="N146" s="53">
        <f>VLOOKUP($B146&amp;K$8,'Raw CDR data'!$A:$K,MATCH(MID(N$10,13,100)*1,'Raw CDR data'!$2:$2,0)+1,0)</f>
        <v>0</v>
      </c>
      <c r="O146" s="52">
        <f>VLOOKUP($B146&amp;O$8,'Raw CDR data'!$A:$K,MATCH(MID(O$10,13,100)*1,'Raw CDR data'!$2:$2,0),0)</f>
        <v>0</v>
      </c>
      <c r="P146" s="52">
        <f>VLOOKUP($B146&amp;O$8,'Raw CDR data'!$A:$K,MATCH(MID(P$10,13,100)*1,'Raw CDR data'!$2:$2,0),0)</f>
        <v>0</v>
      </c>
      <c r="Q146" s="53">
        <f>VLOOKUP($B146&amp;O$8,'Raw CDR data'!$A:$K,MATCH(MID(Q$10,13,100)*1,'Raw CDR data'!$2:$2,0)+1,0)</f>
        <v>0</v>
      </c>
      <c r="R146" s="53">
        <f>VLOOKUP($B146&amp;O$8,'Raw CDR data'!$A:$K,MATCH(MID(R$10,13,100)*1,'Raw CDR data'!$2:$2,0)+1,0)</f>
        <v>0</v>
      </c>
      <c r="S146" s="52">
        <f>VLOOKUP($B146&amp;S$8,'Raw CDR data'!$A:$K,MATCH(MID(S$10,13,100)*1,'Raw CDR data'!$2:$2,0),0)</f>
        <v>0</v>
      </c>
      <c r="T146" s="52">
        <f>VLOOKUP($B146&amp;S$8,'Raw CDR data'!$A:$K,MATCH(MID(T$10,13,100)*1,'Raw CDR data'!$2:$2,0),0)</f>
        <v>0</v>
      </c>
      <c r="U146" s="53">
        <f>VLOOKUP($B146&amp;S$8,'Raw CDR data'!$A:$K,MATCH(MID(U$10,13,100)*1,'Raw CDR data'!$2:$2,0)+1,0)</f>
        <v>0</v>
      </c>
      <c r="V146" s="53">
        <f>VLOOKUP($B146&amp;S$8,'Raw CDR data'!$A:$K,MATCH(MID(V$10,13,100)*1,'Raw CDR data'!$2:$2,0)+1,0)</f>
        <v>0</v>
      </c>
      <c r="W146" s="52">
        <f>VLOOKUP($B146&amp;"Further Education College",'Raw CDR data'!$A:$K,MATCH(MID(W$10,13,100)*1,'Raw CDR data'!$2:$2,0),0)</f>
        <v>0</v>
      </c>
      <c r="X146" s="52">
        <f>VLOOKUP($B146&amp;"Further Education College",'Raw CDR data'!$A:$K,MATCH(MID(X$10,13,100)*1,'Raw CDR data'!$2:$2,0),0)</f>
        <v>0</v>
      </c>
      <c r="Y146" s="53">
        <f>VLOOKUP($B146&amp;"Further Education College",'Raw CDR data'!$A:$K,MATCH(MID(Y$10,13,100)*1,'Raw CDR data'!$2:$2,0)+1,0)</f>
        <v>0</v>
      </c>
      <c r="Z146" s="53">
        <f>VLOOKUP($B146&amp;"Further Education College",'Raw CDR data'!$A:$K,MATCH(MID(Z$10,13,100)*1,'Raw CDR data'!$2:$2,0)+1,0)</f>
        <v>0</v>
      </c>
      <c r="AA146" s="52">
        <f>VLOOKUP($B146&amp;AA$8,'Raw CDR data'!$A:$K,MATCH(MID(AA$10,13,100)*1,'Raw CDR data'!$2:$2,0),0)</f>
        <v>0</v>
      </c>
      <c r="AB146" s="52">
        <f>VLOOKUP($B146&amp;AA$8,'Raw CDR data'!$A:$K,MATCH(MID(AB$10,13,100)*1,'Raw CDR data'!$2:$2,0),0)</f>
        <v>0</v>
      </c>
      <c r="AC146" s="52">
        <f>VLOOKUP($B146&amp;AC$8,'Raw CDR data'!$A:$K,MATCH(MID(AC$10,13,100)*1,'Raw CDR data'!$2:$2,0),0)</f>
        <v>0</v>
      </c>
      <c r="AD146" s="52">
        <f>VLOOKUP($B146&amp;AC$8,'Raw CDR data'!$A:$K,MATCH(MID(AD$10,13,100)*1,'Raw CDR data'!$2:$2,0),0)</f>
        <v>0</v>
      </c>
      <c r="AE146" s="52">
        <f>VLOOKUP($B146&amp;"Voluntary Adoption Agency",'Raw CDR data'!$A:$K,MATCH(MID(AE$10,13,100)*1,'Raw CDR data'!$2:$2,0),0)</f>
        <v>0</v>
      </c>
      <c r="AF146" s="52">
        <f>VLOOKUP($B146&amp;"Voluntary Adoption Agency",'Raw CDR data'!$A:$K,MATCH(MID(AF$10,13,100)*1,'Raw CDR data'!$2:$2,0),0)</f>
        <v>0</v>
      </c>
      <c r="AG146" s="52">
        <f>VLOOKUP($B146&amp;"Local Authority Adoption Agency",'Raw CDR data'!$A:$K,MATCH(MID(AG$10,13,100)*1,'Raw CDR data'!$2:$2,0),0)</f>
        <v>1</v>
      </c>
      <c r="AH146" s="52">
        <f>VLOOKUP($B146&amp;"Local Authority Adoption Agency",'Raw CDR data'!$A:$K,MATCH(MID(AH$10,13,100)*1,'Raw CDR data'!$2:$2,0),0)</f>
        <v>1</v>
      </c>
      <c r="AI146" s="52">
        <f>VLOOKUP($B146&amp;"Independent Fostering Agency",'Raw CDR data'!$A:$K,MATCH(MID(AI$10,13,100)*1,'Raw CDR data'!$2:$2,0),0)</f>
        <v>2</v>
      </c>
      <c r="AJ146" s="52">
        <f>VLOOKUP($B146&amp;"Independent Fostering Agency",'Raw CDR data'!$A:$K,MATCH(MID(AJ$10,13,100)*1,'Raw CDR data'!$2:$2,0),0)</f>
        <v>2</v>
      </c>
      <c r="AK146" s="52">
        <f>VLOOKUP($B146&amp;"Local Authority Fostering Agency",'Raw CDR data'!$A:$K,MATCH(MID(AK$10,13,100)*1,'Raw CDR data'!$2:$2,0),0)</f>
        <v>1</v>
      </c>
      <c r="AL146" s="52">
        <f>VLOOKUP($B146&amp;"Local Authority Fostering Agency",'Raw CDR data'!$A:$K,MATCH(MID(AL$10,13,100)*1,'Raw CDR data'!$2:$2,0),0)</f>
        <v>1</v>
      </c>
      <c r="AM146" s="52">
        <f>VLOOKUP($B146&amp;AM$8,'Raw CDR data'!$A:$K,MATCH(MID(AM$10,13,100)*1,'Raw CDR data'!$2:$2,0),0)</f>
        <v>5</v>
      </c>
      <c r="AN146" s="52">
        <f>VLOOKUP($B146&amp;AM$8,'Raw CDR data'!$A:$K,MATCH(MID(AN$10,13,100)*1,'Raw CDR data'!$2:$2,0),0)</f>
        <v>5</v>
      </c>
    </row>
    <row r="147" spans="2:40" s="49" customFormat="1" ht="10.5">
      <c r="B147" s="146" t="s">
        <v>2357</v>
      </c>
      <c r="C147" s="52">
        <f>VLOOKUP($B147&amp;C$8,'Raw CDR data'!$A:$K,MATCH(MID(C$10,13,100)*1,'Raw CDR data'!$2:$2,0),0)</f>
        <v>12</v>
      </c>
      <c r="D147" s="52">
        <f>VLOOKUP($B147&amp;C$8,'Raw CDR data'!$A:$K,MATCH(MID(D$10,13,100)*1,'Raw CDR data'!$2:$2,0),0)</f>
        <v>12</v>
      </c>
      <c r="E147" s="53">
        <f>VLOOKUP($B147&amp;C$8,'Raw CDR data'!$A:$K,MATCH(MID(E$10,13,100)*1,'Raw CDR data'!$2:$2,0)+1,0)</f>
        <v>56</v>
      </c>
      <c r="F147" s="53">
        <f>VLOOKUP($B147&amp;C$8,'Raw CDR data'!$A:$K,MATCH(MID(F$10,13,100)*1,'Raw CDR data'!$2:$2,0)+1,0)</f>
        <v>56</v>
      </c>
      <c r="G147" s="52">
        <f>VLOOKUP($B147&amp;G$8,'Raw CDR data'!$A:$K,MATCH(MID(G$10,13,100)*1,'Raw CDR data'!$2:$2,0),0)</f>
        <v>0</v>
      </c>
      <c r="H147" s="52">
        <f>VLOOKUP($B147&amp;G$8,'Raw CDR data'!$A:$K,MATCH(MID(H$10,13,100)*1,'Raw CDR data'!$2:$2,0),0)</f>
        <v>0</v>
      </c>
      <c r="I147" s="53">
        <f>VLOOKUP($B147&amp;G$8,'Raw CDR data'!$A:$K,MATCH(MID(I$10,13,100)*1,'Raw CDR data'!$2:$2,0)+1,0)</f>
        <v>0</v>
      </c>
      <c r="J147" s="53">
        <f>VLOOKUP($B147&amp;G$8,'Raw CDR data'!$A:$K,MATCH(MID(J$10,13,100)*1,'Raw CDR data'!$2:$2,0)+1,0)</f>
        <v>0</v>
      </c>
      <c r="K147" s="52">
        <f>VLOOKUP($B147&amp;K$8,'Raw CDR data'!$A:$K,MATCH(MID(K$10,13,100)*1,'Raw CDR data'!$2:$2,0),0)</f>
        <v>0</v>
      </c>
      <c r="L147" s="52">
        <f>VLOOKUP($B147&amp;K$8,'Raw CDR data'!$A:$K,MATCH(MID(L$10,13,100)*1,'Raw CDR data'!$2:$2,0),0)</f>
        <v>0</v>
      </c>
      <c r="M147" s="53">
        <f>VLOOKUP($B147&amp;K$8,'Raw CDR data'!$A:$K,MATCH(MID(M$10,13,100)*1,'Raw CDR data'!$2:$2,0)+1,0)</f>
        <v>0</v>
      </c>
      <c r="N147" s="53">
        <f>VLOOKUP($B147&amp;K$8,'Raw CDR data'!$A:$K,MATCH(MID(N$10,13,100)*1,'Raw CDR data'!$2:$2,0)+1,0)</f>
        <v>0</v>
      </c>
      <c r="O147" s="52">
        <f>VLOOKUP($B147&amp;O$8,'Raw CDR data'!$A:$K,MATCH(MID(O$10,13,100)*1,'Raw CDR data'!$2:$2,0),0)</f>
        <v>1</v>
      </c>
      <c r="P147" s="52">
        <f>VLOOKUP($B147&amp;O$8,'Raw CDR data'!$A:$K,MATCH(MID(P$10,13,100)*1,'Raw CDR data'!$2:$2,0),0)</f>
        <v>1</v>
      </c>
      <c r="Q147" s="53">
        <f>VLOOKUP($B147&amp;O$8,'Raw CDR data'!$A:$K,MATCH(MID(Q$10,13,100)*1,'Raw CDR data'!$2:$2,0)+1,0)</f>
        <v>6.4285709999999998</v>
      </c>
      <c r="R147" s="53">
        <f>VLOOKUP($B147&amp;O$8,'Raw CDR data'!$A:$K,MATCH(MID(R$10,13,100)*1,'Raw CDR data'!$2:$2,0)+1,0)</f>
        <v>6.4285709999999998</v>
      </c>
      <c r="S147" s="52">
        <f>VLOOKUP($B147&amp;S$8,'Raw CDR data'!$A:$K,MATCH(MID(S$10,13,100)*1,'Raw CDR data'!$2:$2,0),0)</f>
        <v>0</v>
      </c>
      <c r="T147" s="52">
        <f>VLOOKUP($B147&amp;S$8,'Raw CDR data'!$A:$K,MATCH(MID(T$10,13,100)*1,'Raw CDR data'!$2:$2,0),0)</f>
        <v>0</v>
      </c>
      <c r="U147" s="53">
        <f>VLOOKUP($B147&amp;S$8,'Raw CDR data'!$A:$K,MATCH(MID(U$10,13,100)*1,'Raw CDR data'!$2:$2,0)+1,0)</f>
        <v>0</v>
      </c>
      <c r="V147" s="53">
        <f>VLOOKUP($B147&amp;S$8,'Raw CDR data'!$A:$K,MATCH(MID(V$10,13,100)*1,'Raw CDR data'!$2:$2,0)+1,0)</f>
        <v>0</v>
      </c>
      <c r="W147" s="52">
        <f>VLOOKUP($B147&amp;"Further Education College",'Raw CDR data'!$A:$K,MATCH(MID(W$10,13,100)*1,'Raw CDR data'!$2:$2,0),0)</f>
        <v>0</v>
      </c>
      <c r="X147" s="52">
        <f>VLOOKUP($B147&amp;"Further Education College",'Raw CDR data'!$A:$K,MATCH(MID(X$10,13,100)*1,'Raw CDR data'!$2:$2,0),0)</f>
        <v>0</v>
      </c>
      <c r="Y147" s="53">
        <f>VLOOKUP($B147&amp;"Further Education College",'Raw CDR data'!$A:$K,MATCH(MID(Y$10,13,100)*1,'Raw CDR data'!$2:$2,0)+1,0)</f>
        <v>0</v>
      </c>
      <c r="Z147" s="53">
        <f>VLOOKUP($B147&amp;"Further Education College",'Raw CDR data'!$A:$K,MATCH(MID(Z$10,13,100)*1,'Raw CDR data'!$2:$2,0)+1,0)</f>
        <v>0</v>
      </c>
      <c r="AA147" s="52">
        <f>VLOOKUP($B147&amp;AA$8,'Raw CDR data'!$A:$K,MATCH(MID(AA$10,13,100)*1,'Raw CDR data'!$2:$2,0),0)</f>
        <v>0</v>
      </c>
      <c r="AB147" s="52">
        <f>VLOOKUP($B147&amp;AA$8,'Raw CDR data'!$A:$K,MATCH(MID(AB$10,13,100)*1,'Raw CDR data'!$2:$2,0),0)</f>
        <v>0</v>
      </c>
      <c r="AC147" s="52">
        <f>VLOOKUP($B147&amp;AC$8,'Raw CDR data'!$A:$K,MATCH(MID(AC$10,13,100)*1,'Raw CDR data'!$2:$2,0),0)</f>
        <v>0</v>
      </c>
      <c r="AD147" s="52">
        <f>VLOOKUP($B147&amp;AC$8,'Raw CDR data'!$A:$K,MATCH(MID(AD$10,13,100)*1,'Raw CDR data'!$2:$2,0),0)</f>
        <v>0</v>
      </c>
      <c r="AE147" s="52">
        <f>VLOOKUP($B147&amp;"Voluntary Adoption Agency",'Raw CDR data'!$A:$K,MATCH(MID(AE$10,13,100)*1,'Raw CDR data'!$2:$2,0),0)</f>
        <v>0</v>
      </c>
      <c r="AF147" s="52">
        <f>VLOOKUP($B147&amp;"Voluntary Adoption Agency",'Raw CDR data'!$A:$K,MATCH(MID(AF$10,13,100)*1,'Raw CDR data'!$2:$2,0),0)</f>
        <v>0</v>
      </c>
      <c r="AG147" s="52">
        <f>VLOOKUP($B147&amp;"Local Authority Adoption Agency",'Raw CDR data'!$A:$K,MATCH(MID(AG$10,13,100)*1,'Raw CDR data'!$2:$2,0),0)</f>
        <v>1</v>
      </c>
      <c r="AH147" s="52">
        <f>VLOOKUP($B147&amp;"Local Authority Adoption Agency",'Raw CDR data'!$A:$K,MATCH(MID(AH$10,13,100)*1,'Raw CDR data'!$2:$2,0),0)</f>
        <v>1</v>
      </c>
      <c r="AI147" s="52">
        <f>VLOOKUP($B147&amp;"Independent Fostering Agency",'Raw CDR data'!$A:$K,MATCH(MID(AI$10,13,100)*1,'Raw CDR data'!$2:$2,0),0)</f>
        <v>4</v>
      </c>
      <c r="AJ147" s="52">
        <f>VLOOKUP($B147&amp;"Independent Fostering Agency",'Raw CDR data'!$A:$K,MATCH(MID(AJ$10,13,100)*1,'Raw CDR data'!$2:$2,0),0)</f>
        <v>4</v>
      </c>
      <c r="AK147" s="52">
        <f>VLOOKUP($B147&amp;"Local Authority Fostering Agency",'Raw CDR data'!$A:$K,MATCH(MID(AK$10,13,100)*1,'Raw CDR data'!$2:$2,0),0)</f>
        <v>1</v>
      </c>
      <c r="AL147" s="52">
        <f>VLOOKUP($B147&amp;"Local Authority Fostering Agency",'Raw CDR data'!$A:$K,MATCH(MID(AL$10,13,100)*1,'Raw CDR data'!$2:$2,0),0)</f>
        <v>1</v>
      </c>
      <c r="AM147" s="52">
        <f>VLOOKUP($B147&amp;AM$8,'Raw CDR data'!$A:$K,MATCH(MID(AM$10,13,100)*1,'Raw CDR data'!$2:$2,0),0)</f>
        <v>19</v>
      </c>
      <c r="AN147" s="52">
        <f>VLOOKUP($B147&amp;AM$8,'Raw CDR data'!$A:$K,MATCH(MID(AN$10,13,100)*1,'Raw CDR data'!$2:$2,0),0)</f>
        <v>19</v>
      </c>
    </row>
    <row r="148" spans="2:40" s="49" customFormat="1" ht="10.5">
      <c r="B148" s="143"/>
      <c r="C148" s="52"/>
      <c r="D148" s="52"/>
      <c r="E148" s="53"/>
      <c r="F148" s="53"/>
      <c r="G148" s="52"/>
      <c r="H148" s="52"/>
      <c r="I148" s="53"/>
      <c r="J148" s="53"/>
      <c r="K148" s="52"/>
      <c r="L148" s="52"/>
      <c r="M148" s="53"/>
      <c r="N148" s="53"/>
      <c r="O148" s="52"/>
      <c r="P148" s="52"/>
      <c r="Q148" s="53"/>
      <c r="R148" s="53"/>
      <c r="S148" s="52"/>
      <c r="T148" s="52"/>
      <c r="U148" s="53"/>
      <c r="V148" s="53"/>
      <c r="W148" s="52"/>
      <c r="X148" s="52"/>
      <c r="Y148" s="53"/>
      <c r="Z148" s="53"/>
      <c r="AA148" s="52"/>
      <c r="AB148" s="52"/>
      <c r="AC148" s="52"/>
      <c r="AD148" s="52"/>
      <c r="AE148" s="52"/>
      <c r="AF148" s="52"/>
      <c r="AG148" s="52"/>
      <c r="AH148" s="52"/>
      <c r="AI148" s="52"/>
      <c r="AJ148" s="52"/>
      <c r="AK148" s="52"/>
      <c r="AL148" s="52"/>
      <c r="AM148" s="52"/>
      <c r="AN148" s="52"/>
    </row>
    <row r="149" spans="2:40" s="49" customFormat="1" ht="10.5">
      <c r="B149" s="145" t="s">
        <v>826</v>
      </c>
      <c r="C149" s="52">
        <f>VLOOKUP($B149&amp;C$8,'Raw CDR data'!$A:$K,MATCH(MID(C$10,13,100)*1,'Raw CDR data'!$2:$2,0),0)</f>
        <v>264</v>
      </c>
      <c r="D149" s="52">
        <f>VLOOKUP($B149&amp;C$8,'Raw CDR data'!$A:$K,MATCH(MID(D$10,13,100)*1,'Raw CDR data'!$2:$2,0),0)</f>
        <v>268</v>
      </c>
      <c r="E149" s="53">
        <f>VLOOKUP($B149&amp;C$8,'Raw CDR data'!$A:$K,MATCH(MID(E$10,13,100)*1,'Raw CDR data'!$2:$2,0)+1,0)</f>
        <v>1856</v>
      </c>
      <c r="F149" s="53">
        <f>VLOOKUP($B149&amp;C$8,'Raw CDR data'!$A:$K,MATCH(MID(F$10,13,100)*1,'Raw CDR data'!$2:$2,0)+1,0)</f>
        <v>1850</v>
      </c>
      <c r="G149" s="52">
        <f>VLOOKUP($B149&amp;G$8,'Raw CDR data'!$A:$K,MATCH(MID(G$10,13,100)*1,'Raw CDR data'!$2:$2,0),0)</f>
        <v>3</v>
      </c>
      <c r="H149" s="52">
        <f>VLOOKUP($B149&amp;G$8,'Raw CDR data'!$A:$K,MATCH(MID(H$10,13,100)*1,'Raw CDR data'!$2:$2,0),0)</f>
        <v>3</v>
      </c>
      <c r="I149" s="53">
        <f>VLOOKUP($B149&amp;G$8,'Raw CDR data'!$A:$K,MATCH(MID(I$10,13,100)*1,'Raw CDR data'!$2:$2,0)+1,0)</f>
        <v>28</v>
      </c>
      <c r="J149" s="53">
        <f>VLOOKUP($B149&amp;G$8,'Raw CDR data'!$A:$K,MATCH(MID(J$10,13,100)*1,'Raw CDR data'!$2:$2,0)+1,0)</f>
        <v>28</v>
      </c>
      <c r="K149" s="52">
        <f>VLOOKUP($B149&amp;K$8,'Raw CDR data'!$A:$K,MATCH(MID(K$10,13,100)*1,'Raw CDR data'!$2:$2,0),0)</f>
        <v>71</v>
      </c>
      <c r="L149" s="52">
        <f>VLOOKUP($B149&amp;K$8,'Raw CDR data'!$A:$K,MATCH(MID(L$10,13,100)*1,'Raw CDR data'!$2:$2,0),0)</f>
        <v>71</v>
      </c>
      <c r="M149" s="53">
        <f>VLOOKUP($B149&amp;K$8,'Raw CDR data'!$A:$K,MATCH(MID(M$10,13,100)*1,'Raw CDR data'!$2:$2,0)+1,0)</f>
        <v>2837.3392590000003</v>
      </c>
      <c r="N149" s="53">
        <f>VLOOKUP($B149&amp;K$8,'Raw CDR data'!$A:$K,MATCH(MID(N$10,13,100)*1,'Raw CDR data'!$2:$2,0)+1,0)</f>
        <v>2838.2499989999997</v>
      </c>
      <c r="O149" s="52">
        <f>VLOOKUP($B149&amp;O$8,'Raw CDR data'!$A:$K,MATCH(MID(O$10,13,100)*1,'Raw CDR data'!$2:$2,0),0)</f>
        <v>9</v>
      </c>
      <c r="P149" s="52">
        <f>VLOOKUP($B149&amp;O$8,'Raw CDR data'!$A:$K,MATCH(MID(P$10,13,100)*1,'Raw CDR data'!$2:$2,0),0)</f>
        <v>9</v>
      </c>
      <c r="Q149" s="53">
        <f>VLOOKUP($B149&amp;O$8,'Raw CDR data'!$A:$K,MATCH(MID(Q$10,13,100)*1,'Raw CDR data'!$2:$2,0)+1,0)</f>
        <v>58.335402000000002</v>
      </c>
      <c r="R149" s="53">
        <f>VLOOKUP($B149&amp;O$8,'Raw CDR data'!$A:$K,MATCH(MID(R$10,13,100)*1,'Raw CDR data'!$2:$2,0)+1,0)</f>
        <v>58.335402000000002</v>
      </c>
      <c r="S149" s="52">
        <f>VLOOKUP($B149&amp;S$8,'Raw CDR data'!$A:$K,MATCH(MID(S$10,13,100)*1,'Raw CDR data'!$2:$2,0),0)</f>
        <v>22</v>
      </c>
      <c r="T149" s="52">
        <f>VLOOKUP($B149&amp;S$8,'Raw CDR data'!$A:$K,MATCH(MID(T$10,13,100)*1,'Raw CDR data'!$2:$2,0),0)</f>
        <v>21</v>
      </c>
      <c r="U149" s="53">
        <f>VLOOKUP($B149&amp;S$8,'Raw CDR data'!$A:$K,MATCH(MID(U$10,13,100)*1,'Raw CDR data'!$2:$2,0)+1,0)</f>
        <v>3030</v>
      </c>
      <c r="V149" s="53">
        <f>VLOOKUP($B149&amp;S$8,'Raw CDR data'!$A:$K,MATCH(MID(V$10,13,100)*1,'Raw CDR data'!$2:$2,0)+1,0)</f>
        <v>2960</v>
      </c>
      <c r="W149" s="52">
        <f>VLOOKUP($B149&amp;"Further Education College",'Raw CDR data'!$A:$K,MATCH(MID(W$10,13,100)*1,'Raw CDR data'!$2:$2,0),0)</f>
        <v>7</v>
      </c>
      <c r="X149" s="52">
        <f>VLOOKUP($B149&amp;"Further Education College",'Raw CDR data'!$A:$K,MATCH(MID(X$10,13,100)*1,'Raw CDR data'!$2:$2,0),0)</f>
        <v>7</v>
      </c>
      <c r="Y149" s="53">
        <f>VLOOKUP($B149&amp;"Further Education College",'Raw CDR data'!$A:$K,MATCH(MID(Y$10,13,100)*1,'Raw CDR data'!$2:$2,0)+1,0)</f>
        <v>850</v>
      </c>
      <c r="Z149" s="53">
        <f>VLOOKUP($B149&amp;"Further Education College",'Raw CDR data'!$A:$K,MATCH(MID(Z$10,13,100)*1,'Raw CDR data'!$2:$2,0)+1,0)</f>
        <v>850</v>
      </c>
      <c r="AA149" s="52">
        <f>VLOOKUP($B149&amp;AA$8,'Raw CDR data'!$A:$K,MATCH(MID(AA$10,13,100)*1,'Raw CDR data'!$2:$2,0),0)</f>
        <v>2</v>
      </c>
      <c r="AB149" s="52">
        <f>VLOOKUP($B149&amp;AA$8,'Raw CDR data'!$A:$K,MATCH(MID(AB$10,13,100)*1,'Raw CDR data'!$2:$2,0),0)</f>
        <v>2</v>
      </c>
      <c r="AC149" s="52">
        <f>VLOOKUP($B149&amp;AC$8,'Raw CDR data'!$A:$K,MATCH(MID(AC$10,13,100)*1,'Raw CDR data'!$2:$2,0),0)</f>
        <v>9</v>
      </c>
      <c r="AD149" s="52">
        <f>VLOOKUP($B149&amp;AC$8,'Raw CDR data'!$A:$K,MATCH(MID(AD$10,13,100)*1,'Raw CDR data'!$2:$2,0),0)</f>
        <v>9</v>
      </c>
      <c r="AE149" s="52">
        <f>VLOOKUP($B149&amp;"Voluntary Adoption Agency",'Raw CDR data'!$A:$K,MATCH(MID(AE$10,13,100)*1,'Raw CDR data'!$2:$2,0),0)</f>
        <v>6</v>
      </c>
      <c r="AF149" s="52">
        <f>VLOOKUP($B149&amp;"Voluntary Adoption Agency",'Raw CDR data'!$A:$K,MATCH(MID(AF$10,13,100)*1,'Raw CDR data'!$2:$2,0),0)</f>
        <v>6</v>
      </c>
      <c r="AG149" s="52">
        <f>VLOOKUP($B149&amp;"Local Authority Adoption Agency",'Raw CDR data'!$A:$K,MATCH(MID(AG$10,13,100)*1,'Raw CDR data'!$2:$2,0),0)</f>
        <v>19</v>
      </c>
      <c r="AH149" s="52">
        <f>VLOOKUP($B149&amp;"Local Authority Adoption Agency",'Raw CDR data'!$A:$K,MATCH(MID(AH$10,13,100)*1,'Raw CDR data'!$2:$2,0),0)</f>
        <v>19</v>
      </c>
      <c r="AI149" s="52">
        <f>VLOOKUP($B149&amp;"Independent Fostering Agency",'Raw CDR data'!$A:$K,MATCH(MID(AI$10,13,100)*1,'Raw CDR data'!$2:$2,0),0)</f>
        <v>59</v>
      </c>
      <c r="AJ149" s="52">
        <f>VLOOKUP($B149&amp;"Independent Fostering Agency",'Raw CDR data'!$A:$K,MATCH(MID(AJ$10,13,100)*1,'Raw CDR data'!$2:$2,0),0)</f>
        <v>58</v>
      </c>
      <c r="AK149" s="52">
        <f>VLOOKUP($B149&amp;"Local Authority Fostering Agency",'Raw CDR data'!$A:$K,MATCH(MID(AK$10,13,100)*1,'Raw CDR data'!$2:$2,0),0)</f>
        <v>19</v>
      </c>
      <c r="AL149" s="52">
        <f>VLOOKUP($B149&amp;"Local Authority Fostering Agency",'Raw CDR data'!$A:$K,MATCH(MID(AL$10,13,100)*1,'Raw CDR data'!$2:$2,0),0)</f>
        <v>19</v>
      </c>
      <c r="AM149" s="52">
        <f>VLOOKUP($B149&amp;AM$8,'Raw CDR data'!$A:$K,MATCH(MID(AM$10,13,100)*1,'Raw CDR data'!$2:$2,0),0)</f>
        <v>490</v>
      </c>
      <c r="AN149" s="52">
        <f>VLOOKUP($B149&amp;AM$8,'Raw CDR data'!$A:$K,MATCH(MID(AN$10,13,100)*1,'Raw CDR data'!$2:$2,0),0)</f>
        <v>492</v>
      </c>
    </row>
    <row r="150" spans="2:40" s="49" customFormat="1" ht="10.5">
      <c r="B150" s="146" t="s">
        <v>1616</v>
      </c>
      <c r="C150" s="52">
        <f>VLOOKUP($B150&amp;C$8,'Raw CDR data'!$A:$K,MATCH(MID(C$10,13,100)*1,'Raw CDR data'!$2:$2,0),0)</f>
        <v>5</v>
      </c>
      <c r="D150" s="52">
        <f>VLOOKUP($B150&amp;C$8,'Raw CDR data'!$A:$K,MATCH(MID(D$10,13,100)*1,'Raw CDR data'!$2:$2,0),0)</f>
        <v>5</v>
      </c>
      <c r="E150" s="53">
        <f>VLOOKUP($B150&amp;C$8,'Raw CDR data'!$A:$K,MATCH(MID(E$10,13,100)*1,'Raw CDR data'!$2:$2,0)+1,0)</f>
        <v>19</v>
      </c>
      <c r="F150" s="53">
        <f>VLOOKUP($B150&amp;C$8,'Raw CDR data'!$A:$K,MATCH(MID(F$10,13,100)*1,'Raw CDR data'!$2:$2,0)+1,0)</f>
        <v>19</v>
      </c>
      <c r="G150" s="52">
        <f>VLOOKUP($B150&amp;G$8,'Raw CDR data'!$A:$K,MATCH(MID(G$10,13,100)*1,'Raw CDR data'!$2:$2,0),0)</f>
        <v>0</v>
      </c>
      <c r="H150" s="52">
        <f>VLOOKUP($B150&amp;G$8,'Raw CDR data'!$A:$K,MATCH(MID(H$10,13,100)*1,'Raw CDR data'!$2:$2,0),0)</f>
        <v>0</v>
      </c>
      <c r="I150" s="53">
        <f>VLOOKUP($B150&amp;G$8,'Raw CDR data'!$A:$K,MATCH(MID(I$10,13,100)*1,'Raw CDR data'!$2:$2,0)+1,0)</f>
        <v>0</v>
      </c>
      <c r="J150" s="53">
        <f>VLOOKUP($B150&amp;G$8,'Raw CDR data'!$A:$K,MATCH(MID(J$10,13,100)*1,'Raw CDR data'!$2:$2,0)+1,0)</f>
        <v>0</v>
      </c>
      <c r="K150" s="52">
        <f>VLOOKUP($B150&amp;K$8,'Raw CDR data'!$A:$K,MATCH(MID(K$10,13,100)*1,'Raw CDR data'!$2:$2,0),0)</f>
        <v>0</v>
      </c>
      <c r="L150" s="52">
        <f>VLOOKUP($B150&amp;K$8,'Raw CDR data'!$A:$K,MATCH(MID(L$10,13,100)*1,'Raw CDR data'!$2:$2,0),0)</f>
        <v>0</v>
      </c>
      <c r="M150" s="53">
        <f>VLOOKUP($B150&amp;K$8,'Raw CDR data'!$A:$K,MATCH(MID(M$10,13,100)*1,'Raw CDR data'!$2:$2,0)+1,0)</f>
        <v>0</v>
      </c>
      <c r="N150" s="53">
        <f>VLOOKUP($B150&amp;K$8,'Raw CDR data'!$A:$K,MATCH(MID(N$10,13,100)*1,'Raw CDR data'!$2:$2,0)+1,0)</f>
        <v>0</v>
      </c>
      <c r="O150" s="52">
        <f>VLOOKUP($B150&amp;O$8,'Raw CDR data'!$A:$K,MATCH(MID(O$10,13,100)*1,'Raw CDR data'!$2:$2,0),0)</f>
        <v>0</v>
      </c>
      <c r="P150" s="52">
        <f>VLOOKUP($B150&amp;O$8,'Raw CDR data'!$A:$K,MATCH(MID(P$10,13,100)*1,'Raw CDR data'!$2:$2,0),0)</f>
        <v>0</v>
      </c>
      <c r="Q150" s="53">
        <f>VLOOKUP($B150&amp;O$8,'Raw CDR data'!$A:$K,MATCH(MID(Q$10,13,100)*1,'Raw CDR data'!$2:$2,0)+1,0)</f>
        <v>0</v>
      </c>
      <c r="R150" s="53">
        <f>VLOOKUP($B150&amp;O$8,'Raw CDR data'!$A:$K,MATCH(MID(R$10,13,100)*1,'Raw CDR data'!$2:$2,0)+1,0)</f>
        <v>0</v>
      </c>
      <c r="S150" s="52">
        <f>VLOOKUP($B150&amp;S$8,'Raw CDR data'!$A:$K,MATCH(MID(S$10,13,100)*1,'Raw CDR data'!$2:$2,0),0)</f>
        <v>0</v>
      </c>
      <c r="T150" s="52">
        <f>VLOOKUP($B150&amp;S$8,'Raw CDR data'!$A:$K,MATCH(MID(T$10,13,100)*1,'Raw CDR data'!$2:$2,0),0)</f>
        <v>0</v>
      </c>
      <c r="U150" s="53">
        <f>VLOOKUP($B150&amp;S$8,'Raw CDR data'!$A:$K,MATCH(MID(U$10,13,100)*1,'Raw CDR data'!$2:$2,0)+1,0)</f>
        <v>0</v>
      </c>
      <c r="V150" s="53">
        <f>VLOOKUP($B150&amp;S$8,'Raw CDR data'!$A:$K,MATCH(MID(V$10,13,100)*1,'Raw CDR data'!$2:$2,0)+1,0)</f>
        <v>0</v>
      </c>
      <c r="W150" s="52">
        <f>VLOOKUP($B150&amp;"Further Education College",'Raw CDR data'!$A:$K,MATCH(MID(W$10,13,100)*1,'Raw CDR data'!$2:$2,0),0)</f>
        <v>0</v>
      </c>
      <c r="X150" s="52">
        <f>VLOOKUP($B150&amp;"Further Education College",'Raw CDR data'!$A:$K,MATCH(MID(X$10,13,100)*1,'Raw CDR data'!$2:$2,0),0)</f>
        <v>0</v>
      </c>
      <c r="Y150" s="53">
        <f>VLOOKUP($B150&amp;"Further Education College",'Raw CDR data'!$A:$K,MATCH(MID(Y$10,13,100)*1,'Raw CDR data'!$2:$2,0)+1,0)</f>
        <v>0</v>
      </c>
      <c r="Z150" s="53">
        <f>VLOOKUP($B150&amp;"Further Education College",'Raw CDR data'!$A:$K,MATCH(MID(Z$10,13,100)*1,'Raw CDR data'!$2:$2,0)+1,0)</f>
        <v>0</v>
      </c>
      <c r="AA150" s="52">
        <f>VLOOKUP($B150&amp;AA$8,'Raw CDR data'!$A:$K,MATCH(MID(AA$10,13,100)*1,'Raw CDR data'!$2:$2,0),0)</f>
        <v>0</v>
      </c>
      <c r="AB150" s="52">
        <f>VLOOKUP($B150&amp;AA$8,'Raw CDR data'!$A:$K,MATCH(MID(AB$10,13,100)*1,'Raw CDR data'!$2:$2,0),0)</f>
        <v>0</v>
      </c>
      <c r="AC150" s="52">
        <f>VLOOKUP($B150&amp;AC$8,'Raw CDR data'!$A:$K,MATCH(MID(AC$10,13,100)*1,'Raw CDR data'!$2:$2,0),0)</f>
        <v>0</v>
      </c>
      <c r="AD150" s="52">
        <f>VLOOKUP($B150&amp;AC$8,'Raw CDR data'!$A:$K,MATCH(MID(AD$10,13,100)*1,'Raw CDR data'!$2:$2,0),0)</f>
        <v>0</v>
      </c>
      <c r="AE150" s="52">
        <f>VLOOKUP($B150&amp;"Voluntary Adoption Agency",'Raw CDR data'!$A:$K,MATCH(MID(AE$10,13,100)*1,'Raw CDR data'!$2:$2,0),0)</f>
        <v>0</v>
      </c>
      <c r="AF150" s="52">
        <f>VLOOKUP($B150&amp;"Voluntary Adoption Agency",'Raw CDR data'!$A:$K,MATCH(MID(AF$10,13,100)*1,'Raw CDR data'!$2:$2,0),0)</f>
        <v>0</v>
      </c>
      <c r="AG150" s="52">
        <f>VLOOKUP($B150&amp;"Local Authority Adoption Agency",'Raw CDR data'!$A:$K,MATCH(MID(AG$10,13,100)*1,'Raw CDR data'!$2:$2,0),0)</f>
        <v>1</v>
      </c>
      <c r="AH150" s="52">
        <f>VLOOKUP($B150&amp;"Local Authority Adoption Agency",'Raw CDR data'!$A:$K,MATCH(MID(AH$10,13,100)*1,'Raw CDR data'!$2:$2,0),0)</f>
        <v>1</v>
      </c>
      <c r="AI150" s="52">
        <f>VLOOKUP($B150&amp;"Independent Fostering Agency",'Raw CDR data'!$A:$K,MATCH(MID(AI$10,13,100)*1,'Raw CDR data'!$2:$2,0),0)</f>
        <v>1</v>
      </c>
      <c r="AJ150" s="52">
        <f>VLOOKUP($B150&amp;"Independent Fostering Agency",'Raw CDR data'!$A:$K,MATCH(MID(AJ$10,13,100)*1,'Raw CDR data'!$2:$2,0),0)</f>
        <v>1</v>
      </c>
      <c r="AK150" s="52">
        <f>VLOOKUP($B150&amp;"Local Authority Fostering Agency",'Raw CDR data'!$A:$K,MATCH(MID(AK$10,13,100)*1,'Raw CDR data'!$2:$2,0),0)</f>
        <v>1</v>
      </c>
      <c r="AL150" s="52">
        <f>VLOOKUP($B150&amp;"Local Authority Fostering Agency",'Raw CDR data'!$A:$K,MATCH(MID(AL$10,13,100)*1,'Raw CDR data'!$2:$2,0),0)</f>
        <v>1</v>
      </c>
      <c r="AM150" s="52">
        <f>VLOOKUP($B150&amp;AM$8,'Raw CDR data'!$A:$K,MATCH(MID(AM$10,13,100)*1,'Raw CDR data'!$2:$2,0),0)</f>
        <v>8</v>
      </c>
      <c r="AN150" s="52">
        <f>VLOOKUP($B150&amp;AM$8,'Raw CDR data'!$A:$K,MATCH(MID(AN$10,13,100)*1,'Raw CDR data'!$2:$2,0),0)</f>
        <v>8</v>
      </c>
    </row>
    <row r="151" spans="2:40" s="49" customFormat="1" ht="10.5">
      <c r="B151" s="146" t="s">
        <v>100</v>
      </c>
      <c r="C151" s="52">
        <f>VLOOKUP($B151&amp;C$8,'Raw CDR data'!$A:$K,MATCH(MID(C$10,13,100)*1,'Raw CDR data'!$2:$2,0),0)</f>
        <v>6</v>
      </c>
      <c r="D151" s="52">
        <f>VLOOKUP($B151&amp;C$8,'Raw CDR data'!$A:$K,MATCH(MID(D$10,13,100)*1,'Raw CDR data'!$2:$2,0),0)</f>
        <v>6</v>
      </c>
      <c r="E151" s="53">
        <f>VLOOKUP($B151&amp;C$8,'Raw CDR data'!$A:$K,MATCH(MID(E$10,13,100)*1,'Raw CDR data'!$2:$2,0)+1,0)</f>
        <v>34</v>
      </c>
      <c r="F151" s="53">
        <f>VLOOKUP($B151&amp;C$8,'Raw CDR data'!$A:$K,MATCH(MID(F$10,13,100)*1,'Raw CDR data'!$2:$2,0)+1,0)</f>
        <v>34</v>
      </c>
      <c r="G151" s="52">
        <f>VLOOKUP($B151&amp;G$8,'Raw CDR data'!$A:$K,MATCH(MID(G$10,13,100)*1,'Raw CDR data'!$2:$2,0),0)</f>
        <v>0</v>
      </c>
      <c r="H151" s="52">
        <f>VLOOKUP($B151&amp;G$8,'Raw CDR data'!$A:$K,MATCH(MID(H$10,13,100)*1,'Raw CDR data'!$2:$2,0),0)</f>
        <v>0</v>
      </c>
      <c r="I151" s="53">
        <f>VLOOKUP($B151&amp;G$8,'Raw CDR data'!$A:$K,MATCH(MID(I$10,13,100)*1,'Raw CDR data'!$2:$2,0)+1,0)</f>
        <v>0</v>
      </c>
      <c r="J151" s="53">
        <f>VLOOKUP($B151&amp;G$8,'Raw CDR data'!$A:$K,MATCH(MID(J$10,13,100)*1,'Raw CDR data'!$2:$2,0)+1,0)</f>
        <v>0</v>
      </c>
      <c r="K151" s="52">
        <f>VLOOKUP($B151&amp;K$8,'Raw CDR data'!$A:$K,MATCH(MID(K$10,13,100)*1,'Raw CDR data'!$2:$2,0),0)</f>
        <v>2</v>
      </c>
      <c r="L151" s="52">
        <f>VLOOKUP($B151&amp;K$8,'Raw CDR data'!$A:$K,MATCH(MID(L$10,13,100)*1,'Raw CDR data'!$2:$2,0),0)</f>
        <v>2</v>
      </c>
      <c r="M151" s="53">
        <f>VLOOKUP($B151&amp;K$8,'Raw CDR data'!$A:$K,MATCH(MID(M$10,13,100)*1,'Raw CDR data'!$2:$2,0)+1,0)</f>
        <v>71</v>
      </c>
      <c r="N151" s="53">
        <f>VLOOKUP($B151&amp;K$8,'Raw CDR data'!$A:$K,MATCH(MID(N$10,13,100)*1,'Raw CDR data'!$2:$2,0)+1,0)</f>
        <v>71</v>
      </c>
      <c r="O151" s="52">
        <f>VLOOKUP($B151&amp;O$8,'Raw CDR data'!$A:$K,MATCH(MID(O$10,13,100)*1,'Raw CDR data'!$2:$2,0),0)</f>
        <v>0</v>
      </c>
      <c r="P151" s="52">
        <f>VLOOKUP($B151&amp;O$8,'Raw CDR data'!$A:$K,MATCH(MID(P$10,13,100)*1,'Raw CDR data'!$2:$2,0),0)</f>
        <v>0</v>
      </c>
      <c r="Q151" s="53">
        <f>VLOOKUP($B151&amp;O$8,'Raw CDR data'!$A:$K,MATCH(MID(Q$10,13,100)*1,'Raw CDR data'!$2:$2,0)+1,0)</f>
        <v>0</v>
      </c>
      <c r="R151" s="53">
        <f>VLOOKUP($B151&amp;O$8,'Raw CDR data'!$A:$K,MATCH(MID(R$10,13,100)*1,'Raw CDR data'!$2:$2,0)+1,0)</f>
        <v>0</v>
      </c>
      <c r="S151" s="52">
        <f>VLOOKUP($B151&amp;S$8,'Raw CDR data'!$A:$K,MATCH(MID(S$10,13,100)*1,'Raw CDR data'!$2:$2,0),0)</f>
        <v>1</v>
      </c>
      <c r="T151" s="52">
        <f>VLOOKUP($B151&amp;S$8,'Raw CDR data'!$A:$K,MATCH(MID(T$10,13,100)*1,'Raw CDR data'!$2:$2,0),0)</f>
        <v>1</v>
      </c>
      <c r="U151" s="53">
        <f>VLOOKUP($B151&amp;S$8,'Raw CDR data'!$A:$K,MATCH(MID(U$10,13,100)*1,'Raw CDR data'!$2:$2,0)+1,0)</f>
        <v>372</v>
      </c>
      <c r="V151" s="53">
        <f>VLOOKUP($B151&amp;S$8,'Raw CDR data'!$A:$K,MATCH(MID(V$10,13,100)*1,'Raw CDR data'!$2:$2,0)+1,0)</f>
        <v>372</v>
      </c>
      <c r="W151" s="52">
        <f>VLOOKUP($B151&amp;"Further Education College",'Raw CDR data'!$A:$K,MATCH(MID(W$10,13,100)*1,'Raw CDR data'!$2:$2,0),0)</f>
        <v>0</v>
      </c>
      <c r="X151" s="52">
        <f>VLOOKUP($B151&amp;"Further Education College",'Raw CDR data'!$A:$K,MATCH(MID(X$10,13,100)*1,'Raw CDR data'!$2:$2,0),0)</f>
        <v>0</v>
      </c>
      <c r="Y151" s="53">
        <f>VLOOKUP($B151&amp;"Further Education College",'Raw CDR data'!$A:$K,MATCH(MID(Y$10,13,100)*1,'Raw CDR data'!$2:$2,0)+1,0)</f>
        <v>0</v>
      </c>
      <c r="Z151" s="53">
        <f>VLOOKUP($B151&amp;"Further Education College",'Raw CDR data'!$A:$K,MATCH(MID(Z$10,13,100)*1,'Raw CDR data'!$2:$2,0)+1,0)</f>
        <v>0</v>
      </c>
      <c r="AA151" s="52">
        <f>VLOOKUP($B151&amp;AA$8,'Raw CDR data'!$A:$K,MATCH(MID(AA$10,13,100)*1,'Raw CDR data'!$2:$2,0),0)</f>
        <v>0</v>
      </c>
      <c r="AB151" s="52">
        <f>VLOOKUP($B151&amp;AA$8,'Raw CDR data'!$A:$K,MATCH(MID(AB$10,13,100)*1,'Raw CDR data'!$2:$2,0),0)</f>
        <v>0</v>
      </c>
      <c r="AC151" s="52">
        <f>VLOOKUP($B151&amp;AC$8,'Raw CDR data'!$A:$K,MATCH(MID(AC$10,13,100)*1,'Raw CDR data'!$2:$2,0),0)</f>
        <v>2</v>
      </c>
      <c r="AD151" s="52">
        <f>VLOOKUP($B151&amp;AC$8,'Raw CDR data'!$A:$K,MATCH(MID(AD$10,13,100)*1,'Raw CDR data'!$2:$2,0),0)</f>
        <v>2</v>
      </c>
      <c r="AE151" s="52">
        <f>VLOOKUP($B151&amp;"Voluntary Adoption Agency",'Raw CDR data'!$A:$K,MATCH(MID(AE$10,13,100)*1,'Raw CDR data'!$2:$2,0),0)</f>
        <v>0</v>
      </c>
      <c r="AF151" s="52">
        <f>VLOOKUP($B151&amp;"Voluntary Adoption Agency",'Raw CDR data'!$A:$K,MATCH(MID(AF$10,13,100)*1,'Raw CDR data'!$2:$2,0),0)</f>
        <v>0</v>
      </c>
      <c r="AG151" s="52">
        <f>VLOOKUP($B151&amp;"Local Authority Adoption Agency",'Raw CDR data'!$A:$K,MATCH(MID(AG$10,13,100)*1,'Raw CDR data'!$2:$2,0),0)</f>
        <v>1</v>
      </c>
      <c r="AH151" s="52">
        <f>VLOOKUP($B151&amp;"Local Authority Adoption Agency",'Raw CDR data'!$A:$K,MATCH(MID(AH$10,13,100)*1,'Raw CDR data'!$2:$2,0),0)</f>
        <v>1</v>
      </c>
      <c r="AI151" s="52">
        <f>VLOOKUP($B151&amp;"Independent Fostering Agency",'Raw CDR data'!$A:$K,MATCH(MID(AI$10,13,100)*1,'Raw CDR data'!$2:$2,0),0)</f>
        <v>1</v>
      </c>
      <c r="AJ151" s="52">
        <f>VLOOKUP($B151&amp;"Independent Fostering Agency",'Raw CDR data'!$A:$K,MATCH(MID(AJ$10,13,100)*1,'Raw CDR data'!$2:$2,0),0)</f>
        <v>1</v>
      </c>
      <c r="AK151" s="52">
        <f>VLOOKUP($B151&amp;"Local Authority Fostering Agency",'Raw CDR data'!$A:$K,MATCH(MID(AK$10,13,100)*1,'Raw CDR data'!$2:$2,0),0)</f>
        <v>1</v>
      </c>
      <c r="AL151" s="52">
        <f>VLOOKUP($B151&amp;"Local Authority Fostering Agency",'Raw CDR data'!$A:$K,MATCH(MID(AL$10,13,100)*1,'Raw CDR data'!$2:$2,0),0)</f>
        <v>1</v>
      </c>
      <c r="AM151" s="52">
        <f>VLOOKUP($B151&amp;AM$8,'Raw CDR data'!$A:$K,MATCH(MID(AM$10,13,100)*1,'Raw CDR data'!$2:$2,0),0)</f>
        <v>14</v>
      </c>
      <c r="AN151" s="52">
        <f>VLOOKUP($B151&amp;AM$8,'Raw CDR data'!$A:$K,MATCH(MID(AN$10,13,100)*1,'Raw CDR data'!$2:$2,0),0)</f>
        <v>14</v>
      </c>
    </row>
    <row r="152" spans="2:40" s="49" customFormat="1" ht="10.5">
      <c r="B152" s="146" t="s">
        <v>2377</v>
      </c>
      <c r="C152" s="52">
        <f>VLOOKUP($B152&amp;C$8,'Raw CDR data'!$A:$K,MATCH(MID(C$10,13,100)*1,'Raw CDR data'!$2:$2,0),0)</f>
        <v>10</v>
      </c>
      <c r="D152" s="52">
        <f>VLOOKUP($B152&amp;C$8,'Raw CDR data'!$A:$K,MATCH(MID(D$10,13,100)*1,'Raw CDR data'!$2:$2,0),0)</f>
        <v>10</v>
      </c>
      <c r="E152" s="53">
        <f>VLOOKUP($B152&amp;C$8,'Raw CDR data'!$A:$K,MATCH(MID(E$10,13,100)*1,'Raw CDR data'!$2:$2,0)+1,0)</f>
        <v>89</v>
      </c>
      <c r="F152" s="53">
        <f>VLOOKUP($B152&amp;C$8,'Raw CDR data'!$A:$K,MATCH(MID(F$10,13,100)*1,'Raw CDR data'!$2:$2,0)+1,0)</f>
        <v>89</v>
      </c>
      <c r="G152" s="52">
        <f>VLOOKUP($B152&amp;G$8,'Raw CDR data'!$A:$K,MATCH(MID(G$10,13,100)*1,'Raw CDR data'!$2:$2,0),0)</f>
        <v>0</v>
      </c>
      <c r="H152" s="52">
        <f>VLOOKUP($B152&amp;G$8,'Raw CDR data'!$A:$K,MATCH(MID(H$10,13,100)*1,'Raw CDR data'!$2:$2,0),0)</f>
        <v>0</v>
      </c>
      <c r="I152" s="53">
        <f>VLOOKUP($B152&amp;G$8,'Raw CDR data'!$A:$K,MATCH(MID(I$10,13,100)*1,'Raw CDR data'!$2:$2,0)+1,0)</f>
        <v>0</v>
      </c>
      <c r="J152" s="53">
        <f>VLOOKUP($B152&amp;G$8,'Raw CDR data'!$A:$K,MATCH(MID(J$10,13,100)*1,'Raw CDR data'!$2:$2,0)+1,0)</f>
        <v>0</v>
      </c>
      <c r="K152" s="52">
        <f>VLOOKUP($B152&amp;K$8,'Raw CDR data'!$A:$K,MATCH(MID(K$10,13,100)*1,'Raw CDR data'!$2:$2,0),0)</f>
        <v>6</v>
      </c>
      <c r="L152" s="52">
        <f>VLOOKUP($B152&amp;K$8,'Raw CDR data'!$A:$K,MATCH(MID(L$10,13,100)*1,'Raw CDR data'!$2:$2,0),0)</f>
        <v>6</v>
      </c>
      <c r="M152" s="53">
        <f>VLOOKUP($B152&amp;K$8,'Raw CDR data'!$A:$K,MATCH(MID(M$10,13,100)*1,'Raw CDR data'!$2:$2,0)+1,0)</f>
        <v>100</v>
      </c>
      <c r="N152" s="53">
        <f>VLOOKUP($B152&amp;K$8,'Raw CDR data'!$A:$K,MATCH(MID(N$10,13,100)*1,'Raw CDR data'!$2:$2,0)+1,0)</f>
        <v>100</v>
      </c>
      <c r="O152" s="52">
        <f>VLOOKUP($B152&amp;O$8,'Raw CDR data'!$A:$K,MATCH(MID(O$10,13,100)*1,'Raw CDR data'!$2:$2,0),0)</f>
        <v>0</v>
      </c>
      <c r="P152" s="52">
        <f>VLOOKUP($B152&amp;O$8,'Raw CDR data'!$A:$K,MATCH(MID(P$10,13,100)*1,'Raw CDR data'!$2:$2,0),0)</f>
        <v>0</v>
      </c>
      <c r="Q152" s="53">
        <f>VLOOKUP($B152&amp;O$8,'Raw CDR data'!$A:$K,MATCH(MID(Q$10,13,100)*1,'Raw CDR data'!$2:$2,0)+1,0)</f>
        <v>0</v>
      </c>
      <c r="R152" s="53">
        <f>VLOOKUP($B152&amp;O$8,'Raw CDR data'!$A:$K,MATCH(MID(R$10,13,100)*1,'Raw CDR data'!$2:$2,0)+1,0)</f>
        <v>0</v>
      </c>
      <c r="S152" s="52">
        <f>VLOOKUP($B152&amp;S$8,'Raw CDR data'!$A:$K,MATCH(MID(S$10,13,100)*1,'Raw CDR data'!$2:$2,0),0)</f>
        <v>2</v>
      </c>
      <c r="T152" s="52">
        <f>VLOOKUP($B152&amp;S$8,'Raw CDR data'!$A:$K,MATCH(MID(T$10,13,100)*1,'Raw CDR data'!$2:$2,0),0)</f>
        <v>2</v>
      </c>
      <c r="U152" s="53">
        <f>VLOOKUP($B152&amp;S$8,'Raw CDR data'!$A:$K,MATCH(MID(U$10,13,100)*1,'Raw CDR data'!$2:$2,0)+1,0)</f>
        <v>140</v>
      </c>
      <c r="V152" s="53">
        <f>VLOOKUP($B152&amp;S$8,'Raw CDR data'!$A:$K,MATCH(MID(V$10,13,100)*1,'Raw CDR data'!$2:$2,0)+1,0)</f>
        <v>140</v>
      </c>
      <c r="W152" s="52">
        <f>VLOOKUP($B152&amp;"Further Education College",'Raw CDR data'!$A:$K,MATCH(MID(W$10,13,100)*1,'Raw CDR data'!$2:$2,0),0)</f>
        <v>0</v>
      </c>
      <c r="X152" s="52">
        <f>VLOOKUP($B152&amp;"Further Education College",'Raw CDR data'!$A:$K,MATCH(MID(X$10,13,100)*1,'Raw CDR data'!$2:$2,0),0)</f>
        <v>0</v>
      </c>
      <c r="Y152" s="53">
        <f>VLOOKUP($B152&amp;"Further Education College",'Raw CDR data'!$A:$K,MATCH(MID(Y$10,13,100)*1,'Raw CDR data'!$2:$2,0)+1,0)</f>
        <v>0</v>
      </c>
      <c r="Z152" s="53">
        <f>VLOOKUP($B152&amp;"Further Education College",'Raw CDR data'!$A:$K,MATCH(MID(Z$10,13,100)*1,'Raw CDR data'!$2:$2,0)+1,0)</f>
        <v>0</v>
      </c>
      <c r="AA152" s="52">
        <f>VLOOKUP($B152&amp;AA$8,'Raw CDR data'!$A:$K,MATCH(MID(AA$10,13,100)*1,'Raw CDR data'!$2:$2,0),0)</f>
        <v>0</v>
      </c>
      <c r="AB152" s="52">
        <f>VLOOKUP($B152&amp;AA$8,'Raw CDR data'!$A:$K,MATCH(MID(AB$10,13,100)*1,'Raw CDR data'!$2:$2,0),0)</f>
        <v>0</v>
      </c>
      <c r="AC152" s="52">
        <f>VLOOKUP($B152&amp;AC$8,'Raw CDR data'!$A:$K,MATCH(MID(AC$10,13,100)*1,'Raw CDR data'!$2:$2,0),0)</f>
        <v>0</v>
      </c>
      <c r="AD152" s="52">
        <f>VLOOKUP($B152&amp;AC$8,'Raw CDR data'!$A:$K,MATCH(MID(AD$10,13,100)*1,'Raw CDR data'!$2:$2,0),0)</f>
        <v>0</v>
      </c>
      <c r="AE152" s="52">
        <f>VLOOKUP($B152&amp;"Voluntary Adoption Agency",'Raw CDR data'!$A:$K,MATCH(MID(AE$10,13,100)*1,'Raw CDR data'!$2:$2,0),0)</f>
        <v>0</v>
      </c>
      <c r="AF152" s="52">
        <f>VLOOKUP($B152&amp;"Voluntary Adoption Agency",'Raw CDR data'!$A:$K,MATCH(MID(AF$10,13,100)*1,'Raw CDR data'!$2:$2,0),0)</f>
        <v>0</v>
      </c>
      <c r="AG152" s="52">
        <f>VLOOKUP($B152&amp;"Local Authority Adoption Agency",'Raw CDR data'!$A:$K,MATCH(MID(AG$10,13,100)*1,'Raw CDR data'!$2:$2,0),0)</f>
        <v>1</v>
      </c>
      <c r="AH152" s="52">
        <f>VLOOKUP($B152&amp;"Local Authority Adoption Agency",'Raw CDR data'!$A:$K,MATCH(MID(AH$10,13,100)*1,'Raw CDR data'!$2:$2,0),0)</f>
        <v>1</v>
      </c>
      <c r="AI152" s="52">
        <f>VLOOKUP($B152&amp;"Independent Fostering Agency",'Raw CDR data'!$A:$K,MATCH(MID(AI$10,13,100)*1,'Raw CDR data'!$2:$2,0),0)</f>
        <v>2</v>
      </c>
      <c r="AJ152" s="52">
        <f>VLOOKUP($B152&amp;"Independent Fostering Agency",'Raw CDR data'!$A:$K,MATCH(MID(AJ$10,13,100)*1,'Raw CDR data'!$2:$2,0),0)</f>
        <v>2</v>
      </c>
      <c r="AK152" s="52">
        <f>VLOOKUP($B152&amp;"Local Authority Fostering Agency",'Raw CDR data'!$A:$K,MATCH(MID(AK$10,13,100)*1,'Raw CDR data'!$2:$2,0),0)</f>
        <v>1</v>
      </c>
      <c r="AL152" s="52">
        <f>VLOOKUP($B152&amp;"Local Authority Fostering Agency",'Raw CDR data'!$A:$K,MATCH(MID(AL$10,13,100)*1,'Raw CDR data'!$2:$2,0),0)</f>
        <v>1</v>
      </c>
      <c r="AM152" s="52">
        <f>VLOOKUP($B152&amp;AM$8,'Raw CDR data'!$A:$K,MATCH(MID(AM$10,13,100)*1,'Raw CDR data'!$2:$2,0),0)</f>
        <v>22</v>
      </c>
      <c r="AN152" s="52">
        <f>VLOOKUP($B152&amp;AM$8,'Raw CDR data'!$A:$K,MATCH(MID(AN$10,13,100)*1,'Raw CDR data'!$2:$2,0),0)</f>
        <v>22</v>
      </c>
    </row>
    <row r="153" spans="2:40" s="49" customFormat="1" ht="10.5">
      <c r="B153" s="146" t="s">
        <v>2213</v>
      </c>
      <c r="C153" s="52">
        <f>VLOOKUP($B153&amp;C$8,'Raw CDR data'!$A:$K,MATCH(MID(C$10,13,100)*1,'Raw CDR data'!$2:$2,0),0)</f>
        <v>21</v>
      </c>
      <c r="D153" s="52">
        <f>VLOOKUP($B153&amp;C$8,'Raw CDR data'!$A:$K,MATCH(MID(D$10,13,100)*1,'Raw CDR data'!$2:$2,0),0)</f>
        <v>22</v>
      </c>
      <c r="E153" s="53">
        <f>VLOOKUP($B153&amp;C$8,'Raw CDR data'!$A:$K,MATCH(MID(E$10,13,100)*1,'Raw CDR data'!$2:$2,0)+1,0)</f>
        <v>147</v>
      </c>
      <c r="F153" s="53">
        <f>VLOOKUP($B153&amp;C$8,'Raw CDR data'!$A:$K,MATCH(MID(F$10,13,100)*1,'Raw CDR data'!$2:$2,0)+1,0)</f>
        <v>148</v>
      </c>
      <c r="G153" s="52">
        <f>VLOOKUP($B153&amp;G$8,'Raw CDR data'!$A:$K,MATCH(MID(G$10,13,100)*1,'Raw CDR data'!$2:$2,0),0)</f>
        <v>1</v>
      </c>
      <c r="H153" s="52">
        <f>VLOOKUP($B153&amp;G$8,'Raw CDR data'!$A:$K,MATCH(MID(H$10,13,100)*1,'Raw CDR data'!$2:$2,0),0)</f>
        <v>1</v>
      </c>
      <c r="I153" s="53">
        <f>VLOOKUP($B153&amp;G$8,'Raw CDR data'!$A:$K,MATCH(MID(I$10,13,100)*1,'Raw CDR data'!$2:$2,0)+1,0)</f>
        <v>5</v>
      </c>
      <c r="J153" s="53">
        <f>VLOOKUP($B153&amp;G$8,'Raw CDR data'!$A:$K,MATCH(MID(J$10,13,100)*1,'Raw CDR data'!$2:$2,0)+1,0)</f>
        <v>5</v>
      </c>
      <c r="K153" s="52">
        <f>VLOOKUP($B153&amp;K$8,'Raw CDR data'!$A:$K,MATCH(MID(K$10,13,100)*1,'Raw CDR data'!$2:$2,0),0)</f>
        <v>7</v>
      </c>
      <c r="L153" s="52">
        <f>VLOOKUP($B153&amp;K$8,'Raw CDR data'!$A:$K,MATCH(MID(L$10,13,100)*1,'Raw CDR data'!$2:$2,0),0)</f>
        <v>7</v>
      </c>
      <c r="M153" s="53">
        <f>VLOOKUP($B153&amp;K$8,'Raw CDR data'!$A:$K,MATCH(MID(M$10,13,100)*1,'Raw CDR data'!$2:$2,0)+1,0)</f>
        <v>295.35848999999996</v>
      </c>
      <c r="N153" s="53">
        <f>VLOOKUP($B153&amp;K$8,'Raw CDR data'!$A:$K,MATCH(MID(N$10,13,100)*1,'Raw CDR data'!$2:$2,0)+1,0)</f>
        <v>296.26922999999999</v>
      </c>
      <c r="O153" s="52">
        <f>VLOOKUP($B153&amp;O$8,'Raw CDR data'!$A:$K,MATCH(MID(O$10,13,100)*1,'Raw CDR data'!$2:$2,0),0)</f>
        <v>0</v>
      </c>
      <c r="P153" s="52">
        <f>VLOOKUP($B153&amp;O$8,'Raw CDR data'!$A:$K,MATCH(MID(P$10,13,100)*1,'Raw CDR data'!$2:$2,0),0)</f>
        <v>0</v>
      </c>
      <c r="Q153" s="53">
        <f>VLOOKUP($B153&amp;O$8,'Raw CDR data'!$A:$K,MATCH(MID(Q$10,13,100)*1,'Raw CDR data'!$2:$2,0)+1,0)</f>
        <v>0</v>
      </c>
      <c r="R153" s="53">
        <f>VLOOKUP($B153&amp;O$8,'Raw CDR data'!$A:$K,MATCH(MID(R$10,13,100)*1,'Raw CDR data'!$2:$2,0)+1,0)</f>
        <v>0</v>
      </c>
      <c r="S153" s="52">
        <f>VLOOKUP($B153&amp;S$8,'Raw CDR data'!$A:$K,MATCH(MID(S$10,13,100)*1,'Raw CDR data'!$2:$2,0),0)</f>
        <v>2</v>
      </c>
      <c r="T153" s="52">
        <f>VLOOKUP($B153&amp;S$8,'Raw CDR data'!$A:$K,MATCH(MID(T$10,13,100)*1,'Raw CDR data'!$2:$2,0),0)</f>
        <v>2</v>
      </c>
      <c r="U153" s="53">
        <f>VLOOKUP($B153&amp;S$8,'Raw CDR data'!$A:$K,MATCH(MID(U$10,13,100)*1,'Raw CDR data'!$2:$2,0)+1,0)</f>
        <v>229</v>
      </c>
      <c r="V153" s="53">
        <f>VLOOKUP($B153&amp;S$8,'Raw CDR data'!$A:$K,MATCH(MID(V$10,13,100)*1,'Raw CDR data'!$2:$2,0)+1,0)</f>
        <v>229</v>
      </c>
      <c r="W153" s="52">
        <f>VLOOKUP($B153&amp;"Further Education College",'Raw CDR data'!$A:$K,MATCH(MID(W$10,13,100)*1,'Raw CDR data'!$2:$2,0),0)</f>
        <v>1</v>
      </c>
      <c r="X153" s="52">
        <f>VLOOKUP($B153&amp;"Further Education College",'Raw CDR data'!$A:$K,MATCH(MID(X$10,13,100)*1,'Raw CDR data'!$2:$2,0),0)</f>
        <v>1</v>
      </c>
      <c r="Y153" s="53">
        <f>VLOOKUP($B153&amp;"Further Education College",'Raw CDR data'!$A:$K,MATCH(MID(Y$10,13,100)*1,'Raw CDR data'!$2:$2,0)+1,0)</f>
        <v>192</v>
      </c>
      <c r="Z153" s="53">
        <f>VLOOKUP($B153&amp;"Further Education College",'Raw CDR data'!$A:$K,MATCH(MID(Z$10,13,100)*1,'Raw CDR data'!$2:$2,0)+1,0)</f>
        <v>192</v>
      </c>
      <c r="AA153" s="52">
        <f>VLOOKUP($B153&amp;AA$8,'Raw CDR data'!$A:$K,MATCH(MID(AA$10,13,100)*1,'Raw CDR data'!$2:$2,0),0)</f>
        <v>0</v>
      </c>
      <c r="AB153" s="52">
        <f>VLOOKUP($B153&amp;AA$8,'Raw CDR data'!$A:$K,MATCH(MID(AB$10,13,100)*1,'Raw CDR data'!$2:$2,0),0)</f>
        <v>0</v>
      </c>
      <c r="AC153" s="52">
        <f>VLOOKUP($B153&amp;AC$8,'Raw CDR data'!$A:$K,MATCH(MID(AC$10,13,100)*1,'Raw CDR data'!$2:$2,0),0)</f>
        <v>1</v>
      </c>
      <c r="AD153" s="52">
        <f>VLOOKUP($B153&amp;AC$8,'Raw CDR data'!$A:$K,MATCH(MID(AD$10,13,100)*1,'Raw CDR data'!$2:$2,0),0)</f>
        <v>1</v>
      </c>
      <c r="AE153" s="52">
        <f>VLOOKUP($B153&amp;"Voluntary Adoption Agency",'Raw CDR data'!$A:$K,MATCH(MID(AE$10,13,100)*1,'Raw CDR data'!$2:$2,0),0)</f>
        <v>0</v>
      </c>
      <c r="AF153" s="52">
        <f>VLOOKUP($B153&amp;"Voluntary Adoption Agency",'Raw CDR data'!$A:$K,MATCH(MID(AF$10,13,100)*1,'Raw CDR data'!$2:$2,0),0)</f>
        <v>0</v>
      </c>
      <c r="AG153" s="52">
        <f>VLOOKUP($B153&amp;"Local Authority Adoption Agency",'Raw CDR data'!$A:$K,MATCH(MID(AG$10,13,100)*1,'Raw CDR data'!$2:$2,0),0)</f>
        <v>1</v>
      </c>
      <c r="AH153" s="52">
        <f>VLOOKUP($B153&amp;"Local Authority Adoption Agency",'Raw CDR data'!$A:$K,MATCH(MID(AH$10,13,100)*1,'Raw CDR data'!$2:$2,0),0)</f>
        <v>1</v>
      </c>
      <c r="AI153" s="52">
        <f>VLOOKUP($B153&amp;"Independent Fostering Agency",'Raw CDR data'!$A:$K,MATCH(MID(AI$10,13,100)*1,'Raw CDR data'!$2:$2,0),0)</f>
        <v>1</v>
      </c>
      <c r="AJ153" s="52">
        <f>VLOOKUP($B153&amp;"Independent Fostering Agency",'Raw CDR data'!$A:$K,MATCH(MID(AJ$10,13,100)*1,'Raw CDR data'!$2:$2,0),0)</f>
        <v>1</v>
      </c>
      <c r="AK153" s="52">
        <f>VLOOKUP($B153&amp;"Local Authority Fostering Agency",'Raw CDR data'!$A:$K,MATCH(MID(AK$10,13,100)*1,'Raw CDR data'!$2:$2,0),0)</f>
        <v>1</v>
      </c>
      <c r="AL153" s="52">
        <f>VLOOKUP($B153&amp;"Local Authority Fostering Agency",'Raw CDR data'!$A:$K,MATCH(MID(AL$10,13,100)*1,'Raw CDR data'!$2:$2,0),0)</f>
        <v>1</v>
      </c>
      <c r="AM153" s="52">
        <f>VLOOKUP($B153&amp;AM$8,'Raw CDR data'!$A:$K,MATCH(MID(AM$10,13,100)*1,'Raw CDR data'!$2:$2,0),0)</f>
        <v>36</v>
      </c>
      <c r="AN153" s="52">
        <f>VLOOKUP($B153&amp;AM$8,'Raw CDR data'!$A:$K,MATCH(MID(AN$10,13,100)*1,'Raw CDR data'!$2:$2,0),0)</f>
        <v>37</v>
      </c>
    </row>
    <row r="154" spans="2:40" s="49" customFormat="1" ht="10.5">
      <c r="B154" s="146" t="s">
        <v>2219</v>
      </c>
      <c r="C154" s="52">
        <f>VLOOKUP($B154&amp;C$8,'Raw CDR data'!$A:$K,MATCH(MID(C$10,13,100)*1,'Raw CDR data'!$2:$2,0),0)</f>
        <v>30</v>
      </c>
      <c r="D154" s="52">
        <f>VLOOKUP($B154&amp;C$8,'Raw CDR data'!$A:$K,MATCH(MID(D$10,13,100)*1,'Raw CDR data'!$2:$2,0),0)</f>
        <v>31</v>
      </c>
      <c r="E154" s="53">
        <f>VLOOKUP($B154&amp;C$8,'Raw CDR data'!$A:$K,MATCH(MID(E$10,13,100)*1,'Raw CDR data'!$2:$2,0)+1,0)</f>
        <v>227</v>
      </c>
      <c r="F154" s="53">
        <f>VLOOKUP($B154&amp;C$8,'Raw CDR data'!$A:$K,MATCH(MID(F$10,13,100)*1,'Raw CDR data'!$2:$2,0)+1,0)</f>
        <v>233</v>
      </c>
      <c r="G154" s="52">
        <f>VLOOKUP($B154&amp;G$8,'Raw CDR data'!$A:$K,MATCH(MID(G$10,13,100)*1,'Raw CDR data'!$2:$2,0),0)</f>
        <v>1</v>
      </c>
      <c r="H154" s="52">
        <f>VLOOKUP($B154&amp;G$8,'Raw CDR data'!$A:$K,MATCH(MID(H$10,13,100)*1,'Raw CDR data'!$2:$2,0),0)</f>
        <v>1</v>
      </c>
      <c r="I154" s="53">
        <f>VLOOKUP($B154&amp;G$8,'Raw CDR data'!$A:$K,MATCH(MID(I$10,13,100)*1,'Raw CDR data'!$2:$2,0)+1,0)</f>
        <v>16</v>
      </c>
      <c r="J154" s="53">
        <f>VLOOKUP($B154&amp;G$8,'Raw CDR data'!$A:$K,MATCH(MID(J$10,13,100)*1,'Raw CDR data'!$2:$2,0)+1,0)</f>
        <v>16</v>
      </c>
      <c r="K154" s="52">
        <f>VLOOKUP($B154&amp;K$8,'Raw CDR data'!$A:$K,MATCH(MID(K$10,13,100)*1,'Raw CDR data'!$2:$2,0),0)</f>
        <v>9</v>
      </c>
      <c r="L154" s="52">
        <f>VLOOKUP($B154&amp;K$8,'Raw CDR data'!$A:$K,MATCH(MID(L$10,13,100)*1,'Raw CDR data'!$2:$2,0),0)</f>
        <v>9</v>
      </c>
      <c r="M154" s="53">
        <f>VLOOKUP($B154&amp;K$8,'Raw CDR data'!$A:$K,MATCH(MID(M$10,13,100)*1,'Raw CDR data'!$2:$2,0)+1,0)</f>
        <v>504</v>
      </c>
      <c r="N154" s="53">
        <f>VLOOKUP($B154&amp;K$8,'Raw CDR data'!$A:$K,MATCH(MID(N$10,13,100)*1,'Raw CDR data'!$2:$2,0)+1,0)</f>
        <v>504</v>
      </c>
      <c r="O154" s="52">
        <f>VLOOKUP($B154&amp;O$8,'Raw CDR data'!$A:$K,MATCH(MID(O$10,13,100)*1,'Raw CDR data'!$2:$2,0),0)</f>
        <v>0</v>
      </c>
      <c r="P154" s="52">
        <f>VLOOKUP($B154&amp;O$8,'Raw CDR data'!$A:$K,MATCH(MID(P$10,13,100)*1,'Raw CDR data'!$2:$2,0),0)</f>
        <v>0</v>
      </c>
      <c r="Q154" s="53">
        <f>VLOOKUP($B154&amp;O$8,'Raw CDR data'!$A:$K,MATCH(MID(Q$10,13,100)*1,'Raw CDR data'!$2:$2,0)+1,0)</f>
        <v>0</v>
      </c>
      <c r="R154" s="53">
        <f>VLOOKUP($B154&amp;O$8,'Raw CDR data'!$A:$K,MATCH(MID(R$10,13,100)*1,'Raw CDR data'!$2:$2,0)+1,0)</f>
        <v>0</v>
      </c>
      <c r="S154" s="52">
        <f>VLOOKUP($B154&amp;S$8,'Raw CDR data'!$A:$K,MATCH(MID(S$10,13,100)*1,'Raw CDR data'!$2:$2,0),0)</f>
        <v>4</v>
      </c>
      <c r="T154" s="52">
        <f>VLOOKUP($B154&amp;S$8,'Raw CDR data'!$A:$K,MATCH(MID(T$10,13,100)*1,'Raw CDR data'!$2:$2,0),0)</f>
        <v>4</v>
      </c>
      <c r="U154" s="53">
        <f>VLOOKUP($B154&amp;S$8,'Raw CDR data'!$A:$K,MATCH(MID(U$10,13,100)*1,'Raw CDR data'!$2:$2,0)+1,0)</f>
        <v>157</v>
      </c>
      <c r="V154" s="53">
        <f>VLOOKUP($B154&amp;S$8,'Raw CDR data'!$A:$K,MATCH(MID(V$10,13,100)*1,'Raw CDR data'!$2:$2,0)+1,0)</f>
        <v>157</v>
      </c>
      <c r="W154" s="52">
        <f>VLOOKUP($B154&amp;"Further Education College",'Raw CDR data'!$A:$K,MATCH(MID(W$10,13,100)*1,'Raw CDR data'!$2:$2,0),0)</f>
        <v>3</v>
      </c>
      <c r="X154" s="52">
        <f>VLOOKUP($B154&amp;"Further Education College",'Raw CDR data'!$A:$K,MATCH(MID(X$10,13,100)*1,'Raw CDR data'!$2:$2,0),0)</f>
        <v>3</v>
      </c>
      <c r="Y154" s="53">
        <f>VLOOKUP($B154&amp;"Further Education College",'Raw CDR data'!$A:$K,MATCH(MID(Y$10,13,100)*1,'Raw CDR data'!$2:$2,0)+1,0)</f>
        <v>310</v>
      </c>
      <c r="Z154" s="53">
        <f>VLOOKUP($B154&amp;"Further Education College",'Raw CDR data'!$A:$K,MATCH(MID(Z$10,13,100)*1,'Raw CDR data'!$2:$2,0)+1,0)</f>
        <v>310</v>
      </c>
      <c r="AA154" s="52">
        <f>VLOOKUP($B154&amp;AA$8,'Raw CDR data'!$A:$K,MATCH(MID(AA$10,13,100)*1,'Raw CDR data'!$2:$2,0),0)</f>
        <v>0</v>
      </c>
      <c r="AB154" s="52">
        <f>VLOOKUP($B154&amp;AA$8,'Raw CDR data'!$A:$K,MATCH(MID(AB$10,13,100)*1,'Raw CDR data'!$2:$2,0),0)</f>
        <v>0</v>
      </c>
      <c r="AC154" s="52">
        <f>VLOOKUP($B154&amp;AC$8,'Raw CDR data'!$A:$K,MATCH(MID(AC$10,13,100)*1,'Raw CDR data'!$2:$2,0),0)</f>
        <v>1</v>
      </c>
      <c r="AD154" s="52">
        <f>VLOOKUP($B154&amp;AC$8,'Raw CDR data'!$A:$K,MATCH(MID(AD$10,13,100)*1,'Raw CDR data'!$2:$2,0),0)</f>
        <v>1</v>
      </c>
      <c r="AE154" s="52">
        <f>VLOOKUP($B154&amp;"Voluntary Adoption Agency",'Raw CDR data'!$A:$K,MATCH(MID(AE$10,13,100)*1,'Raw CDR data'!$2:$2,0),0)</f>
        <v>1</v>
      </c>
      <c r="AF154" s="52">
        <f>VLOOKUP($B154&amp;"Voluntary Adoption Agency",'Raw CDR data'!$A:$K,MATCH(MID(AF$10,13,100)*1,'Raw CDR data'!$2:$2,0),0)</f>
        <v>1</v>
      </c>
      <c r="AG154" s="52">
        <f>VLOOKUP($B154&amp;"Local Authority Adoption Agency",'Raw CDR data'!$A:$K,MATCH(MID(AG$10,13,100)*1,'Raw CDR data'!$2:$2,0),0)</f>
        <v>1</v>
      </c>
      <c r="AH154" s="52">
        <f>VLOOKUP($B154&amp;"Local Authority Adoption Agency",'Raw CDR data'!$A:$K,MATCH(MID(AH$10,13,100)*1,'Raw CDR data'!$2:$2,0),0)</f>
        <v>1</v>
      </c>
      <c r="AI154" s="52">
        <f>VLOOKUP($B154&amp;"Independent Fostering Agency",'Raw CDR data'!$A:$K,MATCH(MID(AI$10,13,100)*1,'Raw CDR data'!$2:$2,0),0)</f>
        <v>6</v>
      </c>
      <c r="AJ154" s="52">
        <f>VLOOKUP($B154&amp;"Independent Fostering Agency",'Raw CDR data'!$A:$K,MATCH(MID(AJ$10,13,100)*1,'Raw CDR data'!$2:$2,0),0)</f>
        <v>6</v>
      </c>
      <c r="AK154" s="52">
        <f>VLOOKUP($B154&amp;"Local Authority Fostering Agency",'Raw CDR data'!$A:$K,MATCH(MID(AK$10,13,100)*1,'Raw CDR data'!$2:$2,0),0)</f>
        <v>1</v>
      </c>
      <c r="AL154" s="52">
        <f>VLOOKUP($B154&amp;"Local Authority Fostering Agency",'Raw CDR data'!$A:$K,MATCH(MID(AL$10,13,100)*1,'Raw CDR data'!$2:$2,0),0)</f>
        <v>1</v>
      </c>
      <c r="AM154" s="52">
        <f>VLOOKUP($B154&amp;AM$8,'Raw CDR data'!$A:$K,MATCH(MID(AM$10,13,100)*1,'Raw CDR data'!$2:$2,0),0)</f>
        <v>57</v>
      </c>
      <c r="AN154" s="52">
        <f>VLOOKUP($B154&amp;AM$8,'Raw CDR data'!$A:$K,MATCH(MID(AN$10,13,100)*1,'Raw CDR data'!$2:$2,0),0)</f>
        <v>58</v>
      </c>
    </row>
    <row r="155" spans="2:40" s="49" customFormat="1" ht="10.5">
      <c r="B155" s="146" t="s">
        <v>2226</v>
      </c>
      <c r="C155" s="52">
        <f>VLOOKUP($B155&amp;C$8,'Raw CDR data'!$A:$K,MATCH(MID(C$10,13,100)*1,'Raw CDR data'!$2:$2,0),0)</f>
        <v>3</v>
      </c>
      <c r="D155" s="52">
        <f>VLOOKUP($B155&amp;C$8,'Raw CDR data'!$A:$K,MATCH(MID(D$10,13,100)*1,'Raw CDR data'!$2:$2,0),0)</f>
        <v>3</v>
      </c>
      <c r="E155" s="53">
        <f>VLOOKUP($B155&amp;C$8,'Raw CDR data'!$A:$K,MATCH(MID(E$10,13,100)*1,'Raw CDR data'!$2:$2,0)+1,0)</f>
        <v>18</v>
      </c>
      <c r="F155" s="53">
        <f>VLOOKUP($B155&amp;C$8,'Raw CDR data'!$A:$K,MATCH(MID(F$10,13,100)*1,'Raw CDR data'!$2:$2,0)+1,0)</f>
        <v>18</v>
      </c>
      <c r="G155" s="52">
        <f>VLOOKUP($B155&amp;G$8,'Raw CDR data'!$A:$K,MATCH(MID(G$10,13,100)*1,'Raw CDR data'!$2:$2,0),0)</f>
        <v>0</v>
      </c>
      <c r="H155" s="52">
        <f>VLOOKUP($B155&amp;G$8,'Raw CDR data'!$A:$K,MATCH(MID(H$10,13,100)*1,'Raw CDR data'!$2:$2,0),0)</f>
        <v>0</v>
      </c>
      <c r="I155" s="53">
        <f>VLOOKUP($B155&amp;G$8,'Raw CDR data'!$A:$K,MATCH(MID(I$10,13,100)*1,'Raw CDR data'!$2:$2,0)+1,0)</f>
        <v>0</v>
      </c>
      <c r="J155" s="53">
        <f>VLOOKUP($B155&amp;G$8,'Raw CDR data'!$A:$K,MATCH(MID(J$10,13,100)*1,'Raw CDR data'!$2:$2,0)+1,0)</f>
        <v>0</v>
      </c>
      <c r="K155" s="52">
        <f>VLOOKUP($B155&amp;K$8,'Raw CDR data'!$A:$K,MATCH(MID(K$10,13,100)*1,'Raw CDR data'!$2:$2,0),0)</f>
        <v>1</v>
      </c>
      <c r="L155" s="52">
        <f>VLOOKUP($B155&amp;K$8,'Raw CDR data'!$A:$K,MATCH(MID(L$10,13,100)*1,'Raw CDR data'!$2:$2,0),0)</f>
        <v>1</v>
      </c>
      <c r="M155" s="53">
        <f>VLOOKUP($B155&amp;K$8,'Raw CDR data'!$A:$K,MATCH(MID(M$10,13,100)*1,'Raw CDR data'!$2:$2,0)+1,0)</f>
        <v>94</v>
      </c>
      <c r="N155" s="53">
        <f>VLOOKUP($B155&amp;K$8,'Raw CDR data'!$A:$K,MATCH(MID(N$10,13,100)*1,'Raw CDR data'!$2:$2,0)+1,0)</f>
        <v>94</v>
      </c>
      <c r="O155" s="52">
        <f>VLOOKUP($B155&amp;O$8,'Raw CDR data'!$A:$K,MATCH(MID(O$10,13,100)*1,'Raw CDR data'!$2:$2,0),0)</f>
        <v>0</v>
      </c>
      <c r="P155" s="52">
        <f>VLOOKUP($B155&amp;O$8,'Raw CDR data'!$A:$K,MATCH(MID(P$10,13,100)*1,'Raw CDR data'!$2:$2,0),0)</f>
        <v>0</v>
      </c>
      <c r="Q155" s="53">
        <f>VLOOKUP($B155&amp;O$8,'Raw CDR data'!$A:$K,MATCH(MID(Q$10,13,100)*1,'Raw CDR data'!$2:$2,0)+1,0)</f>
        <v>0</v>
      </c>
      <c r="R155" s="53">
        <f>VLOOKUP($B155&amp;O$8,'Raw CDR data'!$A:$K,MATCH(MID(R$10,13,100)*1,'Raw CDR data'!$2:$2,0)+1,0)</f>
        <v>0</v>
      </c>
      <c r="S155" s="52">
        <f>VLOOKUP($B155&amp;S$8,'Raw CDR data'!$A:$K,MATCH(MID(S$10,13,100)*1,'Raw CDR data'!$2:$2,0),0)</f>
        <v>0</v>
      </c>
      <c r="T155" s="52">
        <f>VLOOKUP($B155&amp;S$8,'Raw CDR data'!$A:$K,MATCH(MID(T$10,13,100)*1,'Raw CDR data'!$2:$2,0),0)</f>
        <v>0</v>
      </c>
      <c r="U155" s="53">
        <f>VLOOKUP($B155&amp;S$8,'Raw CDR data'!$A:$K,MATCH(MID(U$10,13,100)*1,'Raw CDR data'!$2:$2,0)+1,0)</f>
        <v>0</v>
      </c>
      <c r="V155" s="53">
        <f>VLOOKUP($B155&amp;S$8,'Raw CDR data'!$A:$K,MATCH(MID(V$10,13,100)*1,'Raw CDR data'!$2:$2,0)+1,0)</f>
        <v>0</v>
      </c>
      <c r="W155" s="52">
        <f>VLOOKUP($B155&amp;"Further Education College",'Raw CDR data'!$A:$K,MATCH(MID(W$10,13,100)*1,'Raw CDR data'!$2:$2,0),0)</f>
        <v>0</v>
      </c>
      <c r="X155" s="52">
        <f>VLOOKUP($B155&amp;"Further Education College",'Raw CDR data'!$A:$K,MATCH(MID(X$10,13,100)*1,'Raw CDR data'!$2:$2,0),0)</f>
        <v>0</v>
      </c>
      <c r="Y155" s="53">
        <f>VLOOKUP($B155&amp;"Further Education College",'Raw CDR data'!$A:$K,MATCH(MID(Y$10,13,100)*1,'Raw CDR data'!$2:$2,0)+1,0)</f>
        <v>0</v>
      </c>
      <c r="Z155" s="53">
        <f>VLOOKUP($B155&amp;"Further Education College",'Raw CDR data'!$A:$K,MATCH(MID(Z$10,13,100)*1,'Raw CDR data'!$2:$2,0)+1,0)</f>
        <v>0</v>
      </c>
      <c r="AA155" s="52">
        <f>VLOOKUP($B155&amp;AA$8,'Raw CDR data'!$A:$K,MATCH(MID(AA$10,13,100)*1,'Raw CDR data'!$2:$2,0),0)</f>
        <v>0</v>
      </c>
      <c r="AB155" s="52">
        <f>VLOOKUP($B155&amp;AA$8,'Raw CDR data'!$A:$K,MATCH(MID(AB$10,13,100)*1,'Raw CDR data'!$2:$2,0),0)</f>
        <v>0</v>
      </c>
      <c r="AC155" s="52">
        <f>VLOOKUP($B155&amp;AC$8,'Raw CDR data'!$A:$K,MATCH(MID(AC$10,13,100)*1,'Raw CDR data'!$2:$2,0),0)</f>
        <v>0</v>
      </c>
      <c r="AD155" s="52">
        <f>VLOOKUP($B155&amp;AC$8,'Raw CDR data'!$A:$K,MATCH(MID(AD$10,13,100)*1,'Raw CDR data'!$2:$2,0),0)</f>
        <v>0</v>
      </c>
      <c r="AE155" s="52">
        <f>VLOOKUP($B155&amp;"Voluntary Adoption Agency",'Raw CDR data'!$A:$K,MATCH(MID(AE$10,13,100)*1,'Raw CDR data'!$2:$2,0),0)</f>
        <v>0</v>
      </c>
      <c r="AF155" s="52">
        <f>VLOOKUP($B155&amp;"Voluntary Adoption Agency",'Raw CDR data'!$A:$K,MATCH(MID(AF$10,13,100)*1,'Raw CDR data'!$2:$2,0),0)</f>
        <v>0</v>
      </c>
      <c r="AG155" s="52">
        <f>VLOOKUP($B155&amp;"Local Authority Adoption Agency",'Raw CDR data'!$A:$K,MATCH(MID(AG$10,13,100)*1,'Raw CDR data'!$2:$2,0),0)</f>
        <v>1</v>
      </c>
      <c r="AH155" s="52">
        <f>VLOOKUP($B155&amp;"Local Authority Adoption Agency",'Raw CDR data'!$A:$K,MATCH(MID(AH$10,13,100)*1,'Raw CDR data'!$2:$2,0),0)</f>
        <v>1</v>
      </c>
      <c r="AI155" s="52">
        <f>VLOOKUP($B155&amp;"Independent Fostering Agency",'Raw CDR data'!$A:$K,MATCH(MID(AI$10,13,100)*1,'Raw CDR data'!$2:$2,0),0)</f>
        <v>1</v>
      </c>
      <c r="AJ155" s="52">
        <f>VLOOKUP($B155&amp;"Independent Fostering Agency",'Raw CDR data'!$A:$K,MATCH(MID(AJ$10,13,100)*1,'Raw CDR data'!$2:$2,0),0)</f>
        <v>1</v>
      </c>
      <c r="AK155" s="52">
        <f>VLOOKUP($B155&amp;"Local Authority Fostering Agency",'Raw CDR data'!$A:$K,MATCH(MID(AK$10,13,100)*1,'Raw CDR data'!$2:$2,0),0)</f>
        <v>1</v>
      </c>
      <c r="AL155" s="52">
        <f>VLOOKUP($B155&amp;"Local Authority Fostering Agency",'Raw CDR data'!$A:$K,MATCH(MID(AL$10,13,100)*1,'Raw CDR data'!$2:$2,0),0)</f>
        <v>1</v>
      </c>
      <c r="AM155" s="52">
        <f>VLOOKUP($B155&amp;AM$8,'Raw CDR data'!$A:$K,MATCH(MID(AM$10,13,100)*1,'Raw CDR data'!$2:$2,0),0)</f>
        <v>7</v>
      </c>
      <c r="AN155" s="52">
        <f>VLOOKUP($B155&amp;AM$8,'Raw CDR data'!$A:$K,MATCH(MID(AN$10,13,100)*1,'Raw CDR data'!$2:$2,0),0)</f>
        <v>7</v>
      </c>
    </row>
    <row r="156" spans="2:40" s="49" customFormat="1" ht="10.5">
      <c r="B156" s="146" t="s">
        <v>665</v>
      </c>
      <c r="C156" s="52">
        <f>VLOOKUP($B156&amp;C$8,'Raw CDR data'!$A:$K,MATCH(MID(C$10,13,100)*1,'Raw CDR data'!$2:$2,0),0)</f>
        <v>76</v>
      </c>
      <c r="D156" s="52">
        <f>VLOOKUP($B156&amp;C$8,'Raw CDR data'!$A:$K,MATCH(MID(D$10,13,100)*1,'Raw CDR data'!$2:$2,0),0)</f>
        <v>77</v>
      </c>
      <c r="E156" s="53">
        <f>VLOOKUP($B156&amp;C$8,'Raw CDR data'!$A:$K,MATCH(MID(E$10,13,100)*1,'Raw CDR data'!$2:$2,0)+1,0)</f>
        <v>407</v>
      </c>
      <c r="F156" s="53">
        <f>VLOOKUP($B156&amp;C$8,'Raw CDR data'!$A:$K,MATCH(MID(F$10,13,100)*1,'Raw CDR data'!$2:$2,0)+1,0)</f>
        <v>392</v>
      </c>
      <c r="G156" s="52">
        <f>VLOOKUP($B156&amp;G$8,'Raw CDR data'!$A:$K,MATCH(MID(G$10,13,100)*1,'Raw CDR data'!$2:$2,0),0)</f>
        <v>0</v>
      </c>
      <c r="H156" s="52">
        <f>VLOOKUP($B156&amp;G$8,'Raw CDR data'!$A:$K,MATCH(MID(H$10,13,100)*1,'Raw CDR data'!$2:$2,0),0)</f>
        <v>0</v>
      </c>
      <c r="I156" s="53">
        <f>VLOOKUP($B156&amp;G$8,'Raw CDR data'!$A:$K,MATCH(MID(I$10,13,100)*1,'Raw CDR data'!$2:$2,0)+1,0)</f>
        <v>0</v>
      </c>
      <c r="J156" s="53">
        <f>VLOOKUP($B156&amp;G$8,'Raw CDR data'!$A:$K,MATCH(MID(J$10,13,100)*1,'Raw CDR data'!$2:$2,0)+1,0)</f>
        <v>0</v>
      </c>
      <c r="K156" s="52">
        <f>VLOOKUP($B156&amp;K$8,'Raw CDR data'!$A:$K,MATCH(MID(K$10,13,100)*1,'Raw CDR data'!$2:$2,0),0)</f>
        <v>12</v>
      </c>
      <c r="L156" s="52">
        <f>VLOOKUP($B156&amp;K$8,'Raw CDR data'!$A:$K,MATCH(MID(L$10,13,100)*1,'Raw CDR data'!$2:$2,0),0)</f>
        <v>12</v>
      </c>
      <c r="M156" s="53">
        <f>VLOOKUP($B156&amp;K$8,'Raw CDR data'!$A:$K,MATCH(MID(M$10,13,100)*1,'Raw CDR data'!$2:$2,0)+1,0)</f>
        <v>523</v>
      </c>
      <c r="N156" s="53">
        <f>VLOOKUP($B156&amp;K$8,'Raw CDR data'!$A:$K,MATCH(MID(N$10,13,100)*1,'Raw CDR data'!$2:$2,0)+1,0)</f>
        <v>523</v>
      </c>
      <c r="O156" s="52">
        <f>VLOOKUP($B156&amp;O$8,'Raw CDR data'!$A:$K,MATCH(MID(O$10,13,100)*1,'Raw CDR data'!$2:$2,0),0)</f>
        <v>6</v>
      </c>
      <c r="P156" s="52">
        <f>VLOOKUP($B156&amp;O$8,'Raw CDR data'!$A:$K,MATCH(MID(P$10,13,100)*1,'Raw CDR data'!$2:$2,0),0)</f>
        <v>6</v>
      </c>
      <c r="Q156" s="53">
        <f>VLOOKUP($B156&amp;O$8,'Raw CDR data'!$A:$K,MATCH(MID(Q$10,13,100)*1,'Raw CDR data'!$2:$2,0)+1,0)</f>
        <v>39.211179000000001</v>
      </c>
      <c r="R156" s="53">
        <f>VLOOKUP($B156&amp;O$8,'Raw CDR data'!$A:$K,MATCH(MID(R$10,13,100)*1,'Raw CDR data'!$2:$2,0)+1,0)</f>
        <v>39.211179000000001</v>
      </c>
      <c r="S156" s="52">
        <f>VLOOKUP($B156&amp;S$8,'Raw CDR data'!$A:$K,MATCH(MID(S$10,13,100)*1,'Raw CDR data'!$2:$2,0),0)</f>
        <v>4</v>
      </c>
      <c r="T156" s="52">
        <f>VLOOKUP($B156&amp;S$8,'Raw CDR data'!$A:$K,MATCH(MID(T$10,13,100)*1,'Raw CDR data'!$2:$2,0),0)</f>
        <v>3</v>
      </c>
      <c r="U156" s="53">
        <f>VLOOKUP($B156&amp;S$8,'Raw CDR data'!$A:$K,MATCH(MID(U$10,13,100)*1,'Raw CDR data'!$2:$2,0)+1,0)</f>
        <v>766</v>
      </c>
      <c r="V156" s="53">
        <f>VLOOKUP($B156&amp;S$8,'Raw CDR data'!$A:$K,MATCH(MID(V$10,13,100)*1,'Raw CDR data'!$2:$2,0)+1,0)</f>
        <v>696</v>
      </c>
      <c r="W156" s="52">
        <f>VLOOKUP($B156&amp;"Further Education College",'Raw CDR data'!$A:$K,MATCH(MID(W$10,13,100)*1,'Raw CDR data'!$2:$2,0),0)</f>
        <v>1</v>
      </c>
      <c r="X156" s="52">
        <f>VLOOKUP($B156&amp;"Further Education College",'Raw CDR data'!$A:$K,MATCH(MID(X$10,13,100)*1,'Raw CDR data'!$2:$2,0),0)</f>
        <v>1</v>
      </c>
      <c r="Y156" s="53">
        <f>VLOOKUP($B156&amp;"Further Education College",'Raw CDR data'!$A:$K,MATCH(MID(Y$10,13,100)*1,'Raw CDR data'!$2:$2,0)+1,0)</f>
        <v>142</v>
      </c>
      <c r="Z156" s="53">
        <f>VLOOKUP($B156&amp;"Further Education College",'Raw CDR data'!$A:$K,MATCH(MID(Z$10,13,100)*1,'Raw CDR data'!$2:$2,0)+1,0)</f>
        <v>142</v>
      </c>
      <c r="AA156" s="52">
        <f>VLOOKUP($B156&amp;AA$8,'Raw CDR data'!$A:$K,MATCH(MID(AA$10,13,100)*1,'Raw CDR data'!$2:$2,0),0)</f>
        <v>1</v>
      </c>
      <c r="AB156" s="52">
        <f>VLOOKUP($B156&amp;AA$8,'Raw CDR data'!$A:$K,MATCH(MID(AB$10,13,100)*1,'Raw CDR data'!$2:$2,0),0)</f>
        <v>1</v>
      </c>
      <c r="AC156" s="52">
        <f>VLOOKUP($B156&amp;AC$8,'Raw CDR data'!$A:$K,MATCH(MID(AC$10,13,100)*1,'Raw CDR data'!$2:$2,0),0)</f>
        <v>0</v>
      </c>
      <c r="AD156" s="52">
        <f>VLOOKUP($B156&amp;AC$8,'Raw CDR data'!$A:$K,MATCH(MID(AD$10,13,100)*1,'Raw CDR data'!$2:$2,0),0)</f>
        <v>0</v>
      </c>
      <c r="AE156" s="52">
        <f>VLOOKUP($B156&amp;"Voluntary Adoption Agency",'Raw CDR data'!$A:$K,MATCH(MID(AE$10,13,100)*1,'Raw CDR data'!$2:$2,0),0)</f>
        <v>1</v>
      </c>
      <c r="AF156" s="52">
        <f>VLOOKUP($B156&amp;"Voluntary Adoption Agency",'Raw CDR data'!$A:$K,MATCH(MID(AF$10,13,100)*1,'Raw CDR data'!$2:$2,0),0)</f>
        <v>1</v>
      </c>
      <c r="AG156" s="52">
        <f>VLOOKUP($B156&amp;"Local Authority Adoption Agency",'Raw CDR data'!$A:$K,MATCH(MID(AG$10,13,100)*1,'Raw CDR data'!$2:$2,0),0)</f>
        <v>1</v>
      </c>
      <c r="AH156" s="52">
        <f>VLOOKUP($B156&amp;"Local Authority Adoption Agency",'Raw CDR data'!$A:$K,MATCH(MID(AH$10,13,100)*1,'Raw CDR data'!$2:$2,0),0)</f>
        <v>1</v>
      </c>
      <c r="AI156" s="52">
        <f>VLOOKUP($B156&amp;"Independent Fostering Agency",'Raw CDR data'!$A:$K,MATCH(MID(AI$10,13,100)*1,'Raw CDR data'!$2:$2,0),0)</f>
        <v>27</v>
      </c>
      <c r="AJ156" s="52">
        <f>VLOOKUP($B156&amp;"Independent Fostering Agency",'Raw CDR data'!$A:$K,MATCH(MID(AJ$10,13,100)*1,'Raw CDR data'!$2:$2,0),0)</f>
        <v>27</v>
      </c>
      <c r="AK156" s="52">
        <f>VLOOKUP($B156&amp;"Local Authority Fostering Agency",'Raw CDR data'!$A:$K,MATCH(MID(AK$10,13,100)*1,'Raw CDR data'!$2:$2,0),0)</f>
        <v>1</v>
      </c>
      <c r="AL156" s="52">
        <f>VLOOKUP($B156&amp;"Local Authority Fostering Agency",'Raw CDR data'!$A:$K,MATCH(MID(AL$10,13,100)*1,'Raw CDR data'!$2:$2,0),0)</f>
        <v>1</v>
      </c>
      <c r="AM156" s="52">
        <f>VLOOKUP($B156&amp;AM$8,'Raw CDR data'!$A:$K,MATCH(MID(AM$10,13,100)*1,'Raw CDR data'!$2:$2,0),0)</f>
        <v>130</v>
      </c>
      <c r="AN156" s="52">
        <f>VLOOKUP($B156&amp;AM$8,'Raw CDR data'!$A:$K,MATCH(MID(AN$10,13,100)*1,'Raw CDR data'!$2:$2,0),0)</f>
        <v>130</v>
      </c>
    </row>
    <row r="157" spans="2:40" s="49" customFormat="1" ht="10.5">
      <c r="B157" s="146" t="s">
        <v>2234</v>
      </c>
      <c r="C157" s="52">
        <f>VLOOKUP($B157&amp;C$8,'Raw CDR data'!$A:$K,MATCH(MID(C$10,13,100)*1,'Raw CDR data'!$2:$2,0),0)</f>
        <v>3</v>
      </c>
      <c r="D157" s="52">
        <f>VLOOKUP($B157&amp;C$8,'Raw CDR data'!$A:$K,MATCH(MID(D$10,13,100)*1,'Raw CDR data'!$2:$2,0),0)</f>
        <v>5</v>
      </c>
      <c r="E157" s="53">
        <f>VLOOKUP($B157&amp;C$8,'Raw CDR data'!$A:$K,MATCH(MID(E$10,13,100)*1,'Raw CDR data'!$2:$2,0)+1,0)</f>
        <v>23</v>
      </c>
      <c r="F157" s="53">
        <f>VLOOKUP($B157&amp;C$8,'Raw CDR data'!$A:$K,MATCH(MID(F$10,13,100)*1,'Raw CDR data'!$2:$2,0)+1,0)</f>
        <v>30</v>
      </c>
      <c r="G157" s="52">
        <f>VLOOKUP($B157&amp;G$8,'Raw CDR data'!$A:$K,MATCH(MID(G$10,13,100)*1,'Raw CDR data'!$2:$2,0),0)</f>
        <v>0</v>
      </c>
      <c r="H157" s="52">
        <f>VLOOKUP($B157&amp;G$8,'Raw CDR data'!$A:$K,MATCH(MID(H$10,13,100)*1,'Raw CDR data'!$2:$2,0),0)</f>
        <v>0</v>
      </c>
      <c r="I157" s="53">
        <f>VLOOKUP($B157&amp;G$8,'Raw CDR data'!$A:$K,MATCH(MID(I$10,13,100)*1,'Raw CDR data'!$2:$2,0)+1,0)</f>
        <v>0</v>
      </c>
      <c r="J157" s="53">
        <f>VLOOKUP($B157&amp;G$8,'Raw CDR data'!$A:$K,MATCH(MID(J$10,13,100)*1,'Raw CDR data'!$2:$2,0)+1,0)</f>
        <v>0</v>
      </c>
      <c r="K157" s="52">
        <f>VLOOKUP($B157&amp;K$8,'Raw CDR data'!$A:$K,MATCH(MID(K$10,13,100)*1,'Raw CDR data'!$2:$2,0),0)</f>
        <v>0</v>
      </c>
      <c r="L157" s="52">
        <f>VLOOKUP($B157&amp;K$8,'Raw CDR data'!$A:$K,MATCH(MID(L$10,13,100)*1,'Raw CDR data'!$2:$2,0),0)</f>
        <v>0</v>
      </c>
      <c r="M157" s="53">
        <f>VLOOKUP($B157&amp;K$8,'Raw CDR data'!$A:$K,MATCH(MID(M$10,13,100)*1,'Raw CDR data'!$2:$2,0)+1,0)</f>
        <v>0</v>
      </c>
      <c r="N157" s="53">
        <f>VLOOKUP($B157&amp;K$8,'Raw CDR data'!$A:$K,MATCH(MID(N$10,13,100)*1,'Raw CDR data'!$2:$2,0)+1,0)</f>
        <v>0</v>
      </c>
      <c r="O157" s="52">
        <f>VLOOKUP($B157&amp;O$8,'Raw CDR data'!$A:$K,MATCH(MID(O$10,13,100)*1,'Raw CDR data'!$2:$2,0),0)</f>
        <v>1</v>
      </c>
      <c r="P157" s="52">
        <f>VLOOKUP($B157&amp;O$8,'Raw CDR data'!$A:$K,MATCH(MID(P$10,13,100)*1,'Raw CDR data'!$2:$2,0),0)</f>
        <v>1</v>
      </c>
      <c r="Q157" s="53">
        <f>VLOOKUP($B157&amp;O$8,'Raw CDR data'!$A:$K,MATCH(MID(Q$10,13,100)*1,'Raw CDR data'!$2:$2,0)+1,0)</f>
        <v>6.6956519999999999</v>
      </c>
      <c r="R157" s="53">
        <f>VLOOKUP($B157&amp;O$8,'Raw CDR data'!$A:$K,MATCH(MID(R$10,13,100)*1,'Raw CDR data'!$2:$2,0)+1,0)</f>
        <v>6.6956519999999999</v>
      </c>
      <c r="S157" s="52">
        <f>VLOOKUP($B157&amp;S$8,'Raw CDR data'!$A:$K,MATCH(MID(S$10,13,100)*1,'Raw CDR data'!$2:$2,0),0)</f>
        <v>0</v>
      </c>
      <c r="T157" s="52">
        <f>VLOOKUP($B157&amp;S$8,'Raw CDR data'!$A:$K,MATCH(MID(T$10,13,100)*1,'Raw CDR data'!$2:$2,0),0)</f>
        <v>0</v>
      </c>
      <c r="U157" s="53">
        <f>VLOOKUP($B157&amp;S$8,'Raw CDR data'!$A:$K,MATCH(MID(U$10,13,100)*1,'Raw CDR data'!$2:$2,0)+1,0)</f>
        <v>0</v>
      </c>
      <c r="V157" s="53">
        <f>VLOOKUP($B157&amp;S$8,'Raw CDR data'!$A:$K,MATCH(MID(V$10,13,100)*1,'Raw CDR data'!$2:$2,0)+1,0)</f>
        <v>0</v>
      </c>
      <c r="W157" s="52">
        <f>VLOOKUP($B157&amp;"Further Education College",'Raw CDR data'!$A:$K,MATCH(MID(W$10,13,100)*1,'Raw CDR data'!$2:$2,0),0)</f>
        <v>0</v>
      </c>
      <c r="X157" s="52">
        <f>VLOOKUP($B157&amp;"Further Education College",'Raw CDR data'!$A:$K,MATCH(MID(X$10,13,100)*1,'Raw CDR data'!$2:$2,0),0)</f>
        <v>0</v>
      </c>
      <c r="Y157" s="53">
        <f>VLOOKUP($B157&amp;"Further Education College",'Raw CDR data'!$A:$K,MATCH(MID(Y$10,13,100)*1,'Raw CDR data'!$2:$2,0)+1,0)</f>
        <v>0</v>
      </c>
      <c r="Z157" s="53">
        <f>VLOOKUP($B157&amp;"Further Education College",'Raw CDR data'!$A:$K,MATCH(MID(Z$10,13,100)*1,'Raw CDR data'!$2:$2,0)+1,0)</f>
        <v>0</v>
      </c>
      <c r="AA157" s="52">
        <f>VLOOKUP($B157&amp;AA$8,'Raw CDR data'!$A:$K,MATCH(MID(AA$10,13,100)*1,'Raw CDR data'!$2:$2,0),0)</f>
        <v>0</v>
      </c>
      <c r="AB157" s="52">
        <f>VLOOKUP($B157&amp;AA$8,'Raw CDR data'!$A:$K,MATCH(MID(AB$10,13,100)*1,'Raw CDR data'!$2:$2,0),0)</f>
        <v>0</v>
      </c>
      <c r="AC157" s="52">
        <f>VLOOKUP($B157&amp;AC$8,'Raw CDR data'!$A:$K,MATCH(MID(AC$10,13,100)*1,'Raw CDR data'!$2:$2,0),0)</f>
        <v>0</v>
      </c>
      <c r="AD157" s="52">
        <f>VLOOKUP($B157&amp;AC$8,'Raw CDR data'!$A:$K,MATCH(MID(AD$10,13,100)*1,'Raw CDR data'!$2:$2,0),0)</f>
        <v>0</v>
      </c>
      <c r="AE157" s="52">
        <f>VLOOKUP($B157&amp;"Voluntary Adoption Agency",'Raw CDR data'!$A:$K,MATCH(MID(AE$10,13,100)*1,'Raw CDR data'!$2:$2,0),0)</f>
        <v>0</v>
      </c>
      <c r="AF157" s="52">
        <f>VLOOKUP($B157&amp;"Voluntary Adoption Agency",'Raw CDR data'!$A:$K,MATCH(MID(AF$10,13,100)*1,'Raw CDR data'!$2:$2,0),0)</f>
        <v>0</v>
      </c>
      <c r="AG157" s="52">
        <f>VLOOKUP($B157&amp;"Local Authority Adoption Agency",'Raw CDR data'!$A:$K,MATCH(MID(AG$10,13,100)*1,'Raw CDR data'!$2:$2,0),0)</f>
        <v>1</v>
      </c>
      <c r="AH157" s="52">
        <f>VLOOKUP($B157&amp;"Local Authority Adoption Agency",'Raw CDR data'!$A:$K,MATCH(MID(AH$10,13,100)*1,'Raw CDR data'!$2:$2,0),0)</f>
        <v>1</v>
      </c>
      <c r="AI157" s="52">
        <f>VLOOKUP($B157&amp;"Independent Fostering Agency",'Raw CDR data'!$A:$K,MATCH(MID(AI$10,13,100)*1,'Raw CDR data'!$2:$2,0),0)</f>
        <v>1</v>
      </c>
      <c r="AJ157" s="52">
        <f>VLOOKUP($B157&amp;"Independent Fostering Agency",'Raw CDR data'!$A:$K,MATCH(MID(AJ$10,13,100)*1,'Raw CDR data'!$2:$2,0),0)</f>
        <v>1</v>
      </c>
      <c r="AK157" s="52">
        <f>VLOOKUP($B157&amp;"Local Authority Fostering Agency",'Raw CDR data'!$A:$K,MATCH(MID(AK$10,13,100)*1,'Raw CDR data'!$2:$2,0),0)</f>
        <v>1</v>
      </c>
      <c r="AL157" s="52">
        <f>VLOOKUP($B157&amp;"Local Authority Fostering Agency",'Raw CDR data'!$A:$K,MATCH(MID(AL$10,13,100)*1,'Raw CDR data'!$2:$2,0),0)</f>
        <v>1</v>
      </c>
      <c r="AM157" s="52">
        <f>VLOOKUP($B157&amp;AM$8,'Raw CDR data'!$A:$K,MATCH(MID(AM$10,13,100)*1,'Raw CDR data'!$2:$2,0),0)</f>
        <v>7</v>
      </c>
      <c r="AN157" s="52">
        <f>VLOOKUP($B157&amp;AM$8,'Raw CDR data'!$A:$K,MATCH(MID(AN$10,13,100)*1,'Raw CDR data'!$2:$2,0),0)</f>
        <v>9</v>
      </c>
    </row>
    <row r="158" spans="2:40" s="49" customFormat="1" ht="10.5">
      <c r="B158" s="146" t="s">
        <v>677</v>
      </c>
      <c r="C158" s="52">
        <f>VLOOKUP($B158&amp;C$8,'Raw CDR data'!$A:$K,MATCH(MID(C$10,13,100)*1,'Raw CDR data'!$2:$2,0),0)</f>
        <v>6</v>
      </c>
      <c r="D158" s="52">
        <f>VLOOKUP($B158&amp;C$8,'Raw CDR data'!$A:$K,MATCH(MID(D$10,13,100)*1,'Raw CDR data'!$2:$2,0),0)</f>
        <v>6</v>
      </c>
      <c r="E158" s="53">
        <f>VLOOKUP($B158&amp;C$8,'Raw CDR data'!$A:$K,MATCH(MID(E$10,13,100)*1,'Raw CDR data'!$2:$2,0)+1,0)</f>
        <v>59</v>
      </c>
      <c r="F158" s="53">
        <f>VLOOKUP($B158&amp;C$8,'Raw CDR data'!$A:$K,MATCH(MID(F$10,13,100)*1,'Raw CDR data'!$2:$2,0)+1,0)</f>
        <v>59</v>
      </c>
      <c r="G158" s="52">
        <f>VLOOKUP($B158&amp;G$8,'Raw CDR data'!$A:$K,MATCH(MID(G$10,13,100)*1,'Raw CDR data'!$2:$2,0),0)</f>
        <v>0</v>
      </c>
      <c r="H158" s="52">
        <f>VLOOKUP($B158&amp;G$8,'Raw CDR data'!$A:$K,MATCH(MID(H$10,13,100)*1,'Raw CDR data'!$2:$2,0),0)</f>
        <v>0</v>
      </c>
      <c r="I158" s="53">
        <f>VLOOKUP($B158&amp;G$8,'Raw CDR data'!$A:$K,MATCH(MID(I$10,13,100)*1,'Raw CDR data'!$2:$2,0)+1,0)</f>
        <v>0</v>
      </c>
      <c r="J158" s="53">
        <f>VLOOKUP($B158&amp;G$8,'Raw CDR data'!$A:$K,MATCH(MID(J$10,13,100)*1,'Raw CDR data'!$2:$2,0)+1,0)</f>
        <v>0</v>
      </c>
      <c r="K158" s="52">
        <f>VLOOKUP($B158&amp;K$8,'Raw CDR data'!$A:$K,MATCH(MID(K$10,13,100)*1,'Raw CDR data'!$2:$2,0),0)</f>
        <v>1</v>
      </c>
      <c r="L158" s="52">
        <f>VLOOKUP($B158&amp;K$8,'Raw CDR data'!$A:$K,MATCH(MID(L$10,13,100)*1,'Raw CDR data'!$2:$2,0),0)</f>
        <v>1</v>
      </c>
      <c r="M158" s="53">
        <f>VLOOKUP($B158&amp;K$8,'Raw CDR data'!$A:$K,MATCH(MID(M$10,13,100)*1,'Raw CDR data'!$2:$2,0)+1,0)</f>
        <v>5</v>
      </c>
      <c r="N158" s="53">
        <f>VLOOKUP($B158&amp;K$8,'Raw CDR data'!$A:$K,MATCH(MID(N$10,13,100)*1,'Raw CDR data'!$2:$2,0)+1,0)</f>
        <v>5</v>
      </c>
      <c r="O158" s="52">
        <f>VLOOKUP($B158&amp;O$8,'Raw CDR data'!$A:$K,MATCH(MID(O$10,13,100)*1,'Raw CDR data'!$2:$2,0),0)</f>
        <v>0</v>
      </c>
      <c r="P158" s="52">
        <f>VLOOKUP($B158&amp;O$8,'Raw CDR data'!$A:$K,MATCH(MID(P$10,13,100)*1,'Raw CDR data'!$2:$2,0),0)</f>
        <v>0</v>
      </c>
      <c r="Q158" s="53">
        <f>VLOOKUP($B158&amp;O$8,'Raw CDR data'!$A:$K,MATCH(MID(Q$10,13,100)*1,'Raw CDR data'!$2:$2,0)+1,0)</f>
        <v>0</v>
      </c>
      <c r="R158" s="53">
        <f>VLOOKUP($B158&amp;O$8,'Raw CDR data'!$A:$K,MATCH(MID(R$10,13,100)*1,'Raw CDR data'!$2:$2,0)+1,0)</f>
        <v>0</v>
      </c>
      <c r="S158" s="52">
        <f>VLOOKUP($B158&amp;S$8,'Raw CDR data'!$A:$K,MATCH(MID(S$10,13,100)*1,'Raw CDR data'!$2:$2,0),0)</f>
        <v>0</v>
      </c>
      <c r="T158" s="52">
        <f>VLOOKUP($B158&amp;S$8,'Raw CDR data'!$A:$K,MATCH(MID(T$10,13,100)*1,'Raw CDR data'!$2:$2,0),0)</f>
        <v>0</v>
      </c>
      <c r="U158" s="53">
        <f>VLOOKUP($B158&amp;S$8,'Raw CDR data'!$A:$K,MATCH(MID(U$10,13,100)*1,'Raw CDR data'!$2:$2,0)+1,0)</f>
        <v>0</v>
      </c>
      <c r="V158" s="53">
        <f>VLOOKUP($B158&amp;S$8,'Raw CDR data'!$A:$K,MATCH(MID(V$10,13,100)*1,'Raw CDR data'!$2:$2,0)+1,0)</f>
        <v>0</v>
      </c>
      <c r="W158" s="52">
        <f>VLOOKUP($B158&amp;"Further Education College",'Raw CDR data'!$A:$K,MATCH(MID(W$10,13,100)*1,'Raw CDR data'!$2:$2,0),0)</f>
        <v>0</v>
      </c>
      <c r="X158" s="52">
        <f>VLOOKUP($B158&amp;"Further Education College",'Raw CDR data'!$A:$K,MATCH(MID(X$10,13,100)*1,'Raw CDR data'!$2:$2,0),0)</f>
        <v>0</v>
      </c>
      <c r="Y158" s="53">
        <f>VLOOKUP($B158&amp;"Further Education College",'Raw CDR data'!$A:$K,MATCH(MID(Y$10,13,100)*1,'Raw CDR data'!$2:$2,0)+1,0)</f>
        <v>0</v>
      </c>
      <c r="Z158" s="53">
        <f>VLOOKUP($B158&amp;"Further Education College",'Raw CDR data'!$A:$K,MATCH(MID(Z$10,13,100)*1,'Raw CDR data'!$2:$2,0)+1,0)</f>
        <v>0</v>
      </c>
      <c r="AA158" s="52">
        <f>VLOOKUP($B158&amp;AA$8,'Raw CDR data'!$A:$K,MATCH(MID(AA$10,13,100)*1,'Raw CDR data'!$2:$2,0),0)</f>
        <v>1</v>
      </c>
      <c r="AB158" s="52">
        <f>VLOOKUP($B158&amp;AA$8,'Raw CDR data'!$A:$K,MATCH(MID(AB$10,13,100)*1,'Raw CDR data'!$2:$2,0),0)</f>
        <v>1</v>
      </c>
      <c r="AC158" s="52">
        <f>VLOOKUP($B158&amp;AC$8,'Raw CDR data'!$A:$K,MATCH(MID(AC$10,13,100)*1,'Raw CDR data'!$2:$2,0),0)</f>
        <v>0</v>
      </c>
      <c r="AD158" s="52">
        <f>VLOOKUP($B158&amp;AC$8,'Raw CDR data'!$A:$K,MATCH(MID(AD$10,13,100)*1,'Raw CDR data'!$2:$2,0),0)</f>
        <v>0</v>
      </c>
      <c r="AE158" s="52">
        <f>VLOOKUP($B158&amp;"Voluntary Adoption Agency",'Raw CDR data'!$A:$K,MATCH(MID(AE$10,13,100)*1,'Raw CDR data'!$2:$2,0),0)</f>
        <v>2</v>
      </c>
      <c r="AF158" s="52">
        <f>VLOOKUP($B158&amp;"Voluntary Adoption Agency",'Raw CDR data'!$A:$K,MATCH(MID(AF$10,13,100)*1,'Raw CDR data'!$2:$2,0),0)</f>
        <v>2</v>
      </c>
      <c r="AG158" s="52">
        <f>VLOOKUP($B158&amp;"Local Authority Adoption Agency",'Raw CDR data'!$A:$K,MATCH(MID(AG$10,13,100)*1,'Raw CDR data'!$2:$2,0),0)</f>
        <v>1</v>
      </c>
      <c r="AH158" s="52">
        <f>VLOOKUP($B158&amp;"Local Authority Adoption Agency",'Raw CDR data'!$A:$K,MATCH(MID(AH$10,13,100)*1,'Raw CDR data'!$2:$2,0),0)</f>
        <v>1</v>
      </c>
      <c r="AI158" s="52">
        <f>VLOOKUP($B158&amp;"Independent Fostering Agency",'Raw CDR data'!$A:$K,MATCH(MID(AI$10,13,100)*1,'Raw CDR data'!$2:$2,0),0)</f>
        <v>2</v>
      </c>
      <c r="AJ158" s="52">
        <f>VLOOKUP($B158&amp;"Independent Fostering Agency",'Raw CDR data'!$A:$K,MATCH(MID(AJ$10,13,100)*1,'Raw CDR data'!$2:$2,0),0)</f>
        <v>2</v>
      </c>
      <c r="AK158" s="52">
        <f>VLOOKUP($B158&amp;"Local Authority Fostering Agency",'Raw CDR data'!$A:$K,MATCH(MID(AK$10,13,100)*1,'Raw CDR data'!$2:$2,0),0)</f>
        <v>1</v>
      </c>
      <c r="AL158" s="52">
        <f>VLOOKUP($B158&amp;"Local Authority Fostering Agency",'Raw CDR data'!$A:$K,MATCH(MID(AL$10,13,100)*1,'Raw CDR data'!$2:$2,0),0)</f>
        <v>1</v>
      </c>
      <c r="AM158" s="52">
        <f>VLOOKUP($B158&amp;AM$8,'Raw CDR data'!$A:$K,MATCH(MID(AM$10,13,100)*1,'Raw CDR data'!$2:$2,0),0)</f>
        <v>14</v>
      </c>
      <c r="AN158" s="52">
        <f>VLOOKUP($B158&amp;AM$8,'Raw CDR data'!$A:$K,MATCH(MID(AN$10,13,100)*1,'Raw CDR data'!$2:$2,0),0)</f>
        <v>14</v>
      </c>
    </row>
    <row r="159" spans="2:40" s="49" customFormat="1" ht="10.5">
      <c r="B159" s="146" t="s">
        <v>685</v>
      </c>
      <c r="C159" s="52">
        <f>VLOOKUP($B159&amp;C$8,'Raw CDR data'!$A:$K,MATCH(MID(C$10,13,100)*1,'Raw CDR data'!$2:$2,0),0)</f>
        <v>11</v>
      </c>
      <c r="D159" s="52">
        <f>VLOOKUP($B159&amp;C$8,'Raw CDR data'!$A:$K,MATCH(MID(D$10,13,100)*1,'Raw CDR data'!$2:$2,0),0)</f>
        <v>11</v>
      </c>
      <c r="E159" s="53">
        <f>VLOOKUP($B159&amp;C$8,'Raw CDR data'!$A:$K,MATCH(MID(E$10,13,100)*1,'Raw CDR data'!$2:$2,0)+1,0)</f>
        <v>87</v>
      </c>
      <c r="F159" s="53">
        <f>VLOOKUP($B159&amp;C$8,'Raw CDR data'!$A:$K,MATCH(MID(F$10,13,100)*1,'Raw CDR data'!$2:$2,0)+1,0)</f>
        <v>87</v>
      </c>
      <c r="G159" s="52">
        <f>VLOOKUP($B159&amp;G$8,'Raw CDR data'!$A:$K,MATCH(MID(G$10,13,100)*1,'Raw CDR data'!$2:$2,0),0)</f>
        <v>0</v>
      </c>
      <c r="H159" s="52">
        <f>VLOOKUP($B159&amp;G$8,'Raw CDR data'!$A:$K,MATCH(MID(H$10,13,100)*1,'Raw CDR data'!$2:$2,0),0)</f>
        <v>0</v>
      </c>
      <c r="I159" s="53">
        <f>VLOOKUP($B159&amp;G$8,'Raw CDR data'!$A:$K,MATCH(MID(I$10,13,100)*1,'Raw CDR data'!$2:$2,0)+1,0)</f>
        <v>0</v>
      </c>
      <c r="J159" s="53">
        <f>VLOOKUP($B159&amp;G$8,'Raw CDR data'!$A:$K,MATCH(MID(J$10,13,100)*1,'Raw CDR data'!$2:$2,0)+1,0)</f>
        <v>0</v>
      </c>
      <c r="K159" s="52">
        <f>VLOOKUP($B159&amp;K$8,'Raw CDR data'!$A:$K,MATCH(MID(K$10,13,100)*1,'Raw CDR data'!$2:$2,0),0)</f>
        <v>4</v>
      </c>
      <c r="L159" s="52">
        <f>VLOOKUP($B159&amp;K$8,'Raw CDR data'!$A:$K,MATCH(MID(L$10,13,100)*1,'Raw CDR data'!$2:$2,0),0)</f>
        <v>4</v>
      </c>
      <c r="M159" s="53">
        <f>VLOOKUP($B159&amp;K$8,'Raw CDR data'!$A:$K,MATCH(MID(M$10,13,100)*1,'Raw CDR data'!$2:$2,0)+1,0)</f>
        <v>120</v>
      </c>
      <c r="N159" s="53">
        <f>VLOOKUP($B159&amp;K$8,'Raw CDR data'!$A:$K,MATCH(MID(N$10,13,100)*1,'Raw CDR data'!$2:$2,0)+1,0)</f>
        <v>120</v>
      </c>
      <c r="O159" s="52">
        <f>VLOOKUP($B159&amp;O$8,'Raw CDR data'!$A:$K,MATCH(MID(O$10,13,100)*1,'Raw CDR data'!$2:$2,0),0)</f>
        <v>0</v>
      </c>
      <c r="P159" s="52">
        <f>VLOOKUP($B159&amp;O$8,'Raw CDR data'!$A:$K,MATCH(MID(P$10,13,100)*1,'Raw CDR data'!$2:$2,0),0)</f>
        <v>0</v>
      </c>
      <c r="Q159" s="53">
        <f>VLOOKUP($B159&amp;O$8,'Raw CDR data'!$A:$K,MATCH(MID(Q$10,13,100)*1,'Raw CDR data'!$2:$2,0)+1,0)</f>
        <v>0</v>
      </c>
      <c r="R159" s="53">
        <f>VLOOKUP($B159&amp;O$8,'Raw CDR data'!$A:$K,MATCH(MID(R$10,13,100)*1,'Raw CDR data'!$2:$2,0)+1,0)</f>
        <v>0</v>
      </c>
      <c r="S159" s="52">
        <f>VLOOKUP($B159&amp;S$8,'Raw CDR data'!$A:$K,MATCH(MID(S$10,13,100)*1,'Raw CDR data'!$2:$2,0),0)</f>
        <v>2</v>
      </c>
      <c r="T159" s="52">
        <f>VLOOKUP($B159&amp;S$8,'Raw CDR data'!$A:$K,MATCH(MID(T$10,13,100)*1,'Raw CDR data'!$2:$2,0),0)</f>
        <v>2</v>
      </c>
      <c r="U159" s="53">
        <f>VLOOKUP($B159&amp;S$8,'Raw CDR data'!$A:$K,MATCH(MID(U$10,13,100)*1,'Raw CDR data'!$2:$2,0)+1,0)</f>
        <v>209</v>
      </c>
      <c r="V159" s="53">
        <f>VLOOKUP($B159&amp;S$8,'Raw CDR data'!$A:$K,MATCH(MID(V$10,13,100)*1,'Raw CDR data'!$2:$2,0)+1,0)</f>
        <v>209</v>
      </c>
      <c r="W159" s="52">
        <f>VLOOKUP($B159&amp;"Further Education College",'Raw CDR data'!$A:$K,MATCH(MID(W$10,13,100)*1,'Raw CDR data'!$2:$2,0),0)</f>
        <v>0</v>
      </c>
      <c r="X159" s="52">
        <f>VLOOKUP($B159&amp;"Further Education College",'Raw CDR data'!$A:$K,MATCH(MID(X$10,13,100)*1,'Raw CDR data'!$2:$2,0),0)</f>
        <v>0</v>
      </c>
      <c r="Y159" s="53">
        <f>VLOOKUP($B159&amp;"Further Education College",'Raw CDR data'!$A:$K,MATCH(MID(Y$10,13,100)*1,'Raw CDR data'!$2:$2,0)+1,0)</f>
        <v>0</v>
      </c>
      <c r="Z159" s="53">
        <f>VLOOKUP($B159&amp;"Further Education College",'Raw CDR data'!$A:$K,MATCH(MID(Z$10,13,100)*1,'Raw CDR data'!$2:$2,0)+1,0)</f>
        <v>0</v>
      </c>
      <c r="AA159" s="52">
        <f>VLOOKUP($B159&amp;AA$8,'Raw CDR data'!$A:$K,MATCH(MID(AA$10,13,100)*1,'Raw CDR data'!$2:$2,0),0)</f>
        <v>0</v>
      </c>
      <c r="AB159" s="52">
        <f>VLOOKUP($B159&amp;AA$8,'Raw CDR data'!$A:$K,MATCH(MID(AB$10,13,100)*1,'Raw CDR data'!$2:$2,0),0)</f>
        <v>0</v>
      </c>
      <c r="AC159" s="52">
        <f>VLOOKUP($B159&amp;AC$8,'Raw CDR data'!$A:$K,MATCH(MID(AC$10,13,100)*1,'Raw CDR data'!$2:$2,0),0)</f>
        <v>2</v>
      </c>
      <c r="AD159" s="52">
        <f>VLOOKUP($B159&amp;AC$8,'Raw CDR data'!$A:$K,MATCH(MID(AD$10,13,100)*1,'Raw CDR data'!$2:$2,0),0)</f>
        <v>2</v>
      </c>
      <c r="AE159" s="52">
        <f>VLOOKUP($B159&amp;"Voluntary Adoption Agency",'Raw CDR data'!$A:$K,MATCH(MID(AE$10,13,100)*1,'Raw CDR data'!$2:$2,0),0)</f>
        <v>0</v>
      </c>
      <c r="AF159" s="52">
        <f>VLOOKUP($B159&amp;"Voluntary Adoption Agency",'Raw CDR data'!$A:$K,MATCH(MID(AF$10,13,100)*1,'Raw CDR data'!$2:$2,0),0)</f>
        <v>0</v>
      </c>
      <c r="AG159" s="52">
        <f>VLOOKUP($B159&amp;"Local Authority Adoption Agency",'Raw CDR data'!$A:$K,MATCH(MID(AG$10,13,100)*1,'Raw CDR data'!$2:$2,0),0)</f>
        <v>1</v>
      </c>
      <c r="AH159" s="52">
        <f>VLOOKUP($B159&amp;"Local Authority Adoption Agency",'Raw CDR data'!$A:$K,MATCH(MID(AH$10,13,100)*1,'Raw CDR data'!$2:$2,0),0)</f>
        <v>1</v>
      </c>
      <c r="AI159" s="52">
        <f>VLOOKUP($B159&amp;"Independent Fostering Agency",'Raw CDR data'!$A:$K,MATCH(MID(AI$10,13,100)*1,'Raw CDR data'!$2:$2,0),0)</f>
        <v>2</v>
      </c>
      <c r="AJ159" s="52">
        <f>VLOOKUP($B159&amp;"Independent Fostering Agency",'Raw CDR data'!$A:$K,MATCH(MID(AJ$10,13,100)*1,'Raw CDR data'!$2:$2,0),0)</f>
        <v>2</v>
      </c>
      <c r="AK159" s="52">
        <f>VLOOKUP($B159&amp;"Local Authority Fostering Agency",'Raw CDR data'!$A:$K,MATCH(MID(AK$10,13,100)*1,'Raw CDR data'!$2:$2,0),0)</f>
        <v>1</v>
      </c>
      <c r="AL159" s="52">
        <f>VLOOKUP($B159&amp;"Local Authority Fostering Agency",'Raw CDR data'!$A:$K,MATCH(MID(AL$10,13,100)*1,'Raw CDR data'!$2:$2,0),0)</f>
        <v>1</v>
      </c>
      <c r="AM159" s="52">
        <f>VLOOKUP($B159&amp;AM$8,'Raw CDR data'!$A:$K,MATCH(MID(AM$10,13,100)*1,'Raw CDR data'!$2:$2,0),0)</f>
        <v>23</v>
      </c>
      <c r="AN159" s="52">
        <f>VLOOKUP($B159&amp;AM$8,'Raw CDR data'!$A:$K,MATCH(MID(AN$10,13,100)*1,'Raw CDR data'!$2:$2,0),0)</f>
        <v>23</v>
      </c>
    </row>
    <row r="160" spans="2:40" s="49" customFormat="1" ht="10.5">
      <c r="B160" s="146" t="s">
        <v>688</v>
      </c>
      <c r="C160" s="52">
        <f>VLOOKUP($B160&amp;C$8,'Raw CDR data'!$A:$K,MATCH(MID(C$10,13,100)*1,'Raw CDR data'!$2:$2,0),0)</f>
        <v>4</v>
      </c>
      <c r="D160" s="52">
        <f>VLOOKUP($B160&amp;C$8,'Raw CDR data'!$A:$K,MATCH(MID(D$10,13,100)*1,'Raw CDR data'!$2:$2,0),0)</f>
        <v>4</v>
      </c>
      <c r="E160" s="53">
        <f>VLOOKUP($B160&amp;C$8,'Raw CDR data'!$A:$K,MATCH(MID(E$10,13,100)*1,'Raw CDR data'!$2:$2,0)+1,0)</f>
        <v>25</v>
      </c>
      <c r="F160" s="53">
        <f>VLOOKUP($B160&amp;C$8,'Raw CDR data'!$A:$K,MATCH(MID(F$10,13,100)*1,'Raw CDR data'!$2:$2,0)+1,0)</f>
        <v>25</v>
      </c>
      <c r="G160" s="52">
        <f>VLOOKUP($B160&amp;G$8,'Raw CDR data'!$A:$K,MATCH(MID(G$10,13,100)*1,'Raw CDR data'!$2:$2,0),0)</f>
        <v>0</v>
      </c>
      <c r="H160" s="52">
        <f>VLOOKUP($B160&amp;G$8,'Raw CDR data'!$A:$K,MATCH(MID(H$10,13,100)*1,'Raw CDR data'!$2:$2,0),0)</f>
        <v>0</v>
      </c>
      <c r="I160" s="53">
        <f>VLOOKUP($B160&amp;G$8,'Raw CDR data'!$A:$K,MATCH(MID(I$10,13,100)*1,'Raw CDR data'!$2:$2,0)+1,0)</f>
        <v>0</v>
      </c>
      <c r="J160" s="53">
        <f>VLOOKUP($B160&amp;G$8,'Raw CDR data'!$A:$K,MATCH(MID(J$10,13,100)*1,'Raw CDR data'!$2:$2,0)+1,0)</f>
        <v>0</v>
      </c>
      <c r="K160" s="52">
        <f>VLOOKUP($B160&amp;K$8,'Raw CDR data'!$A:$K,MATCH(MID(K$10,13,100)*1,'Raw CDR data'!$2:$2,0),0)</f>
        <v>1</v>
      </c>
      <c r="L160" s="52">
        <f>VLOOKUP($B160&amp;K$8,'Raw CDR data'!$A:$K,MATCH(MID(L$10,13,100)*1,'Raw CDR data'!$2:$2,0),0)</f>
        <v>1</v>
      </c>
      <c r="M160" s="53">
        <f>VLOOKUP($B160&amp;K$8,'Raw CDR data'!$A:$K,MATCH(MID(M$10,13,100)*1,'Raw CDR data'!$2:$2,0)+1,0)</f>
        <v>10</v>
      </c>
      <c r="N160" s="53">
        <f>VLOOKUP($B160&amp;K$8,'Raw CDR data'!$A:$K,MATCH(MID(N$10,13,100)*1,'Raw CDR data'!$2:$2,0)+1,0)</f>
        <v>10</v>
      </c>
      <c r="O160" s="52">
        <f>VLOOKUP($B160&amp;O$8,'Raw CDR data'!$A:$K,MATCH(MID(O$10,13,100)*1,'Raw CDR data'!$2:$2,0),0)</f>
        <v>0</v>
      </c>
      <c r="P160" s="52">
        <f>VLOOKUP($B160&amp;O$8,'Raw CDR data'!$A:$K,MATCH(MID(P$10,13,100)*1,'Raw CDR data'!$2:$2,0),0)</f>
        <v>0</v>
      </c>
      <c r="Q160" s="53">
        <f>VLOOKUP($B160&amp;O$8,'Raw CDR data'!$A:$K,MATCH(MID(Q$10,13,100)*1,'Raw CDR data'!$2:$2,0)+1,0)</f>
        <v>0</v>
      </c>
      <c r="R160" s="53">
        <f>VLOOKUP($B160&amp;O$8,'Raw CDR data'!$A:$K,MATCH(MID(R$10,13,100)*1,'Raw CDR data'!$2:$2,0)+1,0)</f>
        <v>0</v>
      </c>
      <c r="S160" s="52">
        <f>VLOOKUP($B160&amp;S$8,'Raw CDR data'!$A:$K,MATCH(MID(S$10,13,100)*1,'Raw CDR data'!$2:$2,0),0)</f>
        <v>0</v>
      </c>
      <c r="T160" s="52">
        <f>VLOOKUP($B160&amp;S$8,'Raw CDR data'!$A:$K,MATCH(MID(T$10,13,100)*1,'Raw CDR data'!$2:$2,0),0)</f>
        <v>0</v>
      </c>
      <c r="U160" s="53">
        <f>VLOOKUP($B160&amp;S$8,'Raw CDR data'!$A:$K,MATCH(MID(U$10,13,100)*1,'Raw CDR data'!$2:$2,0)+1,0)</f>
        <v>0</v>
      </c>
      <c r="V160" s="53">
        <f>VLOOKUP($B160&amp;S$8,'Raw CDR data'!$A:$K,MATCH(MID(V$10,13,100)*1,'Raw CDR data'!$2:$2,0)+1,0)</f>
        <v>0</v>
      </c>
      <c r="W160" s="52">
        <f>VLOOKUP($B160&amp;"Further Education College",'Raw CDR data'!$A:$K,MATCH(MID(W$10,13,100)*1,'Raw CDR data'!$2:$2,0),0)</f>
        <v>0</v>
      </c>
      <c r="X160" s="52">
        <f>VLOOKUP($B160&amp;"Further Education College",'Raw CDR data'!$A:$K,MATCH(MID(X$10,13,100)*1,'Raw CDR data'!$2:$2,0),0)</f>
        <v>0</v>
      </c>
      <c r="Y160" s="53">
        <f>VLOOKUP($B160&amp;"Further Education College",'Raw CDR data'!$A:$K,MATCH(MID(Y$10,13,100)*1,'Raw CDR data'!$2:$2,0)+1,0)</f>
        <v>0</v>
      </c>
      <c r="Z160" s="53">
        <f>VLOOKUP($B160&amp;"Further Education College",'Raw CDR data'!$A:$K,MATCH(MID(Z$10,13,100)*1,'Raw CDR data'!$2:$2,0)+1,0)</f>
        <v>0</v>
      </c>
      <c r="AA160" s="52">
        <f>VLOOKUP($B160&amp;AA$8,'Raw CDR data'!$A:$K,MATCH(MID(AA$10,13,100)*1,'Raw CDR data'!$2:$2,0),0)</f>
        <v>0</v>
      </c>
      <c r="AB160" s="52">
        <f>VLOOKUP($B160&amp;AA$8,'Raw CDR data'!$A:$K,MATCH(MID(AB$10,13,100)*1,'Raw CDR data'!$2:$2,0),0)</f>
        <v>0</v>
      </c>
      <c r="AC160" s="52">
        <f>VLOOKUP($B160&amp;AC$8,'Raw CDR data'!$A:$K,MATCH(MID(AC$10,13,100)*1,'Raw CDR data'!$2:$2,0),0)</f>
        <v>0</v>
      </c>
      <c r="AD160" s="52">
        <f>VLOOKUP($B160&amp;AC$8,'Raw CDR data'!$A:$K,MATCH(MID(AD$10,13,100)*1,'Raw CDR data'!$2:$2,0),0)</f>
        <v>0</v>
      </c>
      <c r="AE160" s="52">
        <f>VLOOKUP($B160&amp;"Voluntary Adoption Agency",'Raw CDR data'!$A:$K,MATCH(MID(AE$10,13,100)*1,'Raw CDR data'!$2:$2,0),0)</f>
        <v>0</v>
      </c>
      <c r="AF160" s="52">
        <f>VLOOKUP($B160&amp;"Voluntary Adoption Agency",'Raw CDR data'!$A:$K,MATCH(MID(AF$10,13,100)*1,'Raw CDR data'!$2:$2,0),0)</f>
        <v>0</v>
      </c>
      <c r="AG160" s="52">
        <f>VLOOKUP($B160&amp;"Local Authority Adoption Agency",'Raw CDR data'!$A:$K,MATCH(MID(AG$10,13,100)*1,'Raw CDR data'!$2:$2,0),0)</f>
        <v>1</v>
      </c>
      <c r="AH160" s="52">
        <f>VLOOKUP($B160&amp;"Local Authority Adoption Agency",'Raw CDR data'!$A:$K,MATCH(MID(AH$10,13,100)*1,'Raw CDR data'!$2:$2,0),0)</f>
        <v>1</v>
      </c>
      <c r="AI160" s="52">
        <f>VLOOKUP($B160&amp;"Independent Fostering Agency",'Raw CDR data'!$A:$K,MATCH(MID(AI$10,13,100)*1,'Raw CDR data'!$2:$2,0),0)</f>
        <v>0</v>
      </c>
      <c r="AJ160" s="52">
        <f>VLOOKUP($B160&amp;"Independent Fostering Agency",'Raw CDR data'!$A:$K,MATCH(MID(AJ$10,13,100)*1,'Raw CDR data'!$2:$2,0),0)</f>
        <v>0</v>
      </c>
      <c r="AK160" s="52">
        <f>VLOOKUP($B160&amp;"Local Authority Fostering Agency",'Raw CDR data'!$A:$K,MATCH(MID(AK$10,13,100)*1,'Raw CDR data'!$2:$2,0),0)</f>
        <v>1</v>
      </c>
      <c r="AL160" s="52">
        <f>VLOOKUP($B160&amp;"Local Authority Fostering Agency",'Raw CDR data'!$A:$K,MATCH(MID(AL$10,13,100)*1,'Raw CDR data'!$2:$2,0),0)</f>
        <v>1</v>
      </c>
      <c r="AM160" s="52">
        <f>VLOOKUP($B160&amp;AM$8,'Raw CDR data'!$A:$K,MATCH(MID(AM$10,13,100)*1,'Raw CDR data'!$2:$2,0),0)</f>
        <v>7</v>
      </c>
      <c r="AN160" s="52">
        <f>VLOOKUP($B160&amp;AM$8,'Raw CDR data'!$A:$K,MATCH(MID(AN$10,13,100)*1,'Raw CDR data'!$2:$2,0),0)</f>
        <v>7</v>
      </c>
    </row>
    <row r="161" spans="2:40" s="49" customFormat="1" ht="10.5">
      <c r="B161" s="146" t="s">
        <v>689</v>
      </c>
      <c r="C161" s="52">
        <f>VLOOKUP($B161&amp;C$8,'Raw CDR data'!$A:$K,MATCH(MID(C$10,13,100)*1,'Raw CDR data'!$2:$2,0),0)</f>
        <v>5</v>
      </c>
      <c r="D161" s="52">
        <f>VLOOKUP($B161&amp;C$8,'Raw CDR data'!$A:$K,MATCH(MID(D$10,13,100)*1,'Raw CDR data'!$2:$2,0),0)</f>
        <v>5</v>
      </c>
      <c r="E161" s="53">
        <f>VLOOKUP($B161&amp;C$8,'Raw CDR data'!$A:$K,MATCH(MID(E$10,13,100)*1,'Raw CDR data'!$2:$2,0)+1,0)</f>
        <v>22</v>
      </c>
      <c r="F161" s="53">
        <f>VLOOKUP($B161&amp;C$8,'Raw CDR data'!$A:$K,MATCH(MID(F$10,13,100)*1,'Raw CDR data'!$2:$2,0)+1,0)</f>
        <v>22</v>
      </c>
      <c r="G161" s="52">
        <f>VLOOKUP($B161&amp;G$8,'Raw CDR data'!$A:$K,MATCH(MID(G$10,13,100)*1,'Raw CDR data'!$2:$2,0),0)</f>
        <v>0</v>
      </c>
      <c r="H161" s="52">
        <f>VLOOKUP($B161&amp;G$8,'Raw CDR data'!$A:$K,MATCH(MID(H$10,13,100)*1,'Raw CDR data'!$2:$2,0),0)</f>
        <v>0</v>
      </c>
      <c r="I161" s="53">
        <f>VLOOKUP($B161&amp;G$8,'Raw CDR data'!$A:$K,MATCH(MID(I$10,13,100)*1,'Raw CDR data'!$2:$2,0)+1,0)</f>
        <v>0</v>
      </c>
      <c r="J161" s="53">
        <f>VLOOKUP($B161&amp;G$8,'Raw CDR data'!$A:$K,MATCH(MID(J$10,13,100)*1,'Raw CDR data'!$2:$2,0)+1,0)</f>
        <v>0</v>
      </c>
      <c r="K161" s="52">
        <f>VLOOKUP($B161&amp;K$8,'Raw CDR data'!$A:$K,MATCH(MID(K$10,13,100)*1,'Raw CDR data'!$2:$2,0),0)</f>
        <v>0</v>
      </c>
      <c r="L161" s="52">
        <f>VLOOKUP($B161&amp;K$8,'Raw CDR data'!$A:$K,MATCH(MID(L$10,13,100)*1,'Raw CDR data'!$2:$2,0),0)</f>
        <v>0</v>
      </c>
      <c r="M161" s="53">
        <f>VLOOKUP($B161&amp;K$8,'Raw CDR data'!$A:$K,MATCH(MID(M$10,13,100)*1,'Raw CDR data'!$2:$2,0)+1,0)</f>
        <v>0</v>
      </c>
      <c r="N161" s="53">
        <f>VLOOKUP($B161&amp;K$8,'Raw CDR data'!$A:$K,MATCH(MID(N$10,13,100)*1,'Raw CDR data'!$2:$2,0)+1,0)</f>
        <v>0</v>
      </c>
      <c r="O161" s="52">
        <f>VLOOKUP($B161&amp;O$8,'Raw CDR data'!$A:$K,MATCH(MID(O$10,13,100)*1,'Raw CDR data'!$2:$2,0),0)</f>
        <v>1</v>
      </c>
      <c r="P161" s="52">
        <f>VLOOKUP($B161&amp;O$8,'Raw CDR data'!$A:$K,MATCH(MID(P$10,13,100)*1,'Raw CDR data'!$2:$2,0),0)</f>
        <v>1</v>
      </c>
      <c r="Q161" s="53">
        <f>VLOOKUP($B161&amp;O$8,'Raw CDR data'!$A:$K,MATCH(MID(Q$10,13,100)*1,'Raw CDR data'!$2:$2,0)+1,0)</f>
        <v>6</v>
      </c>
      <c r="R161" s="53">
        <f>VLOOKUP($B161&amp;O$8,'Raw CDR data'!$A:$K,MATCH(MID(R$10,13,100)*1,'Raw CDR data'!$2:$2,0)+1,0)</f>
        <v>6</v>
      </c>
      <c r="S161" s="52">
        <f>VLOOKUP($B161&amp;S$8,'Raw CDR data'!$A:$K,MATCH(MID(S$10,13,100)*1,'Raw CDR data'!$2:$2,0),0)</f>
        <v>1</v>
      </c>
      <c r="T161" s="52">
        <f>VLOOKUP($B161&amp;S$8,'Raw CDR data'!$A:$K,MATCH(MID(T$10,13,100)*1,'Raw CDR data'!$2:$2,0),0)</f>
        <v>1</v>
      </c>
      <c r="U161" s="53">
        <f>VLOOKUP($B161&amp;S$8,'Raw CDR data'!$A:$K,MATCH(MID(U$10,13,100)*1,'Raw CDR data'!$2:$2,0)+1,0)</f>
        <v>70</v>
      </c>
      <c r="V161" s="53">
        <f>VLOOKUP($B161&amp;S$8,'Raw CDR data'!$A:$K,MATCH(MID(V$10,13,100)*1,'Raw CDR data'!$2:$2,0)+1,0)</f>
        <v>70</v>
      </c>
      <c r="W161" s="52">
        <f>VLOOKUP($B161&amp;"Further Education College",'Raw CDR data'!$A:$K,MATCH(MID(W$10,13,100)*1,'Raw CDR data'!$2:$2,0),0)</f>
        <v>0</v>
      </c>
      <c r="X161" s="52">
        <f>VLOOKUP($B161&amp;"Further Education College",'Raw CDR data'!$A:$K,MATCH(MID(X$10,13,100)*1,'Raw CDR data'!$2:$2,0),0)</f>
        <v>0</v>
      </c>
      <c r="Y161" s="53">
        <f>VLOOKUP($B161&amp;"Further Education College",'Raw CDR data'!$A:$K,MATCH(MID(Y$10,13,100)*1,'Raw CDR data'!$2:$2,0)+1,0)</f>
        <v>0</v>
      </c>
      <c r="Z161" s="53">
        <f>VLOOKUP($B161&amp;"Further Education College",'Raw CDR data'!$A:$K,MATCH(MID(Z$10,13,100)*1,'Raw CDR data'!$2:$2,0)+1,0)</f>
        <v>0</v>
      </c>
      <c r="AA161" s="52">
        <f>VLOOKUP($B161&amp;AA$8,'Raw CDR data'!$A:$K,MATCH(MID(AA$10,13,100)*1,'Raw CDR data'!$2:$2,0),0)</f>
        <v>0</v>
      </c>
      <c r="AB161" s="52">
        <f>VLOOKUP($B161&amp;AA$8,'Raw CDR data'!$A:$K,MATCH(MID(AB$10,13,100)*1,'Raw CDR data'!$2:$2,0),0)</f>
        <v>0</v>
      </c>
      <c r="AC161" s="52">
        <f>VLOOKUP($B161&amp;AC$8,'Raw CDR data'!$A:$K,MATCH(MID(AC$10,13,100)*1,'Raw CDR data'!$2:$2,0),0)</f>
        <v>0</v>
      </c>
      <c r="AD161" s="52">
        <f>VLOOKUP($B161&amp;AC$8,'Raw CDR data'!$A:$K,MATCH(MID(AD$10,13,100)*1,'Raw CDR data'!$2:$2,0),0)</f>
        <v>0</v>
      </c>
      <c r="AE161" s="52">
        <f>VLOOKUP($B161&amp;"Voluntary Adoption Agency",'Raw CDR data'!$A:$K,MATCH(MID(AE$10,13,100)*1,'Raw CDR data'!$2:$2,0),0)</f>
        <v>2</v>
      </c>
      <c r="AF161" s="52">
        <f>VLOOKUP($B161&amp;"Voluntary Adoption Agency",'Raw CDR data'!$A:$K,MATCH(MID(AF$10,13,100)*1,'Raw CDR data'!$2:$2,0),0)</f>
        <v>2</v>
      </c>
      <c r="AG161" s="52">
        <f>VLOOKUP($B161&amp;"Local Authority Adoption Agency",'Raw CDR data'!$A:$K,MATCH(MID(AG$10,13,100)*1,'Raw CDR data'!$2:$2,0),0)</f>
        <v>1</v>
      </c>
      <c r="AH161" s="52">
        <f>VLOOKUP($B161&amp;"Local Authority Adoption Agency",'Raw CDR data'!$A:$K,MATCH(MID(AH$10,13,100)*1,'Raw CDR data'!$2:$2,0),0)</f>
        <v>1</v>
      </c>
      <c r="AI161" s="52">
        <f>VLOOKUP($B161&amp;"Independent Fostering Agency",'Raw CDR data'!$A:$K,MATCH(MID(AI$10,13,100)*1,'Raw CDR data'!$2:$2,0),0)</f>
        <v>2</v>
      </c>
      <c r="AJ161" s="52">
        <f>VLOOKUP($B161&amp;"Independent Fostering Agency",'Raw CDR data'!$A:$K,MATCH(MID(AJ$10,13,100)*1,'Raw CDR data'!$2:$2,0),0)</f>
        <v>2</v>
      </c>
      <c r="AK161" s="52">
        <f>VLOOKUP($B161&amp;"Local Authority Fostering Agency",'Raw CDR data'!$A:$K,MATCH(MID(AK$10,13,100)*1,'Raw CDR data'!$2:$2,0),0)</f>
        <v>1</v>
      </c>
      <c r="AL161" s="52">
        <f>VLOOKUP($B161&amp;"Local Authority Fostering Agency",'Raw CDR data'!$A:$K,MATCH(MID(AL$10,13,100)*1,'Raw CDR data'!$2:$2,0),0)</f>
        <v>1</v>
      </c>
      <c r="AM161" s="52">
        <f>VLOOKUP($B161&amp;AM$8,'Raw CDR data'!$A:$K,MATCH(MID(AM$10,13,100)*1,'Raw CDR data'!$2:$2,0),0)</f>
        <v>13</v>
      </c>
      <c r="AN161" s="52">
        <f>VLOOKUP($B161&amp;AM$8,'Raw CDR data'!$A:$K,MATCH(MID(AN$10,13,100)*1,'Raw CDR data'!$2:$2,0),0)</f>
        <v>13</v>
      </c>
    </row>
    <row r="162" spans="2:40" s="49" customFormat="1" ht="10.5">
      <c r="B162" s="146" t="s">
        <v>700</v>
      </c>
      <c r="C162" s="52">
        <f>VLOOKUP($B162&amp;C$8,'Raw CDR data'!$A:$K,MATCH(MID(C$10,13,100)*1,'Raw CDR data'!$2:$2,0),0)</f>
        <v>3</v>
      </c>
      <c r="D162" s="52">
        <f>VLOOKUP($B162&amp;C$8,'Raw CDR data'!$A:$K,MATCH(MID(D$10,13,100)*1,'Raw CDR data'!$2:$2,0),0)</f>
        <v>3</v>
      </c>
      <c r="E162" s="53">
        <f>VLOOKUP($B162&amp;C$8,'Raw CDR data'!$A:$K,MATCH(MID(E$10,13,100)*1,'Raw CDR data'!$2:$2,0)+1,0)</f>
        <v>20</v>
      </c>
      <c r="F162" s="53">
        <f>VLOOKUP($B162&amp;C$8,'Raw CDR data'!$A:$K,MATCH(MID(F$10,13,100)*1,'Raw CDR data'!$2:$2,0)+1,0)</f>
        <v>20</v>
      </c>
      <c r="G162" s="52">
        <f>VLOOKUP($B162&amp;G$8,'Raw CDR data'!$A:$K,MATCH(MID(G$10,13,100)*1,'Raw CDR data'!$2:$2,0),0)</f>
        <v>0</v>
      </c>
      <c r="H162" s="52">
        <f>VLOOKUP($B162&amp;G$8,'Raw CDR data'!$A:$K,MATCH(MID(H$10,13,100)*1,'Raw CDR data'!$2:$2,0),0)</f>
        <v>0</v>
      </c>
      <c r="I162" s="53">
        <f>VLOOKUP($B162&amp;G$8,'Raw CDR data'!$A:$K,MATCH(MID(I$10,13,100)*1,'Raw CDR data'!$2:$2,0)+1,0)</f>
        <v>0</v>
      </c>
      <c r="J162" s="53">
        <f>VLOOKUP($B162&amp;G$8,'Raw CDR data'!$A:$K,MATCH(MID(J$10,13,100)*1,'Raw CDR data'!$2:$2,0)+1,0)</f>
        <v>0</v>
      </c>
      <c r="K162" s="52">
        <f>VLOOKUP($B162&amp;K$8,'Raw CDR data'!$A:$K,MATCH(MID(K$10,13,100)*1,'Raw CDR data'!$2:$2,0),0)</f>
        <v>0</v>
      </c>
      <c r="L162" s="52">
        <f>VLOOKUP($B162&amp;K$8,'Raw CDR data'!$A:$K,MATCH(MID(L$10,13,100)*1,'Raw CDR data'!$2:$2,0),0)</f>
        <v>0</v>
      </c>
      <c r="M162" s="53">
        <f>VLOOKUP($B162&amp;K$8,'Raw CDR data'!$A:$K,MATCH(MID(M$10,13,100)*1,'Raw CDR data'!$2:$2,0)+1,0)</f>
        <v>0</v>
      </c>
      <c r="N162" s="53">
        <f>VLOOKUP($B162&amp;K$8,'Raw CDR data'!$A:$K,MATCH(MID(N$10,13,100)*1,'Raw CDR data'!$2:$2,0)+1,0)</f>
        <v>0</v>
      </c>
      <c r="O162" s="52">
        <f>VLOOKUP($B162&amp;O$8,'Raw CDR data'!$A:$K,MATCH(MID(O$10,13,100)*1,'Raw CDR data'!$2:$2,0),0)</f>
        <v>0</v>
      </c>
      <c r="P162" s="52">
        <f>VLOOKUP($B162&amp;O$8,'Raw CDR data'!$A:$K,MATCH(MID(P$10,13,100)*1,'Raw CDR data'!$2:$2,0),0)</f>
        <v>0</v>
      </c>
      <c r="Q162" s="53">
        <f>VLOOKUP($B162&amp;O$8,'Raw CDR data'!$A:$K,MATCH(MID(Q$10,13,100)*1,'Raw CDR data'!$2:$2,0)+1,0)</f>
        <v>0</v>
      </c>
      <c r="R162" s="53">
        <f>VLOOKUP($B162&amp;O$8,'Raw CDR data'!$A:$K,MATCH(MID(R$10,13,100)*1,'Raw CDR data'!$2:$2,0)+1,0)</f>
        <v>0</v>
      </c>
      <c r="S162" s="52">
        <f>VLOOKUP($B162&amp;S$8,'Raw CDR data'!$A:$K,MATCH(MID(S$10,13,100)*1,'Raw CDR data'!$2:$2,0),0)</f>
        <v>0</v>
      </c>
      <c r="T162" s="52">
        <f>VLOOKUP($B162&amp;S$8,'Raw CDR data'!$A:$K,MATCH(MID(T$10,13,100)*1,'Raw CDR data'!$2:$2,0),0)</f>
        <v>0</v>
      </c>
      <c r="U162" s="53">
        <f>VLOOKUP($B162&amp;S$8,'Raw CDR data'!$A:$K,MATCH(MID(U$10,13,100)*1,'Raw CDR data'!$2:$2,0)+1,0)</f>
        <v>0</v>
      </c>
      <c r="V162" s="53">
        <f>VLOOKUP($B162&amp;S$8,'Raw CDR data'!$A:$K,MATCH(MID(V$10,13,100)*1,'Raw CDR data'!$2:$2,0)+1,0)</f>
        <v>0</v>
      </c>
      <c r="W162" s="52">
        <f>VLOOKUP($B162&amp;"Further Education College",'Raw CDR data'!$A:$K,MATCH(MID(W$10,13,100)*1,'Raw CDR data'!$2:$2,0),0)</f>
        <v>0</v>
      </c>
      <c r="X162" s="52">
        <f>VLOOKUP($B162&amp;"Further Education College",'Raw CDR data'!$A:$K,MATCH(MID(X$10,13,100)*1,'Raw CDR data'!$2:$2,0),0)</f>
        <v>0</v>
      </c>
      <c r="Y162" s="53">
        <f>VLOOKUP($B162&amp;"Further Education College",'Raw CDR data'!$A:$K,MATCH(MID(Y$10,13,100)*1,'Raw CDR data'!$2:$2,0)+1,0)</f>
        <v>0</v>
      </c>
      <c r="Z162" s="53">
        <f>VLOOKUP($B162&amp;"Further Education College",'Raw CDR data'!$A:$K,MATCH(MID(Z$10,13,100)*1,'Raw CDR data'!$2:$2,0)+1,0)</f>
        <v>0</v>
      </c>
      <c r="AA162" s="52">
        <f>VLOOKUP($B162&amp;AA$8,'Raw CDR data'!$A:$K,MATCH(MID(AA$10,13,100)*1,'Raw CDR data'!$2:$2,0),0)</f>
        <v>0</v>
      </c>
      <c r="AB162" s="52">
        <f>VLOOKUP($B162&amp;AA$8,'Raw CDR data'!$A:$K,MATCH(MID(AB$10,13,100)*1,'Raw CDR data'!$2:$2,0),0)</f>
        <v>0</v>
      </c>
      <c r="AC162" s="52">
        <f>VLOOKUP($B162&amp;AC$8,'Raw CDR data'!$A:$K,MATCH(MID(AC$10,13,100)*1,'Raw CDR data'!$2:$2,0),0)</f>
        <v>0</v>
      </c>
      <c r="AD162" s="52">
        <f>VLOOKUP($B162&amp;AC$8,'Raw CDR data'!$A:$K,MATCH(MID(AD$10,13,100)*1,'Raw CDR data'!$2:$2,0),0)</f>
        <v>0</v>
      </c>
      <c r="AE162" s="52">
        <f>VLOOKUP($B162&amp;"Voluntary Adoption Agency",'Raw CDR data'!$A:$K,MATCH(MID(AE$10,13,100)*1,'Raw CDR data'!$2:$2,0),0)</f>
        <v>0</v>
      </c>
      <c r="AF162" s="52">
        <f>VLOOKUP($B162&amp;"Voluntary Adoption Agency",'Raw CDR data'!$A:$K,MATCH(MID(AF$10,13,100)*1,'Raw CDR data'!$2:$2,0),0)</f>
        <v>0</v>
      </c>
      <c r="AG162" s="52">
        <f>VLOOKUP($B162&amp;"Local Authority Adoption Agency",'Raw CDR data'!$A:$K,MATCH(MID(AG$10,13,100)*1,'Raw CDR data'!$2:$2,0),0)</f>
        <v>1</v>
      </c>
      <c r="AH162" s="52">
        <f>VLOOKUP($B162&amp;"Local Authority Adoption Agency",'Raw CDR data'!$A:$K,MATCH(MID(AH$10,13,100)*1,'Raw CDR data'!$2:$2,0),0)</f>
        <v>1</v>
      </c>
      <c r="AI162" s="52">
        <f>VLOOKUP($B162&amp;"Independent Fostering Agency",'Raw CDR data'!$A:$K,MATCH(MID(AI$10,13,100)*1,'Raw CDR data'!$2:$2,0),0)</f>
        <v>0</v>
      </c>
      <c r="AJ162" s="52">
        <f>VLOOKUP($B162&amp;"Independent Fostering Agency",'Raw CDR data'!$A:$K,MATCH(MID(AJ$10,13,100)*1,'Raw CDR data'!$2:$2,0),0)</f>
        <v>0</v>
      </c>
      <c r="AK162" s="52">
        <f>VLOOKUP($B162&amp;"Local Authority Fostering Agency",'Raw CDR data'!$A:$K,MATCH(MID(AK$10,13,100)*1,'Raw CDR data'!$2:$2,0),0)</f>
        <v>1</v>
      </c>
      <c r="AL162" s="52">
        <f>VLOOKUP($B162&amp;"Local Authority Fostering Agency",'Raw CDR data'!$A:$K,MATCH(MID(AL$10,13,100)*1,'Raw CDR data'!$2:$2,0),0)</f>
        <v>1</v>
      </c>
      <c r="AM162" s="52">
        <f>VLOOKUP($B162&amp;AM$8,'Raw CDR data'!$A:$K,MATCH(MID(AM$10,13,100)*1,'Raw CDR data'!$2:$2,0),0)</f>
        <v>5</v>
      </c>
      <c r="AN162" s="52">
        <f>VLOOKUP($B162&amp;AM$8,'Raw CDR data'!$A:$K,MATCH(MID(AN$10,13,100)*1,'Raw CDR data'!$2:$2,0),0)</f>
        <v>5</v>
      </c>
    </row>
    <row r="163" spans="2:40" s="49" customFormat="1" ht="10.5">
      <c r="B163" s="146" t="s">
        <v>704</v>
      </c>
      <c r="C163" s="52">
        <f>VLOOKUP($B163&amp;C$8,'Raw CDR data'!$A:$K,MATCH(MID(C$10,13,100)*1,'Raw CDR data'!$2:$2,0),0)</f>
        <v>15</v>
      </c>
      <c r="D163" s="52">
        <f>VLOOKUP($B163&amp;C$8,'Raw CDR data'!$A:$K,MATCH(MID(D$10,13,100)*1,'Raw CDR data'!$2:$2,0),0)</f>
        <v>15</v>
      </c>
      <c r="E163" s="53">
        <f>VLOOKUP($B163&amp;C$8,'Raw CDR data'!$A:$K,MATCH(MID(E$10,13,100)*1,'Raw CDR data'!$2:$2,0)+1,0)</f>
        <v>97</v>
      </c>
      <c r="F163" s="53">
        <f>VLOOKUP($B163&amp;C$8,'Raw CDR data'!$A:$K,MATCH(MID(F$10,13,100)*1,'Raw CDR data'!$2:$2,0)+1,0)</f>
        <v>97</v>
      </c>
      <c r="G163" s="52">
        <f>VLOOKUP($B163&amp;G$8,'Raw CDR data'!$A:$K,MATCH(MID(G$10,13,100)*1,'Raw CDR data'!$2:$2,0),0)</f>
        <v>0</v>
      </c>
      <c r="H163" s="52">
        <f>VLOOKUP($B163&amp;G$8,'Raw CDR data'!$A:$K,MATCH(MID(H$10,13,100)*1,'Raw CDR data'!$2:$2,0),0)</f>
        <v>0</v>
      </c>
      <c r="I163" s="53">
        <f>VLOOKUP($B163&amp;G$8,'Raw CDR data'!$A:$K,MATCH(MID(I$10,13,100)*1,'Raw CDR data'!$2:$2,0)+1,0)</f>
        <v>0</v>
      </c>
      <c r="J163" s="53">
        <f>VLOOKUP($B163&amp;G$8,'Raw CDR data'!$A:$K,MATCH(MID(J$10,13,100)*1,'Raw CDR data'!$2:$2,0)+1,0)</f>
        <v>0</v>
      </c>
      <c r="K163" s="52">
        <f>VLOOKUP($B163&amp;K$8,'Raw CDR data'!$A:$K,MATCH(MID(K$10,13,100)*1,'Raw CDR data'!$2:$2,0),0)</f>
        <v>0</v>
      </c>
      <c r="L163" s="52">
        <f>VLOOKUP($B163&amp;K$8,'Raw CDR data'!$A:$K,MATCH(MID(L$10,13,100)*1,'Raw CDR data'!$2:$2,0),0)</f>
        <v>0</v>
      </c>
      <c r="M163" s="53">
        <f>VLOOKUP($B163&amp;K$8,'Raw CDR data'!$A:$K,MATCH(MID(M$10,13,100)*1,'Raw CDR data'!$2:$2,0)+1,0)</f>
        <v>0</v>
      </c>
      <c r="N163" s="53">
        <f>VLOOKUP($B163&amp;K$8,'Raw CDR data'!$A:$K,MATCH(MID(N$10,13,100)*1,'Raw CDR data'!$2:$2,0)+1,0)</f>
        <v>0</v>
      </c>
      <c r="O163" s="52">
        <f>VLOOKUP($B163&amp;O$8,'Raw CDR data'!$A:$K,MATCH(MID(O$10,13,100)*1,'Raw CDR data'!$2:$2,0),0)</f>
        <v>0</v>
      </c>
      <c r="P163" s="52">
        <f>VLOOKUP($B163&amp;O$8,'Raw CDR data'!$A:$K,MATCH(MID(P$10,13,100)*1,'Raw CDR data'!$2:$2,0),0)</f>
        <v>0</v>
      </c>
      <c r="Q163" s="53">
        <f>VLOOKUP($B163&amp;O$8,'Raw CDR data'!$A:$K,MATCH(MID(Q$10,13,100)*1,'Raw CDR data'!$2:$2,0)+1,0)</f>
        <v>0</v>
      </c>
      <c r="R163" s="53">
        <f>VLOOKUP($B163&amp;O$8,'Raw CDR data'!$A:$K,MATCH(MID(R$10,13,100)*1,'Raw CDR data'!$2:$2,0)+1,0)</f>
        <v>0</v>
      </c>
      <c r="S163" s="52">
        <f>VLOOKUP($B163&amp;S$8,'Raw CDR data'!$A:$K,MATCH(MID(S$10,13,100)*1,'Raw CDR data'!$2:$2,0),0)</f>
        <v>0</v>
      </c>
      <c r="T163" s="52">
        <f>VLOOKUP($B163&amp;S$8,'Raw CDR data'!$A:$K,MATCH(MID(T$10,13,100)*1,'Raw CDR data'!$2:$2,0),0)</f>
        <v>0</v>
      </c>
      <c r="U163" s="53">
        <f>VLOOKUP($B163&amp;S$8,'Raw CDR data'!$A:$K,MATCH(MID(U$10,13,100)*1,'Raw CDR data'!$2:$2,0)+1,0)</f>
        <v>0</v>
      </c>
      <c r="V163" s="53">
        <f>VLOOKUP($B163&amp;S$8,'Raw CDR data'!$A:$K,MATCH(MID(V$10,13,100)*1,'Raw CDR data'!$2:$2,0)+1,0)</f>
        <v>0</v>
      </c>
      <c r="W163" s="52">
        <f>VLOOKUP($B163&amp;"Further Education College",'Raw CDR data'!$A:$K,MATCH(MID(W$10,13,100)*1,'Raw CDR data'!$2:$2,0),0)</f>
        <v>0</v>
      </c>
      <c r="X163" s="52">
        <f>VLOOKUP($B163&amp;"Further Education College",'Raw CDR data'!$A:$K,MATCH(MID(X$10,13,100)*1,'Raw CDR data'!$2:$2,0),0)</f>
        <v>0</v>
      </c>
      <c r="Y163" s="53">
        <f>VLOOKUP($B163&amp;"Further Education College",'Raw CDR data'!$A:$K,MATCH(MID(Y$10,13,100)*1,'Raw CDR data'!$2:$2,0)+1,0)</f>
        <v>0</v>
      </c>
      <c r="Z163" s="53">
        <f>VLOOKUP($B163&amp;"Further Education College",'Raw CDR data'!$A:$K,MATCH(MID(Z$10,13,100)*1,'Raw CDR data'!$2:$2,0)+1,0)</f>
        <v>0</v>
      </c>
      <c r="AA163" s="52">
        <f>VLOOKUP($B163&amp;AA$8,'Raw CDR data'!$A:$K,MATCH(MID(AA$10,13,100)*1,'Raw CDR data'!$2:$2,0),0)</f>
        <v>0</v>
      </c>
      <c r="AB163" s="52">
        <f>VLOOKUP($B163&amp;AA$8,'Raw CDR data'!$A:$K,MATCH(MID(AB$10,13,100)*1,'Raw CDR data'!$2:$2,0),0)</f>
        <v>0</v>
      </c>
      <c r="AC163" s="52">
        <f>VLOOKUP($B163&amp;AC$8,'Raw CDR data'!$A:$K,MATCH(MID(AC$10,13,100)*1,'Raw CDR data'!$2:$2,0),0)</f>
        <v>0</v>
      </c>
      <c r="AD163" s="52">
        <f>VLOOKUP($B163&amp;AC$8,'Raw CDR data'!$A:$K,MATCH(MID(AD$10,13,100)*1,'Raw CDR data'!$2:$2,0),0)</f>
        <v>0</v>
      </c>
      <c r="AE163" s="52">
        <f>VLOOKUP($B163&amp;"Voluntary Adoption Agency",'Raw CDR data'!$A:$K,MATCH(MID(AE$10,13,100)*1,'Raw CDR data'!$2:$2,0),0)</f>
        <v>0</v>
      </c>
      <c r="AF163" s="52">
        <f>VLOOKUP($B163&amp;"Voluntary Adoption Agency",'Raw CDR data'!$A:$K,MATCH(MID(AF$10,13,100)*1,'Raw CDR data'!$2:$2,0),0)</f>
        <v>0</v>
      </c>
      <c r="AG163" s="52">
        <f>VLOOKUP($B163&amp;"Local Authority Adoption Agency",'Raw CDR data'!$A:$K,MATCH(MID(AG$10,13,100)*1,'Raw CDR data'!$2:$2,0),0)</f>
        <v>1</v>
      </c>
      <c r="AH163" s="52">
        <f>VLOOKUP($B163&amp;"Local Authority Adoption Agency",'Raw CDR data'!$A:$K,MATCH(MID(AH$10,13,100)*1,'Raw CDR data'!$2:$2,0),0)</f>
        <v>1</v>
      </c>
      <c r="AI163" s="52">
        <f>VLOOKUP($B163&amp;"Independent Fostering Agency",'Raw CDR data'!$A:$K,MATCH(MID(AI$10,13,100)*1,'Raw CDR data'!$2:$2,0),0)</f>
        <v>2</v>
      </c>
      <c r="AJ163" s="52">
        <f>VLOOKUP($B163&amp;"Independent Fostering Agency",'Raw CDR data'!$A:$K,MATCH(MID(AJ$10,13,100)*1,'Raw CDR data'!$2:$2,0),0)</f>
        <v>2</v>
      </c>
      <c r="AK163" s="52">
        <f>VLOOKUP($B163&amp;"Local Authority Fostering Agency",'Raw CDR data'!$A:$K,MATCH(MID(AK$10,13,100)*1,'Raw CDR data'!$2:$2,0),0)</f>
        <v>1</v>
      </c>
      <c r="AL163" s="52">
        <f>VLOOKUP($B163&amp;"Local Authority Fostering Agency",'Raw CDR data'!$A:$K,MATCH(MID(AL$10,13,100)*1,'Raw CDR data'!$2:$2,0),0)</f>
        <v>1</v>
      </c>
      <c r="AM163" s="52">
        <f>VLOOKUP($B163&amp;AM$8,'Raw CDR data'!$A:$K,MATCH(MID(AM$10,13,100)*1,'Raw CDR data'!$2:$2,0),0)</f>
        <v>19</v>
      </c>
      <c r="AN163" s="52">
        <f>VLOOKUP($B163&amp;AM$8,'Raw CDR data'!$A:$K,MATCH(MID(AN$10,13,100)*1,'Raw CDR data'!$2:$2,0),0)</f>
        <v>19</v>
      </c>
    </row>
    <row r="164" spans="2:40" s="49" customFormat="1" ht="10.5">
      <c r="B164" s="146" t="s">
        <v>709</v>
      </c>
      <c r="C164" s="52">
        <f>VLOOKUP($B164&amp;C$8,'Raw CDR data'!$A:$K,MATCH(MID(C$10,13,100)*1,'Raw CDR data'!$2:$2,0),0)</f>
        <v>21</v>
      </c>
      <c r="D164" s="52">
        <f>VLOOKUP($B164&amp;C$8,'Raw CDR data'!$A:$K,MATCH(MID(D$10,13,100)*1,'Raw CDR data'!$2:$2,0),0)</f>
        <v>21</v>
      </c>
      <c r="E164" s="53">
        <f>VLOOKUP($B164&amp;C$8,'Raw CDR data'!$A:$K,MATCH(MID(E$10,13,100)*1,'Raw CDR data'!$2:$2,0)+1,0)</f>
        <v>269</v>
      </c>
      <c r="F164" s="53">
        <f>VLOOKUP($B164&amp;C$8,'Raw CDR data'!$A:$K,MATCH(MID(F$10,13,100)*1,'Raw CDR data'!$2:$2,0)+1,0)</f>
        <v>269</v>
      </c>
      <c r="G164" s="52">
        <f>VLOOKUP($B164&amp;G$8,'Raw CDR data'!$A:$K,MATCH(MID(G$10,13,100)*1,'Raw CDR data'!$2:$2,0),0)</f>
        <v>1</v>
      </c>
      <c r="H164" s="52">
        <f>VLOOKUP($B164&amp;G$8,'Raw CDR data'!$A:$K,MATCH(MID(H$10,13,100)*1,'Raw CDR data'!$2:$2,0),0)</f>
        <v>1</v>
      </c>
      <c r="I164" s="53">
        <f>VLOOKUP($B164&amp;G$8,'Raw CDR data'!$A:$K,MATCH(MID(I$10,13,100)*1,'Raw CDR data'!$2:$2,0)+1,0)</f>
        <v>7</v>
      </c>
      <c r="J164" s="53">
        <f>VLOOKUP($B164&amp;G$8,'Raw CDR data'!$A:$K,MATCH(MID(J$10,13,100)*1,'Raw CDR data'!$2:$2,0)+1,0)</f>
        <v>7</v>
      </c>
      <c r="K164" s="52">
        <f>VLOOKUP($B164&amp;K$8,'Raw CDR data'!$A:$K,MATCH(MID(K$10,13,100)*1,'Raw CDR data'!$2:$2,0),0)</f>
        <v>16</v>
      </c>
      <c r="L164" s="52">
        <f>VLOOKUP($B164&amp;K$8,'Raw CDR data'!$A:$K,MATCH(MID(L$10,13,100)*1,'Raw CDR data'!$2:$2,0),0)</f>
        <v>16</v>
      </c>
      <c r="M164" s="53">
        <f>VLOOKUP($B164&amp;K$8,'Raw CDR data'!$A:$K,MATCH(MID(M$10,13,100)*1,'Raw CDR data'!$2:$2,0)+1,0)</f>
        <v>595.98076900000001</v>
      </c>
      <c r="N164" s="53">
        <f>VLOOKUP($B164&amp;K$8,'Raw CDR data'!$A:$K,MATCH(MID(N$10,13,100)*1,'Raw CDR data'!$2:$2,0)+1,0)</f>
        <v>595.98076900000001</v>
      </c>
      <c r="O164" s="52">
        <f>VLOOKUP($B164&amp;O$8,'Raw CDR data'!$A:$K,MATCH(MID(O$10,13,100)*1,'Raw CDR data'!$2:$2,0),0)</f>
        <v>0</v>
      </c>
      <c r="P164" s="52">
        <f>VLOOKUP($B164&amp;O$8,'Raw CDR data'!$A:$K,MATCH(MID(P$10,13,100)*1,'Raw CDR data'!$2:$2,0),0)</f>
        <v>0</v>
      </c>
      <c r="Q164" s="53">
        <f>VLOOKUP($B164&amp;O$8,'Raw CDR data'!$A:$K,MATCH(MID(Q$10,13,100)*1,'Raw CDR data'!$2:$2,0)+1,0)</f>
        <v>0</v>
      </c>
      <c r="R164" s="53">
        <f>VLOOKUP($B164&amp;O$8,'Raw CDR data'!$A:$K,MATCH(MID(R$10,13,100)*1,'Raw CDR data'!$2:$2,0)+1,0)</f>
        <v>0</v>
      </c>
      <c r="S164" s="52">
        <f>VLOOKUP($B164&amp;S$8,'Raw CDR data'!$A:$K,MATCH(MID(S$10,13,100)*1,'Raw CDR data'!$2:$2,0),0)</f>
        <v>3</v>
      </c>
      <c r="T164" s="52">
        <f>VLOOKUP($B164&amp;S$8,'Raw CDR data'!$A:$K,MATCH(MID(T$10,13,100)*1,'Raw CDR data'!$2:$2,0),0)</f>
        <v>3</v>
      </c>
      <c r="U164" s="53">
        <f>VLOOKUP($B164&amp;S$8,'Raw CDR data'!$A:$K,MATCH(MID(U$10,13,100)*1,'Raw CDR data'!$2:$2,0)+1,0)</f>
        <v>795</v>
      </c>
      <c r="V164" s="53">
        <f>VLOOKUP($B164&amp;S$8,'Raw CDR data'!$A:$K,MATCH(MID(V$10,13,100)*1,'Raw CDR data'!$2:$2,0)+1,0)</f>
        <v>795</v>
      </c>
      <c r="W164" s="52">
        <f>VLOOKUP($B164&amp;"Further Education College",'Raw CDR data'!$A:$K,MATCH(MID(W$10,13,100)*1,'Raw CDR data'!$2:$2,0),0)</f>
        <v>1</v>
      </c>
      <c r="X164" s="52">
        <f>VLOOKUP($B164&amp;"Further Education College",'Raw CDR data'!$A:$K,MATCH(MID(X$10,13,100)*1,'Raw CDR data'!$2:$2,0),0)</f>
        <v>1</v>
      </c>
      <c r="Y164" s="53">
        <f>VLOOKUP($B164&amp;"Further Education College",'Raw CDR data'!$A:$K,MATCH(MID(Y$10,13,100)*1,'Raw CDR data'!$2:$2,0)+1,0)</f>
        <v>100</v>
      </c>
      <c r="Z164" s="53">
        <f>VLOOKUP($B164&amp;"Further Education College",'Raw CDR data'!$A:$K,MATCH(MID(Z$10,13,100)*1,'Raw CDR data'!$2:$2,0)+1,0)</f>
        <v>100</v>
      </c>
      <c r="AA164" s="52">
        <f>VLOOKUP($B164&amp;AA$8,'Raw CDR data'!$A:$K,MATCH(MID(AA$10,13,100)*1,'Raw CDR data'!$2:$2,0),0)</f>
        <v>0</v>
      </c>
      <c r="AB164" s="52">
        <f>VLOOKUP($B164&amp;AA$8,'Raw CDR data'!$A:$K,MATCH(MID(AB$10,13,100)*1,'Raw CDR data'!$2:$2,0),0)</f>
        <v>0</v>
      </c>
      <c r="AC164" s="52">
        <f>VLOOKUP($B164&amp;AC$8,'Raw CDR data'!$A:$K,MATCH(MID(AC$10,13,100)*1,'Raw CDR data'!$2:$2,0),0)</f>
        <v>2</v>
      </c>
      <c r="AD164" s="52">
        <f>VLOOKUP($B164&amp;AC$8,'Raw CDR data'!$A:$K,MATCH(MID(AD$10,13,100)*1,'Raw CDR data'!$2:$2,0),0)</f>
        <v>2</v>
      </c>
      <c r="AE164" s="52">
        <f>VLOOKUP($B164&amp;"Voluntary Adoption Agency",'Raw CDR data'!$A:$K,MATCH(MID(AE$10,13,100)*1,'Raw CDR data'!$2:$2,0),0)</f>
        <v>0</v>
      </c>
      <c r="AF164" s="52">
        <f>VLOOKUP($B164&amp;"Voluntary Adoption Agency",'Raw CDR data'!$A:$K,MATCH(MID(AF$10,13,100)*1,'Raw CDR data'!$2:$2,0),0)</f>
        <v>0</v>
      </c>
      <c r="AG164" s="52">
        <f>VLOOKUP($B164&amp;"Local Authority Adoption Agency",'Raw CDR data'!$A:$K,MATCH(MID(AG$10,13,100)*1,'Raw CDR data'!$2:$2,0),0)</f>
        <v>1</v>
      </c>
      <c r="AH164" s="52">
        <f>VLOOKUP($B164&amp;"Local Authority Adoption Agency",'Raw CDR data'!$A:$K,MATCH(MID(AH$10,13,100)*1,'Raw CDR data'!$2:$2,0),0)</f>
        <v>1</v>
      </c>
      <c r="AI164" s="52">
        <f>VLOOKUP($B164&amp;"Independent Fostering Agency",'Raw CDR data'!$A:$K,MATCH(MID(AI$10,13,100)*1,'Raw CDR data'!$2:$2,0),0)</f>
        <v>3</v>
      </c>
      <c r="AJ164" s="52">
        <f>VLOOKUP($B164&amp;"Independent Fostering Agency",'Raw CDR data'!$A:$K,MATCH(MID(AJ$10,13,100)*1,'Raw CDR data'!$2:$2,0),0)</f>
        <v>3</v>
      </c>
      <c r="AK164" s="52">
        <f>VLOOKUP($B164&amp;"Local Authority Fostering Agency",'Raw CDR data'!$A:$K,MATCH(MID(AK$10,13,100)*1,'Raw CDR data'!$2:$2,0),0)</f>
        <v>1</v>
      </c>
      <c r="AL164" s="52">
        <f>VLOOKUP($B164&amp;"Local Authority Fostering Agency",'Raw CDR data'!$A:$K,MATCH(MID(AL$10,13,100)*1,'Raw CDR data'!$2:$2,0),0)</f>
        <v>1</v>
      </c>
      <c r="AM164" s="52">
        <f>VLOOKUP($B164&amp;AM$8,'Raw CDR data'!$A:$K,MATCH(MID(AM$10,13,100)*1,'Raw CDR data'!$2:$2,0),0)</f>
        <v>49</v>
      </c>
      <c r="AN164" s="52">
        <f>VLOOKUP($B164&amp;AM$8,'Raw CDR data'!$A:$K,MATCH(MID(AN$10,13,100)*1,'Raw CDR data'!$2:$2,0),0)</f>
        <v>49</v>
      </c>
    </row>
    <row r="165" spans="2:40" s="49" customFormat="1" ht="10.5">
      <c r="B165" s="146" t="s">
        <v>2235</v>
      </c>
      <c r="C165" s="52">
        <f>VLOOKUP($B165&amp;C$8,'Raw CDR data'!$A:$K,MATCH(MID(C$10,13,100)*1,'Raw CDR data'!$2:$2,0),0)</f>
        <v>7</v>
      </c>
      <c r="D165" s="52">
        <f>VLOOKUP($B165&amp;C$8,'Raw CDR data'!$A:$K,MATCH(MID(D$10,13,100)*1,'Raw CDR data'!$2:$2,0),0)</f>
        <v>7</v>
      </c>
      <c r="E165" s="53">
        <f>VLOOKUP($B165&amp;C$8,'Raw CDR data'!$A:$K,MATCH(MID(E$10,13,100)*1,'Raw CDR data'!$2:$2,0)+1,0)</f>
        <v>105</v>
      </c>
      <c r="F165" s="53">
        <f>VLOOKUP($B165&amp;C$8,'Raw CDR data'!$A:$K,MATCH(MID(F$10,13,100)*1,'Raw CDR data'!$2:$2,0)+1,0)</f>
        <v>104</v>
      </c>
      <c r="G165" s="52">
        <f>VLOOKUP($B165&amp;G$8,'Raw CDR data'!$A:$K,MATCH(MID(G$10,13,100)*1,'Raw CDR data'!$2:$2,0),0)</f>
        <v>0</v>
      </c>
      <c r="H165" s="52">
        <f>VLOOKUP($B165&amp;G$8,'Raw CDR data'!$A:$K,MATCH(MID(H$10,13,100)*1,'Raw CDR data'!$2:$2,0),0)</f>
        <v>0</v>
      </c>
      <c r="I165" s="53">
        <f>VLOOKUP($B165&amp;G$8,'Raw CDR data'!$A:$K,MATCH(MID(I$10,13,100)*1,'Raw CDR data'!$2:$2,0)+1,0)</f>
        <v>0</v>
      </c>
      <c r="J165" s="53">
        <f>VLOOKUP($B165&amp;G$8,'Raw CDR data'!$A:$K,MATCH(MID(J$10,13,100)*1,'Raw CDR data'!$2:$2,0)+1,0)</f>
        <v>0</v>
      </c>
      <c r="K165" s="52">
        <f>VLOOKUP($B165&amp;K$8,'Raw CDR data'!$A:$K,MATCH(MID(K$10,13,100)*1,'Raw CDR data'!$2:$2,0),0)</f>
        <v>1</v>
      </c>
      <c r="L165" s="52">
        <f>VLOOKUP($B165&amp;K$8,'Raw CDR data'!$A:$K,MATCH(MID(L$10,13,100)*1,'Raw CDR data'!$2:$2,0),0)</f>
        <v>1</v>
      </c>
      <c r="M165" s="53">
        <f>VLOOKUP($B165&amp;K$8,'Raw CDR data'!$A:$K,MATCH(MID(M$10,13,100)*1,'Raw CDR data'!$2:$2,0)+1,0)</f>
        <v>176</v>
      </c>
      <c r="N165" s="53">
        <f>VLOOKUP($B165&amp;K$8,'Raw CDR data'!$A:$K,MATCH(MID(N$10,13,100)*1,'Raw CDR data'!$2:$2,0)+1,0)</f>
        <v>176</v>
      </c>
      <c r="O165" s="52">
        <f>VLOOKUP($B165&amp;O$8,'Raw CDR data'!$A:$K,MATCH(MID(O$10,13,100)*1,'Raw CDR data'!$2:$2,0),0)</f>
        <v>0</v>
      </c>
      <c r="P165" s="52">
        <f>VLOOKUP($B165&amp;O$8,'Raw CDR data'!$A:$K,MATCH(MID(P$10,13,100)*1,'Raw CDR data'!$2:$2,0),0)</f>
        <v>0</v>
      </c>
      <c r="Q165" s="53">
        <f>VLOOKUP($B165&amp;O$8,'Raw CDR data'!$A:$K,MATCH(MID(Q$10,13,100)*1,'Raw CDR data'!$2:$2,0)+1,0)</f>
        <v>0</v>
      </c>
      <c r="R165" s="53">
        <f>VLOOKUP($B165&amp;O$8,'Raw CDR data'!$A:$K,MATCH(MID(R$10,13,100)*1,'Raw CDR data'!$2:$2,0)+1,0)</f>
        <v>0</v>
      </c>
      <c r="S165" s="52">
        <f>VLOOKUP($B165&amp;S$8,'Raw CDR data'!$A:$K,MATCH(MID(S$10,13,100)*1,'Raw CDR data'!$2:$2,0),0)</f>
        <v>1</v>
      </c>
      <c r="T165" s="52">
        <f>VLOOKUP($B165&amp;S$8,'Raw CDR data'!$A:$K,MATCH(MID(T$10,13,100)*1,'Raw CDR data'!$2:$2,0),0)</f>
        <v>1</v>
      </c>
      <c r="U165" s="53">
        <f>VLOOKUP($B165&amp;S$8,'Raw CDR data'!$A:$K,MATCH(MID(U$10,13,100)*1,'Raw CDR data'!$2:$2,0)+1,0)</f>
        <v>25</v>
      </c>
      <c r="V165" s="53">
        <f>VLOOKUP($B165&amp;S$8,'Raw CDR data'!$A:$K,MATCH(MID(V$10,13,100)*1,'Raw CDR data'!$2:$2,0)+1,0)</f>
        <v>25</v>
      </c>
      <c r="W165" s="52">
        <f>VLOOKUP($B165&amp;"Further Education College",'Raw CDR data'!$A:$K,MATCH(MID(W$10,13,100)*1,'Raw CDR data'!$2:$2,0),0)</f>
        <v>0</v>
      </c>
      <c r="X165" s="52">
        <f>VLOOKUP($B165&amp;"Further Education College",'Raw CDR data'!$A:$K,MATCH(MID(X$10,13,100)*1,'Raw CDR data'!$2:$2,0),0)</f>
        <v>0</v>
      </c>
      <c r="Y165" s="53">
        <f>VLOOKUP($B165&amp;"Further Education College",'Raw CDR data'!$A:$K,MATCH(MID(Y$10,13,100)*1,'Raw CDR data'!$2:$2,0)+1,0)</f>
        <v>0</v>
      </c>
      <c r="Z165" s="53">
        <f>VLOOKUP($B165&amp;"Further Education College",'Raw CDR data'!$A:$K,MATCH(MID(Z$10,13,100)*1,'Raw CDR data'!$2:$2,0)+1,0)</f>
        <v>0</v>
      </c>
      <c r="AA165" s="52">
        <f>VLOOKUP($B165&amp;AA$8,'Raw CDR data'!$A:$K,MATCH(MID(AA$10,13,100)*1,'Raw CDR data'!$2:$2,0),0)</f>
        <v>0</v>
      </c>
      <c r="AB165" s="52">
        <f>VLOOKUP($B165&amp;AA$8,'Raw CDR data'!$A:$K,MATCH(MID(AB$10,13,100)*1,'Raw CDR data'!$2:$2,0),0)</f>
        <v>0</v>
      </c>
      <c r="AC165" s="52">
        <f>VLOOKUP($B165&amp;AC$8,'Raw CDR data'!$A:$K,MATCH(MID(AC$10,13,100)*1,'Raw CDR data'!$2:$2,0),0)</f>
        <v>0</v>
      </c>
      <c r="AD165" s="52">
        <f>VLOOKUP($B165&amp;AC$8,'Raw CDR data'!$A:$K,MATCH(MID(AD$10,13,100)*1,'Raw CDR data'!$2:$2,0),0)</f>
        <v>0</v>
      </c>
      <c r="AE165" s="52">
        <f>VLOOKUP($B165&amp;"Voluntary Adoption Agency",'Raw CDR data'!$A:$K,MATCH(MID(AE$10,13,100)*1,'Raw CDR data'!$2:$2,0),0)</f>
        <v>0</v>
      </c>
      <c r="AF165" s="52">
        <f>VLOOKUP($B165&amp;"Voluntary Adoption Agency",'Raw CDR data'!$A:$K,MATCH(MID(AF$10,13,100)*1,'Raw CDR data'!$2:$2,0),0)</f>
        <v>0</v>
      </c>
      <c r="AG165" s="52">
        <f>VLOOKUP($B165&amp;"Local Authority Adoption Agency",'Raw CDR data'!$A:$K,MATCH(MID(AG$10,13,100)*1,'Raw CDR data'!$2:$2,0),0)</f>
        <v>1</v>
      </c>
      <c r="AH165" s="52">
        <f>VLOOKUP($B165&amp;"Local Authority Adoption Agency",'Raw CDR data'!$A:$K,MATCH(MID(AH$10,13,100)*1,'Raw CDR data'!$2:$2,0),0)</f>
        <v>1</v>
      </c>
      <c r="AI165" s="52">
        <f>VLOOKUP($B165&amp;"Independent Fostering Agency",'Raw CDR data'!$A:$K,MATCH(MID(AI$10,13,100)*1,'Raw CDR data'!$2:$2,0),0)</f>
        <v>0</v>
      </c>
      <c r="AJ165" s="52">
        <f>VLOOKUP($B165&amp;"Independent Fostering Agency",'Raw CDR data'!$A:$K,MATCH(MID(AJ$10,13,100)*1,'Raw CDR data'!$2:$2,0),0)</f>
        <v>0</v>
      </c>
      <c r="AK165" s="52">
        <f>VLOOKUP($B165&amp;"Local Authority Fostering Agency",'Raw CDR data'!$A:$K,MATCH(MID(AK$10,13,100)*1,'Raw CDR data'!$2:$2,0),0)</f>
        <v>1</v>
      </c>
      <c r="AL165" s="52">
        <f>VLOOKUP($B165&amp;"Local Authority Fostering Agency",'Raw CDR data'!$A:$K,MATCH(MID(AL$10,13,100)*1,'Raw CDR data'!$2:$2,0),0)</f>
        <v>1</v>
      </c>
      <c r="AM165" s="52">
        <f>VLOOKUP($B165&amp;AM$8,'Raw CDR data'!$A:$K,MATCH(MID(AM$10,13,100)*1,'Raw CDR data'!$2:$2,0),0)</f>
        <v>11</v>
      </c>
      <c r="AN165" s="52">
        <f>VLOOKUP($B165&amp;AM$8,'Raw CDR data'!$A:$K,MATCH(MID(AN$10,13,100)*1,'Raw CDR data'!$2:$2,0),0)</f>
        <v>11</v>
      </c>
    </row>
    <row r="166" spans="2:40" s="49" customFormat="1" ht="10.5">
      <c r="B166" s="146" t="s">
        <v>2361</v>
      </c>
      <c r="C166" s="52">
        <f>VLOOKUP($B166&amp;C$8,'Raw CDR data'!$A:$K,MATCH(MID(C$10,13,100)*1,'Raw CDR data'!$2:$2,0),0)</f>
        <v>34</v>
      </c>
      <c r="D166" s="52">
        <f>VLOOKUP($B166&amp;C$8,'Raw CDR data'!$A:$K,MATCH(MID(D$10,13,100)*1,'Raw CDR data'!$2:$2,0),0)</f>
        <v>33</v>
      </c>
      <c r="E166" s="53">
        <f>VLOOKUP($B166&amp;C$8,'Raw CDR data'!$A:$K,MATCH(MID(E$10,13,100)*1,'Raw CDR data'!$2:$2,0)+1,0)</f>
        <v>194</v>
      </c>
      <c r="F166" s="53">
        <f>VLOOKUP($B166&amp;C$8,'Raw CDR data'!$A:$K,MATCH(MID(F$10,13,100)*1,'Raw CDR data'!$2:$2,0)+1,0)</f>
        <v>190</v>
      </c>
      <c r="G166" s="52">
        <f>VLOOKUP($B166&amp;G$8,'Raw CDR data'!$A:$K,MATCH(MID(G$10,13,100)*1,'Raw CDR data'!$2:$2,0),0)</f>
        <v>0</v>
      </c>
      <c r="H166" s="52">
        <f>VLOOKUP($B166&amp;G$8,'Raw CDR data'!$A:$K,MATCH(MID(H$10,13,100)*1,'Raw CDR data'!$2:$2,0),0)</f>
        <v>0</v>
      </c>
      <c r="I166" s="53">
        <f>VLOOKUP($B166&amp;G$8,'Raw CDR data'!$A:$K,MATCH(MID(I$10,13,100)*1,'Raw CDR data'!$2:$2,0)+1,0)</f>
        <v>0</v>
      </c>
      <c r="J166" s="53">
        <f>VLOOKUP($B166&amp;G$8,'Raw CDR data'!$A:$K,MATCH(MID(J$10,13,100)*1,'Raw CDR data'!$2:$2,0)+1,0)</f>
        <v>0</v>
      </c>
      <c r="K166" s="52">
        <f>VLOOKUP($B166&amp;K$8,'Raw CDR data'!$A:$K,MATCH(MID(K$10,13,100)*1,'Raw CDR data'!$2:$2,0),0)</f>
        <v>7</v>
      </c>
      <c r="L166" s="52">
        <f>VLOOKUP($B166&amp;K$8,'Raw CDR data'!$A:$K,MATCH(MID(L$10,13,100)*1,'Raw CDR data'!$2:$2,0),0)</f>
        <v>7</v>
      </c>
      <c r="M166" s="53">
        <f>VLOOKUP($B166&amp;K$8,'Raw CDR data'!$A:$K,MATCH(MID(M$10,13,100)*1,'Raw CDR data'!$2:$2,0)+1,0)</f>
        <v>255</v>
      </c>
      <c r="N166" s="53">
        <f>VLOOKUP($B166&amp;K$8,'Raw CDR data'!$A:$K,MATCH(MID(N$10,13,100)*1,'Raw CDR data'!$2:$2,0)+1,0)</f>
        <v>255</v>
      </c>
      <c r="O166" s="52">
        <f>VLOOKUP($B166&amp;O$8,'Raw CDR data'!$A:$K,MATCH(MID(O$10,13,100)*1,'Raw CDR data'!$2:$2,0),0)</f>
        <v>1</v>
      </c>
      <c r="P166" s="52">
        <f>VLOOKUP($B166&amp;O$8,'Raw CDR data'!$A:$K,MATCH(MID(P$10,13,100)*1,'Raw CDR data'!$2:$2,0),0)</f>
        <v>1</v>
      </c>
      <c r="Q166" s="53">
        <f>VLOOKUP($B166&amp;O$8,'Raw CDR data'!$A:$K,MATCH(MID(Q$10,13,100)*1,'Raw CDR data'!$2:$2,0)+1,0)</f>
        <v>6.4285709999999998</v>
      </c>
      <c r="R166" s="53">
        <f>VLOOKUP($B166&amp;O$8,'Raw CDR data'!$A:$K,MATCH(MID(R$10,13,100)*1,'Raw CDR data'!$2:$2,0)+1,0)</f>
        <v>6.4285709999999998</v>
      </c>
      <c r="S166" s="52">
        <f>VLOOKUP($B166&amp;S$8,'Raw CDR data'!$A:$K,MATCH(MID(S$10,13,100)*1,'Raw CDR data'!$2:$2,0),0)</f>
        <v>2</v>
      </c>
      <c r="T166" s="52">
        <f>VLOOKUP($B166&amp;S$8,'Raw CDR data'!$A:$K,MATCH(MID(T$10,13,100)*1,'Raw CDR data'!$2:$2,0),0)</f>
        <v>2</v>
      </c>
      <c r="U166" s="53">
        <f>VLOOKUP($B166&amp;S$8,'Raw CDR data'!$A:$K,MATCH(MID(U$10,13,100)*1,'Raw CDR data'!$2:$2,0)+1,0)</f>
        <v>267</v>
      </c>
      <c r="V166" s="53">
        <f>VLOOKUP($B166&amp;S$8,'Raw CDR data'!$A:$K,MATCH(MID(V$10,13,100)*1,'Raw CDR data'!$2:$2,0)+1,0)</f>
        <v>267</v>
      </c>
      <c r="W166" s="52">
        <f>VLOOKUP($B166&amp;"Further Education College",'Raw CDR data'!$A:$K,MATCH(MID(W$10,13,100)*1,'Raw CDR data'!$2:$2,0),0)</f>
        <v>1</v>
      </c>
      <c r="X166" s="52">
        <f>VLOOKUP($B166&amp;"Further Education College",'Raw CDR data'!$A:$K,MATCH(MID(X$10,13,100)*1,'Raw CDR data'!$2:$2,0),0)</f>
        <v>1</v>
      </c>
      <c r="Y166" s="53">
        <f>VLOOKUP($B166&amp;"Further Education College",'Raw CDR data'!$A:$K,MATCH(MID(Y$10,13,100)*1,'Raw CDR data'!$2:$2,0)+1,0)</f>
        <v>106</v>
      </c>
      <c r="Z166" s="53">
        <f>VLOOKUP($B166&amp;"Further Education College",'Raw CDR data'!$A:$K,MATCH(MID(Z$10,13,100)*1,'Raw CDR data'!$2:$2,0)+1,0)</f>
        <v>106</v>
      </c>
      <c r="AA166" s="52">
        <f>VLOOKUP($B166&amp;AA$8,'Raw CDR data'!$A:$K,MATCH(MID(AA$10,13,100)*1,'Raw CDR data'!$2:$2,0),0)</f>
        <v>0</v>
      </c>
      <c r="AB166" s="52">
        <f>VLOOKUP($B166&amp;AA$8,'Raw CDR data'!$A:$K,MATCH(MID(AB$10,13,100)*1,'Raw CDR data'!$2:$2,0),0)</f>
        <v>0</v>
      </c>
      <c r="AC166" s="52">
        <f>VLOOKUP($B166&amp;AC$8,'Raw CDR data'!$A:$K,MATCH(MID(AC$10,13,100)*1,'Raw CDR data'!$2:$2,0),0)</f>
        <v>1</v>
      </c>
      <c r="AD166" s="52">
        <f>VLOOKUP($B166&amp;AC$8,'Raw CDR data'!$A:$K,MATCH(MID(AD$10,13,100)*1,'Raw CDR data'!$2:$2,0),0)</f>
        <v>1</v>
      </c>
      <c r="AE166" s="52">
        <f>VLOOKUP($B166&amp;"Voluntary Adoption Agency",'Raw CDR data'!$A:$K,MATCH(MID(AE$10,13,100)*1,'Raw CDR data'!$2:$2,0),0)</f>
        <v>0</v>
      </c>
      <c r="AF166" s="52">
        <f>VLOOKUP($B166&amp;"Voluntary Adoption Agency",'Raw CDR data'!$A:$K,MATCH(MID(AF$10,13,100)*1,'Raw CDR data'!$2:$2,0),0)</f>
        <v>0</v>
      </c>
      <c r="AG166" s="52">
        <f>VLOOKUP($B166&amp;"Local Authority Adoption Agency",'Raw CDR data'!$A:$K,MATCH(MID(AG$10,13,100)*1,'Raw CDR data'!$2:$2,0),0)</f>
        <v>1</v>
      </c>
      <c r="AH166" s="52">
        <f>VLOOKUP($B166&amp;"Local Authority Adoption Agency",'Raw CDR data'!$A:$K,MATCH(MID(AH$10,13,100)*1,'Raw CDR data'!$2:$2,0),0)</f>
        <v>1</v>
      </c>
      <c r="AI166" s="52">
        <f>VLOOKUP($B166&amp;"Independent Fostering Agency",'Raw CDR data'!$A:$K,MATCH(MID(AI$10,13,100)*1,'Raw CDR data'!$2:$2,0),0)</f>
        <v>8</v>
      </c>
      <c r="AJ166" s="52">
        <f>VLOOKUP($B166&amp;"Independent Fostering Agency",'Raw CDR data'!$A:$K,MATCH(MID(AJ$10,13,100)*1,'Raw CDR data'!$2:$2,0),0)</f>
        <v>7</v>
      </c>
      <c r="AK166" s="52">
        <f>VLOOKUP($B166&amp;"Local Authority Fostering Agency",'Raw CDR data'!$A:$K,MATCH(MID(AK$10,13,100)*1,'Raw CDR data'!$2:$2,0),0)</f>
        <v>1</v>
      </c>
      <c r="AL166" s="52">
        <f>VLOOKUP($B166&amp;"Local Authority Fostering Agency",'Raw CDR data'!$A:$K,MATCH(MID(AL$10,13,100)*1,'Raw CDR data'!$2:$2,0),0)</f>
        <v>1</v>
      </c>
      <c r="AM166" s="52">
        <f>VLOOKUP($B166&amp;AM$8,'Raw CDR data'!$A:$K,MATCH(MID(AM$10,13,100)*1,'Raw CDR data'!$2:$2,0),0)</f>
        <v>56</v>
      </c>
      <c r="AN166" s="52">
        <f>VLOOKUP($B166&amp;AM$8,'Raw CDR data'!$A:$K,MATCH(MID(AN$10,13,100)*1,'Raw CDR data'!$2:$2,0),0)</f>
        <v>54</v>
      </c>
    </row>
    <row r="167" spans="2:40" s="49" customFormat="1" ht="10.5">
      <c r="B167" s="146" t="s">
        <v>2236</v>
      </c>
      <c r="C167" s="52">
        <f>VLOOKUP($B167&amp;C$8,'Raw CDR data'!$A:$K,MATCH(MID(C$10,13,100)*1,'Raw CDR data'!$2:$2,0),0)</f>
        <v>1</v>
      </c>
      <c r="D167" s="52">
        <f>VLOOKUP($B167&amp;C$8,'Raw CDR data'!$A:$K,MATCH(MID(D$10,13,100)*1,'Raw CDR data'!$2:$2,0),0)</f>
        <v>1</v>
      </c>
      <c r="E167" s="53">
        <f>VLOOKUP($B167&amp;C$8,'Raw CDR data'!$A:$K,MATCH(MID(E$10,13,100)*1,'Raw CDR data'!$2:$2,0)+1,0)</f>
        <v>2</v>
      </c>
      <c r="F167" s="53">
        <f>VLOOKUP($B167&amp;C$8,'Raw CDR data'!$A:$K,MATCH(MID(F$10,13,100)*1,'Raw CDR data'!$2:$2,0)+1,0)</f>
        <v>2</v>
      </c>
      <c r="G167" s="52">
        <f>VLOOKUP($B167&amp;G$8,'Raw CDR data'!$A:$K,MATCH(MID(G$10,13,100)*1,'Raw CDR data'!$2:$2,0),0)</f>
        <v>0</v>
      </c>
      <c r="H167" s="52">
        <f>VLOOKUP($B167&amp;G$8,'Raw CDR data'!$A:$K,MATCH(MID(H$10,13,100)*1,'Raw CDR data'!$2:$2,0),0)</f>
        <v>0</v>
      </c>
      <c r="I167" s="53">
        <f>VLOOKUP($B167&amp;G$8,'Raw CDR data'!$A:$K,MATCH(MID(I$10,13,100)*1,'Raw CDR data'!$2:$2,0)+1,0)</f>
        <v>0</v>
      </c>
      <c r="J167" s="53">
        <f>VLOOKUP($B167&amp;G$8,'Raw CDR data'!$A:$K,MATCH(MID(J$10,13,100)*1,'Raw CDR data'!$2:$2,0)+1,0)</f>
        <v>0</v>
      </c>
      <c r="K167" s="52">
        <f>VLOOKUP($B167&amp;K$8,'Raw CDR data'!$A:$K,MATCH(MID(K$10,13,100)*1,'Raw CDR data'!$2:$2,0),0)</f>
        <v>2</v>
      </c>
      <c r="L167" s="52">
        <f>VLOOKUP($B167&amp;K$8,'Raw CDR data'!$A:$K,MATCH(MID(L$10,13,100)*1,'Raw CDR data'!$2:$2,0),0)</f>
        <v>2</v>
      </c>
      <c r="M167" s="53">
        <f>VLOOKUP($B167&amp;K$8,'Raw CDR data'!$A:$K,MATCH(MID(M$10,13,100)*1,'Raw CDR data'!$2:$2,0)+1,0)</f>
        <v>36</v>
      </c>
      <c r="N167" s="53">
        <f>VLOOKUP($B167&amp;K$8,'Raw CDR data'!$A:$K,MATCH(MID(N$10,13,100)*1,'Raw CDR data'!$2:$2,0)+1,0)</f>
        <v>36</v>
      </c>
      <c r="O167" s="52">
        <f>VLOOKUP($B167&amp;O$8,'Raw CDR data'!$A:$K,MATCH(MID(O$10,13,100)*1,'Raw CDR data'!$2:$2,0),0)</f>
        <v>0</v>
      </c>
      <c r="P167" s="52">
        <f>VLOOKUP($B167&amp;O$8,'Raw CDR data'!$A:$K,MATCH(MID(P$10,13,100)*1,'Raw CDR data'!$2:$2,0),0)</f>
        <v>0</v>
      </c>
      <c r="Q167" s="53">
        <f>VLOOKUP($B167&amp;O$8,'Raw CDR data'!$A:$K,MATCH(MID(Q$10,13,100)*1,'Raw CDR data'!$2:$2,0)+1,0)</f>
        <v>0</v>
      </c>
      <c r="R167" s="53">
        <f>VLOOKUP($B167&amp;O$8,'Raw CDR data'!$A:$K,MATCH(MID(R$10,13,100)*1,'Raw CDR data'!$2:$2,0)+1,0)</f>
        <v>0</v>
      </c>
      <c r="S167" s="52">
        <f>VLOOKUP($B167&amp;S$8,'Raw CDR data'!$A:$K,MATCH(MID(S$10,13,100)*1,'Raw CDR data'!$2:$2,0),0)</f>
        <v>0</v>
      </c>
      <c r="T167" s="52">
        <f>VLOOKUP($B167&amp;S$8,'Raw CDR data'!$A:$K,MATCH(MID(T$10,13,100)*1,'Raw CDR data'!$2:$2,0),0)</f>
        <v>0</v>
      </c>
      <c r="U167" s="53">
        <f>VLOOKUP($B167&amp;S$8,'Raw CDR data'!$A:$K,MATCH(MID(U$10,13,100)*1,'Raw CDR data'!$2:$2,0)+1,0)</f>
        <v>0</v>
      </c>
      <c r="V167" s="53">
        <f>VLOOKUP($B167&amp;S$8,'Raw CDR data'!$A:$K,MATCH(MID(V$10,13,100)*1,'Raw CDR data'!$2:$2,0)+1,0)</f>
        <v>0</v>
      </c>
      <c r="W167" s="52">
        <f>VLOOKUP($B167&amp;"Further Education College",'Raw CDR data'!$A:$K,MATCH(MID(W$10,13,100)*1,'Raw CDR data'!$2:$2,0),0)</f>
        <v>0</v>
      </c>
      <c r="X167" s="52">
        <f>VLOOKUP($B167&amp;"Further Education College",'Raw CDR data'!$A:$K,MATCH(MID(X$10,13,100)*1,'Raw CDR data'!$2:$2,0),0)</f>
        <v>0</v>
      </c>
      <c r="Y167" s="53">
        <f>VLOOKUP($B167&amp;"Further Education College",'Raw CDR data'!$A:$K,MATCH(MID(Y$10,13,100)*1,'Raw CDR data'!$2:$2,0)+1,0)</f>
        <v>0</v>
      </c>
      <c r="Z167" s="53">
        <f>VLOOKUP($B167&amp;"Further Education College",'Raw CDR data'!$A:$K,MATCH(MID(Z$10,13,100)*1,'Raw CDR data'!$2:$2,0)+1,0)</f>
        <v>0</v>
      </c>
      <c r="AA167" s="52">
        <f>VLOOKUP($B167&amp;AA$8,'Raw CDR data'!$A:$K,MATCH(MID(AA$10,13,100)*1,'Raw CDR data'!$2:$2,0),0)</f>
        <v>0</v>
      </c>
      <c r="AB167" s="52">
        <f>VLOOKUP($B167&amp;AA$8,'Raw CDR data'!$A:$K,MATCH(MID(AB$10,13,100)*1,'Raw CDR data'!$2:$2,0),0)</f>
        <v>0</v>
      </c>
      <c r="AC167" s="52">
        <f>VLOOKUP($B167&amp;AC$8,'Raw CDR data'!$A:$K,MATCH(MID(AC$10,13,100)*1,'Raw CDR data'!$2:$2,0),0)</f>
        <v>0</v>
      </c>
      <c r="AD167" s="52">
        <f>VLOOKUP($B167&amp;AC$8,'Raw CDR data'!$A:$K,MATCH(MID(AD$10,13,100)*1,'Raw CDR data'!$2:$2,0),0)</f>
        <v>0</v>
      </c>
      <c r="AE167" s="52">
        <f>VLOOKUP($B167&amp;"Voluntary Adoption Agency",'Raw CDR data'!$A:$K,MATCH(MID(AE$10,13,100)*1,'Raw CDR data'!$2:$2,0),0)</f>
        <v>0</v>
      </c>
      <c r="AF167" s="52">
        <f>VLOOKUP($B167&amp;"Voluntary Adoption Agency",'Raw CDR data'!$A:$K,MATCH(MID(AF$10,13,100)*1,'Raw CDR data'!$2:$2,0),0)</f>
        <v>0</v>
      </c>
      <c r="AG167" s="52">
        <f>VLOOKUP($B167&amp;"Local Authority Adoption Agency",'Raw CDR data'!$A:$K,MATCH(MID(AG$10,13,100)*1,'Raw CDR data'!$2:$2,0),0)</f>
        <v>1</v>
      </c>
      <c r="AH167" s="52">
        <f>VLOOKUP($B167&amp;"Local Authority Adoption Agency",'Raw CDR data'!$A:$K,MATCH(MID(AH$10,13,100)*1,'Raw CDR data'!$2:$2,0),0)</f>
        <v>1</v>
      </c>
      <c r="AI167" s="52">
        <f>VLOOKUP($B167&amp;"Independent Fostering Agency",'Raw CDR data'!$A:$K,MATCH(MID(AI$10,13,100)*1,'Raw CDR data'!$2:$2,0),0)</f>
        <v>0</v>
      </c>
      <c r="AJ167" s="52">
        <f>VLOOKUP($B167&amp;"Independent Fostering Agency",'Raw CDR data'!$A:$K,MATCH(MID(AJ$10,13,100)*1,'Raw CDR data'!$2:$2,0),0)</f>
        <v>0</v>
      </c>
      <c r="AK167" s="52">
        <f>VLOOKUP($B167&amp;"Local Authority Fostering Agency",'Raw CDR data'!$A:$K,MATCH(MID(AK$10,13,100)*1,'Raw CDR data'!$2:$2,0),0)</f>
        <v>1</v>
      </c>
      <c r="AL167" s="52">
        <f>VLOOKUP($B167&amp;"Local Authority Fostering Agency",'Raw CDR data'!$A:$K,MATCH(MID(AL$10,13,100)*1,'Raw CDR data'!$2:$2,0),0)</f>
        <v>1</v>
      </c>
      <c r="AM167" s="52">
        <f>VLOOKUP($B167&amp;AM$8,'Raw CDR data'!$A:$K,MATCH(MID(AM$10,13,100)*1,'Raw CDR data'!$2:$2,0),0)</f>
        <v>5</v>
      </c>
      <c r="AN167" s="52">
        <f>VLOOKUP($B167&amp;AM$8,'Raw CDR data'!$A:$K,MATCH(MID(AN$10,13,100)*1,'Raw CDR data'!$2:$2,0),0)</f>
        <v>5</v>
      </c>
    </row>
    <row r="168" spans="2:40" s="49" customFormat="1" ht="10.5">
      <c r="B168" s="146" t="s">
        <v>2366</v>
      </c>
      <c r="C168" s="52">
        <f>VLOOKUP($B168&amp;C$8,'Raw CDR data'!$A:$K,MATCH(MID(C$10,13,100)*1,'Raw CDR data'!$2:$2,0),0)</f>
        <v>3</v>
      </c>
      <c r="D168" s="52">
        <f>VLOOKUP($B168&amp;C$8,'Raw CDR data'!$A:$K,MATCH(MID(D$10,13,100)*1,'Raw CDR data'!$2:$2,0),0)</f>
        <v>3</v>
      </c>
      <c r="E168" s="53">
        <f>VLOOKUP($B168&amp;C$8,'Raw CDR data'!$A:$K,MATCH(MID(E$10,13,100)*1,'Raw CDR data'!$2:$2,0)+1,0)</f>
        <v>12</v>
      </c>
      <c r="F168" s="53">
        <f>VLOOKUP($B168&amp;C$8,'Raw CDR data'!$A:$K,MATCH(MID(F$10,13,100)*1,'Raw CDR data'!$2:$2,0)+1,0)</f>
        <v>12</v>
      </c>
      <c r="G168" s="52">
        <f>VLOOKUP($B168&amp;G$8,'Raw CDR data'!$A:$K,MATCH(MID(G$10,13,100)*1,'Raw CDR data'!$2:$2,0),0)</f>
        <v>0</v>
      </c>
      <c r="H168" s="52">
        <f>VLOOKUP($B168&amp;G$8,'Raw CDR data'!$A:$K,MATCH(MID(H$10,13,100)*1,'Raw CDR data'!$2:$2,0),0)</f>
        <v>0</v>
      </c>
      <c r="I168" s="53">
        <f>VLOOKUP($B168&amp;G$8,'Raw CDR data'!$A:$K,MATCH(MID(I$10,13,100)*1,'Raw CDR data'!$2:$2,0)+1,0)</f>
        <v>0</v>
      </c>
      <c r="J168" s="53">
        <f>VLOOKUP($B168&amp;G$8,'Raw CDR data'!$A:$K,MATCH(MID(J$10,13,100)*1,'Raw CDR data'!$2:$2,0)+1,0)</f>
        <v>0</v>
      </c>
      <c r="K168" s="52">
        <f>VLOOKUP($B168&amp;K$8,'Raw CDR data'!$A:$K,MATCH(MID(K$10,13,100)*1,'Raw CDR data'!$2:$2,0),0)</f>
        <v>2</v>
      </c>
      <c r="L168" s="52">
        <f>VLOOKUP($B168&amp;K$8,'Raw CDR data'!$A:$K,MATCH(MID(L$10,13,100)*1,'Raw CDR data'!$2:$2,0),0)</f>
        <v>2</v>
      </c>
      <c r="M168" s="53">
        <f>VLOOKUP($B168&amp;K$8,'Raw CDR data'!$A:$K,MATCH(MID(M$10,13,100)*1,'Raw CDR data'!$2:$2,0)+1,0)</f>
        <v>52</v>
      </c>
      <c r="N168" s="53">
        <f>VLOOKUP($B168&amp;K$8,'Raw CDR data'!$A:$K,MATCH(MID(N$10,13,100)*1,'Raw CDR data'!$2:$2,0)+1,0)</f>
        <v>52</v>
      </c>
      <c r="O168" s="52">
        <f>VLOOKUP($B168&amp;O$8,'Raw CDR data'!$A:$K,MATCH(MID(O$10,13,100)*1,'Raw CDR data'!$2:$2,0),0)</f>
        <v>0</v>
      </c>
      <c r="P168" s="52">
        <f>VLOOKUP($B168&amp;O$8,'Raw CDR data'!$A:$K,MATCH(MID(P$10,13,100)*1,'Raw CDR data'!$2:$2,0),0)</f>
        <v>0</v>
      </c>
      <c r="Q168" s="53">
        <f>VLOOKUP($B168&amp;O$8,'Raw CDR data'!$A:$K,MATCH(MID(Q$10,13,100)*1,'Raw CDR data'!$2:$2,0)+1,0)</f>
        <v>0</v>
      </c>
      <c r="R168" s="53">
        <f>VLOOKUP($B168&amp;O$8,'Raw CDR data'!$A:$K,MATCH(MID(R$10,13,100)*1,'Raw CDR data'!$2:$2,0)+1,0)</f>
        <v>0</v>
      </c>
      <c r="S168" s="52">
        <f>VLOOKUP($B168&amp;S$8,'Raw CDR data'!$A:$K,MATCH(MID(S$10,13,100)*1,'Raw CDR data'!$2:$2,0),0)</f>
        <v>0</v>
      </c>
      <c r="T168" s="52">
        <f>VLOOKUP($B168&amp;S$8,'Raw CDR data'!$A:$K,MATCH(MID(T$10,13,100)*1,'Raw CDR data'!$2:$2,0),0)</f>
        <v>0</v>
      </c>
      <c r="U168" s="53">
        <f>VLOOKUP($B168&amp;S$8,'Raw CDR data'!$A:$K,MATCH(MID(U$10,13,100)*1,'Raw CDR data'!$2:$2,0)+1,0)</f>
        <v>0</v>
      </c>
      <c r="V168" s="53">
        <f>VLOOKUP($B168&amp;S$8,'Raw CDR data'!$A:$K,MATCH(MID(V$10,13,100)*1,'Raw CDR data'!$2:$2,0)+1,0)</f>
        <v>0</v>
      </c>
      <c r="W168" s="52">
        <f>VLOOKUP($B168&amp;"Further Education College",'Raw CDR data'!$A:$K,MATCH(MID(W$10,13,100)*1,'Raw CDR data'!$2:$2,0),0)</f>
        <v>0</v>
      </c>
      <c r="X168" s="52">
        <f>VLOOKUP($B168&amp;"Further Education College",'Raw CDR data'!$A:$K,MATCH(MID(X$10,13,100)*1,'Raw CDR data'!$2:$2,0),0)</f>
        <v>0</v>
      </c>
      <c r="Y168" s="53">
        <f>VLOOKUP($B168&amp;"Further Education College",'Raw CDR data'!$A:$K,MATCH(MID(Y$10,13,100)*1,'Raw CDR data'!$2:$2,0)+1,0)</f>
        <v>0</v>
      </c>
      <c r="Z168" s="53">
        <f>VLOOKUP($B168&amp;"Further Education College",'Raw CDR data'!$A:$K,MATCH(MID(Z$10,13,100)*1,'Raw CDR data'!$2:$2,0)+1,0)</f>
        <v>0</v>
      </c>
      <c r="AA168" s="52">
        <f>VLOOKUP($B168&amp;AA$8,'Raw CDR data'!$A:$K,MATCH(MID(AA$10,13,100)*1,'Raw CDR data'!$2:$2,0),0)</f>
        <v>0</v>
      </c>
      <c r="AB168" s="52">
        <f>VLOOKUP($B168&amp;AA$8,'Raw CDR data'!$A:$K,MATCH(MID(AB$10,13,100)*1,'Raw CDR data'!$2:$2,0),0)</f>
        <v>0</v>
      </c>
      <c r="AC168" s="52">
        <f>VLOOKUP($B168&amp;AC$8,'Raw CDR data'!$A:$K,MATCH(MID(AC$10,13,100)*1,'Raw CDR data'!$2:$2,0),0)</f>
        <v>0</v>
      </c>
      <c r="AD168" s="52">
        <f>VLOOKUP($B168&amp;AC$8,'Raw CDR data'!$A:$K,MATCH(MID(AD$10,13,100)*1,'Raw CDR data'!$2:$2,0),0)</f>
        <v>0</v>
      </c>
      <c r="AE168" s="52">
        <f>VLOOKUP($B168&amp;"Voluntary Adoption Agency",'Raw CDR data'!$A:$K,MATCH(MID(AE$10,13,100)*1,'Raw CDR data'!$2:$2,0),0)</f>
        <v>0</v>
      </c>
      <c r="AF168" s="52">
        <f>VLOOKUP($B168&amp;"Voluntary Adoption Agency",'Raw CDR data'!$A:$K,MATCH(MID(AF$10,13,100)*1,'Raw CDR data'!$2:$2,0),0)</f>
        <v>0</v>
      </c>
      <c r="AG168" s="52">
        <f>VLOOKUP($B168&amp;"Local Authority Adoption Agency",'Raw CDR data'!$A:$K,MATCH(MID(AG$10,13,100)*1,'Raw CDR data'!$2:$2,0),0)</f>
        <v>1</v>
      </c>
      <c r="AH168" s="52">
        <f>VLOOKUP($B168&amp;"Local Authority Adoption Agency",'Raw CDR data'!$A:$K,MATCH(MID(AH$10,13,100)*1,'Raw CDR data'!$2:$2,0),0)</f>
        <v>1</v>
      </c>
      <c r="AI168" s="52">
        <f>VLOOKUP($B168&amp;"Independent Fostering Agency",'Raw CDR data'!$A:$K,MATCH(MID(AI$10,13,100)*1,'Raw CDR data'!$2:$2,0),0)</f>
        <v>0</v>
      </c>
      <c r="AJ168" s="52">
        <f>VLOOKUP($B168&amp;"Independent Fostering Agency",'Raw CDR data'!$A:$K,MATCH(MID(AJ$10,13,100)*1,'Raw CDR data'!$2:$2,0),0)</f>
        <v>0</v>
      </c>
      <c r="AK168" s="52">
        <f>VLOOKUP($B168&amp;"Local Authority Fostering Agency",'Raw CDR data'!$A:$K,MATCH(MID(AK$10,13,100)*1,'Raw CDR data'!$2:$2,0),0)</f>
        <v>1</v>
      </c>
      <c r="AL168" s="52">
        <f>VLOOKUP($B168&amp;"Local Authority Fostering Agency",'Raw CDR data'!$A:$K,MATCH(MID(AL$10,13,100)*1,'Raw CDR data'!$2:$2,0),0)</f>
        <v>1</v>
      </c>
      <c r="AM168" s="52">
        <f>VLOOKUP($B168&amp;AM$8,'Raw CDR data'!$A:$K,MATCH(MID(AM$10,13,100)*1,'Raw CDR data'!$2:$2,0),0)</f>
        <v>7</v>
      </c>
      <c r="AN168" s="52">
        <f>VLOOKUP($B168&amp;AM$8,'Raw CDR data'!$A:$K,MATCH(MID(AN$10,13,100)*1,'Raw CDR data'!$2:$2,0),0)</f>
        <v>7</v>
      </c>
    </row>
    <row r="169" spans="2:40" s="49" customFormat="1" ht="10.5">
      <c r="B169" s="143"/>
      <c r="C169" s="52"/>
      <c r="D169" s="52"/>
      <c r="E169" s="53"/>
      <c r="F169" s="53"/>
      <c r="G169" s="52"/>
      <c r="H169" s="52"/>
      <c r="I169" s="53"/>
      <c r="J169" s="53"/>
      <c r="K169" s="52"/>
      <c r="L169" s="52"/>
      <c r="M169" s="53"/>
      <c r="N169" s="53"/>
      <c r="O169" s="52"/>
      <c r="P169" s="52"/>
      <c r="Q169" s="53"/>
      <c r="R169" s="53"/>
      <c r="S169" s="52"/>
      <c r="T169" s="52"/>
      <c r="U169" s="53"/>
      <c r="V169" s="53"/>
      <c r="W169" s="52"/>
      <c r="X169" s="52"/>
      <c r="Y169" s="53"/>
      <c r="Z169" s="53"/>
      <c r="AA169" s="52"/>
      <c r="AB169" s="52"/>
      <c r="AC169" s="52"/>
      <c r="AD169" s="52"/>
      <c r="AE169" s="52"/>
      <c r="AF169" s="52"/>
      <c r="AG169" s="52"/>
      <c r="AH169" s="52"/>
      <c r="AI169" s="52"/>
      <c r="AJ169" s="52"/>
      <c r="AK169" s="52"/>
      <c r="AL169" s="52"/>
      <c r="AM169" s="52"/>
      <c r="AN169" s="52"/>
    </row>
    <row r="170" spans="2:40" s="49" customFormat="1" ht="10.5">
      <c r="B170" s="145" t="s">
        <v>1323</v>
      </c>
      <c r="C170" s="52">
        <f>VLOOKUP($B170&amp;C$8,'Raw CDR data'!$A:$K,MATCH(MID(C$10,13,100)*1,'Raw CDR data'!$2:$2,0),0)</f>
        <v>207</v>
      </c>
      <c r="D170" s="52">
        <f>VLOOKUP($B170&amp;C$8,'Raw CDR data'!$A:$K,MATCH(MID(D$10,13,100)*1,'Raw CDR data'!$2:$2,0),0)</f>
        <v>210</v>
      </c>
      <c r="E170" s="53">
        <f>VLOOKUP($B170&amp;C$8,'Raw CDR data'!$A:$K,MATCH(MID(E$10,13,100)*1,'Raw CDR data'!$2:$2,0)+1,0)</f>
        <v>1354</v>
      </c>
      <c r="F170" s="53">
        <f>VLOOKUP($B170&amp;C$8,'Raw CDR data'!$A:$K,MATCH(MID(F$10,13,100)*1,'Raw CDR data'!$2:$2,0)+1,0)</f>
        <v>1360</v>
      </c>
      <c r="G170" s="52">
        <f>VLOOKUP($B170&amp;G$8,'Raw CDR data'!$A:$K,MATCH(MID(G$10,13,100)*1,'Raw CDR data'!$2:$2,0),0)</f>
        <v>2</v>
      </c>
      <c r="H170" s="52">
        <f>VLOOKUP($B170&amp;G$8,'Raw CDR data'!$A:$K,MATCH(MID(H$10,13,100)*1,'Raw CDR data'!$2:$2,0),0)</f>
        <v>2</v>
      </c>
      <c r="I170" s="53">
        <f>VLOOKUP($B170&amp;G$8,'Raw CDR data'!$A:$K,MATCH(MID(I$10,13,100)*1,'Raw CDR data'!$2:$2,0)+1,0)</f>
        <v>40</v>
      </c>
      <c r="J170" s="53">
        <f>VLOOKUP($B170&amp;G$8,'Raw CDR data'!$A:$K,MATCH(MID(J$10,13,100)*1,'Raw CDR data'!$2:$2,0)+1,0)</f>
        <v>40</v>
      </c>
      <c r="K170" s="52">
        <f>VLOOKUP($B170&amp;K$8,'Raw CDR data'!$A:$K,MATCH(MID(K$10,13,100)*1,'Raw CDR data'!$2:$2,0),0)</f>
        <v>26</v>
      </c>
      <c r="L170" s="52">
        <f>VLOOKUP($B170&amp;K$8,'Raw CDR data'!$A:$K,MATCH(MID(L$10,13,100)*1,'Raw CDR data'!$2:$2,0),0)</f>
        <v>25</v>
      </c>
      <c r="M170" s="53">
        <f>VLOOKUP($B170&amp;K$8,'Raw CDR data'!$A:$K,MATCH(MID(M$10,13,100)*1,'Raw CDR data'!$2:$2,0)+1,0)</f>
        <v>1051.3200280000001</v>
      </c>
      <c r="N170" s="53">
        <f>VLOOKUP($B170&amp;K$8,'Raw CDR data'!$A:$K,MATCH(MID(N$10,13,100)*1,'Raw CDR data'!$2:$2,0)+1,0)</f>
        <v>1007.961538</v>
      </c>
      <c r="O170" s="52">
        <f>VLOOKUP($B170&amp;O$8,'Raw CDR data'!$A:$K,MATCH(MID(O$10,13,100)*1,'Raw CDR data'!$2:$2,0),0)</f>
        <v>6</v>
      </c>
      <c r="P170" s="52">
        <f>VLOOKUP($B170&amp;O$8,'Raw CDR data'!$A:$K,MATCH(MID(P$10,13,100)*1,'Raw CDR data'!$2:$2,0),0)</f>
        <v>6</v>
      </c>
      <c r="Q170" s="53">
        <f>VLOOKUP($B170&amp;O$8,'Raw CDR data'!$A:$K,MATCH(MID(Q$10,13,100)*1,'Raw CDR data'!$2:$2,0)+1,0)</f>
        <v>35.515526999999999</v>
      </c>
      <c r="R170" s="53">
        <f>VLOOKUP($B170&amp;O$8,'Raw CDR data'!$A:$K,MATCH(MID(R$10,13,100)*1,'Raw CDR data'!$2:$2,0)+1,0)</f>
        <v>35.515526999999999</v>
      </c>
      <c r="S170" s="52">
        <f>VLOOKUP($B170&amp;S$8,'Raw CDR data'!$A:$K,MATCH(MID(S$10,13,100)*1,'Raw CDR data'!$2:$2,0),0)</f>
        <v>7</v>
      </c>
      <c r="T170" s="52">
        <f>VLOOKUP($B170&amp;S$8,'Raw CDR data'!$A:$K,MATCH(MID(T$10,13,100)*1,'Raw CDR data'!$2:$2,0),0)</f>
        <v>7</v>
      </c>
      <c r="U170" s="53">
        <f>VLOOKUP($B170&amp;S$8,'Raw CDR data'!$A:$K,MATCH(MID(U$10,13,100)*1,'Raw CDR data'!$2:$2,0)+1,0)</f>
        <v>590</v>
      </c>
      <c r="V170" s="53">
        <f>VLOOKUP($B170&amp;S$8,'Raw CDR data'!$A:$K,MATCH(MID(V$10,13,100)*1,'Raw CDR data'!$2:$2,0)+1,0)</f>
        <v>590</v>
      </c>
      <c r="W170" s="52">
        <f>VLOOKUP($B170&amp;"Further Education College",'Raw CDR data'!$A:$K,MATCH(MID(W$10,13,100)*1,'Raw CDR data'!$2:$2,0),0)</f>
        <v>11</v>
      </c>
      <c r="X170" s="52">
        <f>VLOOKUP($B170&amp;"Further Education College",'Raw CDR data'!$A:$K,MATCH(MID(X$10,13,100)*1,'Raw CDR data'!$2:$2,0),0)</f>
        <v>11</v>
      </c>
      <c r="Y170" s="53">
        <f>VLOOKUP($B170&amp;"Further Education College",'Raw CDR data'!$A:$K,MATCH(MID(Y$10,13,100)*1,'Raw CDR data'!$2:$2,0)+1,0)</f>
        <v>1309</v>
      </c>
      <c r="Z170" s="53">
        <f>VLOOKUP($B170&amp;"Further Education College",'Raw CDR data'!$A:$K,MATCH(MID(Z$10,13,100)*1,'Raw CDR data'!$2:$2,0)+1,0)</f>
        <v>1309</v>
      </c>
      <c r="AA170" s="52">
        <f>VLOOKUP($B170&amp;AA$8,'Raw CDR data'!$A:$K,MATCH(MID(AA$10,13,100)*1,'Raw CDR data'!$2:$2,0),0)</f>
        <v>0</v>
      </c>
      <c r="AB170" s="52">
        <f>VLOOKUP($B170&amp;AA$8,'Raw CDR data'!$A:$K,MATCH(MID(AB$10,13,100)*1,'Raw CDR data'!$2:$2,0),0)</f>
        <v>0</v>
      </c>
      <c r="AC170" s="52">
        <f>VLOOKUP($B170&amp;AC$8,'Raw CDR data'!$A:$K,MATCH(MID(AC$10,13,100)*1,'Raw CDR data'!$2:$2,0),0)</f>
        <v>6</v>
      </c>
      <c r="AD170" s="52">
        <f>VLOOKUP($B170&amp;AC$8,'Raw CDR data'!$A:$K,MATCH(MID(AD$10,13,100)*1,'Raw CDR data'!$2:$2,0),0)</f>
        <v>5</v>
      </c>
      <c r="AE170" s="52">
        <f>VLOOKUP($B170&amp;"Voluntary Adoption Agency",'Raw CDR data'!$A:$K,MATCH(MID(AE$10,13,100)*1,'Raw CDR data'!$2:$2,0),0)</f>
        <v>4</v>
      </c>
      <c r="AF170" s="52">
        <f>VLOOKUP($B170&amp;"Voluntary Adoption Agency",'Raw CDR data'!$A:$K,MATCH(MID(AF$10,13,100)*1,'Raw CDR data'!$2:$2,0),0)</f>
        <v>4</v>
      </c>
      <c r="AG170" s="52">
        <f>VLOOKUP($B170&amp;"Local Authority Adoption Agency",'Raw CDR data'!$A:$K,MATCH(MID(AG$10,13,100)*1,'Raw CDR data'!$2:$2,0),0)</f>
        <v>16</v>
      </c>
      <c r="AH170" s="52">
        <f>VLOOKUP($B170&amp;"Local Authority Adoption Agency",'Raw CDR data'!$A:$K,MATCH(MID(AH$10,13,100)*1,'Raw CDR data'!$2:$2,0),0)</f>
        <v>16</v>
      </c>
      <c r="AI170" s="52">
        <f>VLOOKUP($B170&amp;"Independent Fostering Agency",'Raw CDR data'!$A:$K,MATCH(MID(AI$10,13,100)*1,'Raw CDR data'!$2:$2,0),0)</f>
        <v>26</v>
      </c>
      <c r="AJ170" s="52">
        <f>VLOOKUP($B170&amp;"Independent Fostering Agency",'Raw CDR data'!$A:$K,MATCH(MID(AJ$10,13,100)*1,'Raw CDR data'!$2:$2,0),0)</f>
        <v>28</v>
      </c>
      <c r="AK170" s="52">
        <f>VLOOKUP($B170&amp;"Local Authority Fostering Agency",'Raw CDR data'!$A:$K,MATCH(MID(AK$10,13,100)*1,'Raw CDR data'!$2:$2,0),0)</f>
        <v>15</v>
      </c>
      <c r="AL170" s="52">
        <f>VLOOKUP($B170&amp;"Local Authority Fostering Agency",'Raw CDR data'!$A:$K,MATCH(MID(AL$10,13,100)*1,'Raw CDR data'!$2:$2,0),0)</f>
        <v>16</v>
      </c>
      <c r="AM170" s="52">
        <f>VLOOKUP($B170&amp;AM$8,'Raw CDR data'!$A:$K,MATCH(MID(AM$10,13,100)*1,'Raw CDR data'!$2:$2,0),0)</f>
        <v>326</v>
      </c>
      <c r="AN170" s="52">
        <f>VLOOKUP($B170&amp;AM$8,'Raw CDR data'!$A:$K,MATCH(MID(AN$10,13,100)*1,'Raw CDR data'!$2:$2,0),0)</f>
        <v>330</v>
      </c>
    </row>
    <row r="171" spans="2:40" s="49" customFormat="1" ht="10.5">
      <c r="B171" s="146" t="s">
        <v>1259</v>
      </c>
      <c r="C171" s="52">
        <f>VLOOKUP($B171&amp;C$8,'Raw CDR data'!$A:$K,MATCH(MID(C$10,13,100)*1,'Raw CDR data'!$2:$2,0),0)</f>
        <v>1</v>
      </c>
      <c r="D171" s="52">
        <f>VLOOKUP($B171&amp;C$8,'Raw CDR data'!$A:$K,MATCH(MID(D$10,13,100)*1,'Raw CDR data'!$2:$2,0),0)</f>
        <v>1</v>
      </c>
      <c r="E171" s="53">
        <f>VLOOKUP($B171&amp;C$8,'Raw CDR data'!$A:$K,MATCH(MID(E$10,13,100)*1,'Raw CDR data'!$2:$2,0)+1,0)</f>
        <v>5</v>
      </c>
      <c r="F171" s="53">
        <f>VLOOKUP($B171&amp;C$8,'Raw CDR data'!$A:$K,MATCH(MID(F$10,13,100)*1,'Raw CDR data'!$2:$2,0)+1,0)</f>
        <v>5</v>
      </c>
      <c r="G171" s="52">
        <f>VLOOKUP($B171&amp;G$8,'Raw CDR data'!$A:$K,MATCH(MID(G$10,13,100)*1,'Raw CDR data'!$2:$2,0),0)</f>
        <v>0</v>
      </c>
      <c r="H171" s="52">
        <f>VLOOKUP($B171&amp;G$8,'Raw CDR data'!$A:$K,MATCH(MID(H$10,13,100)*1,'Raw CDR data'!$2:$2,0),0)</f>
        <v>0</v>
      </c>
      <c r="I171" s="53">
        <f>VLOOKUP($B171&amp;G$8,'Raw CDR data'!$A:$K,MATCH(MID(I$10,13,100)*1,'Raw CDR data'!$2:$2,0)+1,0)</f>
        <v>0</v>
      </c>
      <c r="J171" s="53">
        <f>VLOOKUP($B171&amp;G$8,'Raw CDR data'!$A:$K,MATCH(MID(J$10,13,100)*1,'Raw CDR data'!$2:$2,0)+1,0)</f>
        <v>0</v>
      </c>
      <c r="K171" s="52">
        <f>VLOOKUP($B171&amp;K$8,'Raw CDR data'!$A:$K,MATCH(MID(K$10,13,100)*1,'Raw CDR data'!$2:$2,0),0)</f>
        <v>1</v>
      </c>
      <c r="L171" s="52">
        <f>VLOOKUP($B171&amp;K$8,'Raw CDR data'!$A:$K,MATCH(MID(L$10,13,100)*1,'Raw CDR data'!$2:$2,0),0)</f>
        <v>1</v>
      </c>
      <c r="M171" s="53">
        <f>VLOOKUP($B171&amp;K$8,'Raw CDR data'!$A:$K,MATCH(MID(M$10,13,100)*1,'Raw CDR data'!$2:$2,0)+1,0)</f>
        <v>11</v>
      </c>
      <c r="N171" s="53">
        <f>VLOOKUP($B171&amp;K$8,'Raw CDR data'!$A:$K,MATCH(MID(N$10,13,100)*1,'Raw CDR data'!$2:$2,0)+1,0)</f>
        <v>11</v>
      </c>
      <c r="O171" s="52">
        <f>VLOOKUP($B171&amp;O$8,'Raw CDR data'!$A:$K,MATCH(MID(O$10,13,100)*1,'Raw CDR data'!$2:$2,0),0)</f>
        <v>0</v>
      </c>
      <c r="P171" s="52">
        <f>VLOOKUP($B171&amp;O$8,'Raw CDR data'!$A:$K,MATCH(MID(P$10,13,100)*1,'Raw CDR data'!$2:$2,0),0)</f>
        <v>0</v>
      </c>
      <c r="Q171" s="53">
        <f>VLOOKUP($B171&amp;O$8,'Raw CDR data'!$A:$K,MATCH(MID(Q$10,13,100)*1,'Raw CDR data'!$2:$2,0)+1,0)</f>
        <v>0</v>
      </c>
      <c r="R171" s="53">
        <f>VLOOKUP($B171&amp;O$8,'Raw CDR data'!$A:$K,MATCH(MID(R$10,13,100)*1,'Raw CDR data'!$2:$2,0)+1,0)</f>
        <v>0</v>
      </c>
      <c r="S171" s="52">
        <f>VLOOKUP($B171&amp;S$8,'Raw CDR data'!$A:$K,MATCH(MID(S$10,13,100)*1,'Raw CDR data'!$2:$2,0),0)</f>
        <v>0</v>
      </c>
      <c r="T171" s="52">
        <f>VLOOKUP($B171&amp;S$8,'Raw CDR data'!$A:$K,MATCH(MID(T$10,13,100)*1,'Raw CDR data'!$2:$2,0),0)</f>
        <v>0</v>
      </c>
      <c r="U171" s="53">
        <f>VLOOKUP($B171&amp;S$8,'Raw CDR data'!$A:$K,MATCH(MID(U$10,13,100)*1,'Raw CDR data'!$2:$2,0)+1,0)</f>
        <v>0</v>
      </c>
      <c r="V171" s="53">
        <f>VLOOKUP($B171&amp;S$8,'Raw CDR data'!$A:$K,MATCH(MID(V$10,13,100)*1,'Raw CDR data'!$2:$2,0)+1,0)</f>
        <v>0</v>
      </c>
      <c r="W171" s="52">
        <f>VLOOKUP($B171&amp;"Further Education College",'Raw CDR data'!$A:$K,MATCH(MID(W$10,13,100)*1,'Raw CDR data'!$2:$2,0),0)</f>
        <v>0</v>
      </c>
      <c r="X171" s="52">
        <f>VLOOKUP($B171&amp;"Further Education College",'Raw CDR data'!$A:$K,MATCH(MID(X$10,13,100)*1,'Raw CDR data'!$2:$2,0),0)</f>
        <v>0</v>
      </c>
      <c r="Y171" s="53">
        <f>VLOOKUP($B171&amp;"Further Education College",'Raw CDR data'!$A:$K,MATCH(MID(Y$10,13,100)*1,'Raw CDR data'!$2:$2,0)+1,0)</f>
        <v>0</v>
      </c>
      <c r="Z171" s="53">
        <f>VLOOKUP($B171&amp;"Further Education College",'Raw CDR data'!$A:$K,MATCH(MID(Z$10,13,100)*1,'Raw CDR data'!$2:$2,0)+1,0)</f>
        <v>0</v>
      </c>
      <c r="AA171" s="52">
        <f>VLOOKUP($B171&amp;AA$8,'Raw CDR data'!$A:$K,MATCH(MID(AA$10,13,100)*1,'Raw CDR data'!$2:$2,0),0)</f>
        <v>0</v>
      </c>
      <c r="AB171" s="52">
        <f>VLOOKUP($B171&amp;AA$8,'Raw CDR data'!$A:$K,MATCH(MID(AB$10,13,100)*1,'Raw CDR data'!$2:$2,0),0)</f>
        <v>0</v>
      </c>
      <c r="AC171" s="52">
        <f>VLOOKUP($B171&amp;AC$8,'Raw CDR data'!$A:$K,MATCH(MID(AC$10,13,100)*1,'Raw CDR data'!$2:$2,0),0)</f>
        <v>0</v>
      </c>
      <c r="AD171" s="52">
        <f>VLOOKUP($B171&amp;AC$8,'Raw CDR data'!$A:$K,MATCH(MID(AD$10,13,100)*1,'Raw CDR data'!$2:$2,0),0)</f>
        <v>0</v>
      </c>
      <c r="AE171" s="52">
        <f>VLOOKUP($B171&amp;"Voluntary Adoption Agency",'Raw CDR data'!$A:$K,MATCH(MID(AE$10,13,100)*1,'Raw CDR data'!$2:$2,0),0)</f>
        <v>0</v>
      </c>
      <c r="AF171" s="52">
        <f>VLOOKUP($B171&amp;"Voluntary Adoption Agency",'Raw CDR data'!$A:$K,MATCH(MID(AF$10,13,100)*1,'Raw CDR data'!$2:$2,0),0)</f>
        <v>0</v>
      </c>
      <c r="AG171" s="52">
        <f>VLOOKUP($B171&amp;"Local Authority Adoption Agency",'Raw CDR data'!$A:$K,MATCH(MID(AG$10,13,100)*1,'Raw CDR data'!$2:$2,0),0)</f>
        <v>1</v>
      </c>
      <c r="AH171" s="52">
        <f>VLOOKUP($B171&amp;"Local Authority Adoption Agency",'Raw CDR data'!$A:$K,MATCH(MID(AH$10,13,100)*1,'Raw CDR data'!$2:$2,0),0)</f>
        <v>1</v>
      </c>
      <c r="AI171" s="52">
        <f>VLOOKUP($B171&amp;"Independent Fostering Agency",'Raw CDR data'!$A:$K,MATCH(MID(AI$10,13,100)*1,'Raw CDR data'!$2:$2,0),0)</f>
        <v>0</v>
      </c>
      <c r="AJ171" s="52">
        <f>VLOOKUP($B171&amp;"Independent Fostering Agency",'Raw CDR data'!$A:$K,MATCH(MID(AJ$10,13,100)*1,'Raw CDR data'!$2:$2,0),0)</f>
        <v>0</v>
      </c>
      <c r="AK171" s="52">
        <f>VLOOKUP($B171&amp;"Local Authority Fostering Agency",'Raw CDR data'!$A:$K,MATCH(MID(AK$10,13,100)*1,'Raw CDR data'!$2:$2,0),0)</f>
        <v>1</v>
      </c>
      <c r="AL171" s="52">
        <f>VLOOKUP($B171&amp;"Local Authority Fostering Agency",'Raw CDR data'!$A:$K,MATCH(MID(AL$10,13,100)*1,'Raw CDR data'!$2:$2,0),0)</f>
        <v>1</v>
      </c>
      <c r="AM171" s="52">
        <f>VLOOKUP($B171&amp;AM$8,'Raw CDR data'!$A:$K,MATCH(MID(AM$10,13,100)*1,'Raw CDR data'!$2:$2,0),0)</f>
        <v>4</v>
      </c>
      <c r="AN171" s="52">
        <f>VLOOKUP($B171&amp;AM$8,'Raw CDR data'!$A:$K,MATCH(MID(AN$10,13,100)*1,'Raw CDR data'!$2:$2,0),0)</f>
        <v>4</v>
      </c>
    </row>
    <row r="172" spans="2:40" s="49" customFormat="1" ht="10.5">
      <c r="B172" s="146" t="s">
        <v>1615</v>
      </c>
      <c r="C172" s="52">
        <f>VLOOKUP($B172&amp;C$8,'Raw CDR data'!$A:$K,MATCH(MID(C$10,13,100)*1,'Raw CDR data'!$2:$2,0),0)</f>
        <v>7</v>
      </c>
      <c r="D172" s="52">
        <f>VLOOKUP($B172&amp;C$8,'Raw CDR data'!$A:$K,MATCH(MID(D$10,13,100)*1,'Raw CDR data'!$2:$2,0),0)</f>
        <v>7</v>
      </c>
      <c r="E172" s="53">
        <f>VLOOKUP($B172&amp;C$8,'Raw CDR data'!$A:$K,MATCH(MID(E$10,13,100)*1,'Raw CDR data'!$2:$2,0)+1,0)</f>
        <v>26</v>
      </c>
      <c r="F172" s="53">
        <f>VLOOKUP($B172&amp;C$8,'Raw CDR data'!$A:$K,MATCH(MID(F$10,13,100)*1,'Raw CDR data'!$2:$2,0)+1,0)</f>
        <v>26</v>
      </c>
      <c r="G172" s="52">
        <f>VLOOKUP($B172&amp;G$8,'Raw CDR data'!$A:$K,MATCH(MID(G$10,13,100)*1,'Raw CDR data'!$2:$2,0),0)</f>
        <v>0</v>
      </c>
      <c r="H172" s="52">
        <f>VLOOKUP($B172&amp;G$8,'Raw CDR data'!$A:$K,MATCH(MID(H$10,13,100)*1,'Raw CDR data'!$2:$2,0),0)</f>
        <v>0</v>
      </c>
      <c r="I172" s="53">
        <f>VLOOKUP($B172&amp;G$8,'Raw CDR data'!$A:$K,MATCH(MID(I$10,13,100)*1,'Raw CDR data'!$2:$2,0)+1,0)</f>
        <v>0</v>
      </c>
      <c r="J172" s="53">
        <f>VLOOKUP($B172&amp;G$8,'Raw CDR data'!$A:$K,MATCH(MID(J$10,13,100)*1,'Raw CDR data'!$2:$2,0)+1,0)</f>
        <v>0</v>
      </c>
      <c r="K172" s="52">
        <f>VLOOKUP($B172&amp;K$8,'Raw CDR data'!$A:$K,MATCH(MID(K$10,13,100)*1,'Raw CDR data'!$2:$2,0),0)</f>
        <v>0</v>
      </c>
      <c r="L172" s="52">
        <f>VLOOKUP($B172&amp;K$8,'Raw CDR data'!$A:$K,MATCH(MID(L$10,13,100)*1,'Raw CDR data'!$2:$2,0),0)</f>
        <v>0</v>
      </c>
      <c r="M172" s="53">
        <f>VLOOKUP($B172&amp;K$8,'Raw CDR data'!$A:$K,MATCH(MID(M$10,13,100)*1,'Raw CDR data'!$2:$2,0)+1,0)</f>
        <v>0</v>
      </c>
      <c r="N172" s="53">
        <f>VLOOKUP($B172&amp;K$8,'Raw CDR data'!$A:$K,MATCH(MID(N$10,13,100)*1,'Raw CDR data'!$2:$2,0)+1,0)</f>
        <v>0</v>
      </c>
      <c r="O172" s="52">
        <f>VLOOKUP($B172&amp;O$8,'Raw CDR data'!$A:$K,MATCH(MID(O$10,13,100)*1,'Raw CDR data'!$2:$2,0),0)</f>
        <v>0</v>
      </c>
      <c r="P172" s="52">
        <f>VLOOKUP($B172&amp;O$8,'Raw CDR data'!$A:$K,MATCH(MID(P$10,13,100)*1,'Raw CDR data'!$2:$2,0),0)</f>
        <v>0</v>
      </c>
      <c r="Q172" s="53">
        <f>VLOOKUP($B172&amp;O$8,'Raw CDR data'!$A:$K,MATCH(MID(Q$10,13,100)*1,'Raw CDR data'!$2:$2,0)+1,0)</f>
        <v>0</v>
      </c>
      <c r="R172" s="53">
        <f>VLOOKUP($B172&amp;O$8,'Raw CDR data'!$A:$K,MATCH(MID(R$10,13,100)*1,'Raw CDR data'!$2:$2,0)+1,0)</f>
        <v>0</v>
      </c>
      <c r="S172" s="52">
        <f>VLOOKUP($B172&amp;S$8,'Raw CDR data'!$A:$K,MATCH(MID(S$10,13,100)*1,'Raw CDR data'!$2:$2,0),0)</f>
        <v>0</v>
      </c>
      <c r="T172" s="52">
        <f>VLOOKUP($B172&amp;S$8,'Raw CDR data'!$A:$K,MATCH(MID(T$10,13,100)*1,'Raw CDR data'!$2:$2,0),0)</f>
        <v>0</v>
      </c>
      <c r="U172" s="53">
        <f>VLOOKUP($B172&amp;S$8,'Raw CDR data'!$A:$K,MATCH(MID(U$10,13,100)*1,'Raw CDR data'!$2:$2,0)+1,0)</f>
        <v>0</v>
      </c>
      <c r="V172" s="53">
        <f>VLOOKUP($B172&amp;S$8,'Raw CDR data'!$A:$K,MATCH(MID(V$10,13,100)*1,'Raw CDR data'!$2:$2,0)+1,0)</f>
        <v>0</v>
      </c>
      <c r="W172" s="52">
        <f>VLOOKUP($B172&amp;"Further Education College",'Raw CDR data'!$A:$K,MATCH(MID(W$10,13,100)*1,'Raw CDR data'!$2:$2,0),0)</f>
        <v>0</v>
      </c>
      <c r="X172" s="52">
        <f>VLOOKUP($B172&amp;"Further Education College",'Raw CDR data'!$A:$K,MATCH(MID(X$10,13,100)*1,'Raw CDR data'!$2:$2,0),0)</f>
        <v>0</v>
      </c>
      <c r="Y172" s="53">
        <f>VLOOKUP($B172&amp;"Further Education College",'Raw CDR data'!$A:$K,MATCH(MID(Y$10,13,100)*1,'Raw CDR data'!$2:$2,0)+1,0)</f>
        <v>0</v>
      </c>
      <c r="Z172" s="53">
        <f>VLOOKUP($B172&amp;"Further Education College",'Raw CDR data'!$A:$K,MATCH(MID(Z$10,13,100)*1,'Raw CDR data'!$2:$2,0)+1,0)</f>
        <v>0</v>
      </c>
      <c r="AA172" s="52">
        <f>VLOOKUP($B172&amp;AA$8,'Raw CDR data'!$A:$K,MATCH(MID(AA$10,13,100)*1,'Raw CDR data'!$2:$2,0),0)</f>
        <v>0</v>
      </c>
      <c r="AB172" s="52">
        <f>VLOOKUP($B172&amp;AA$8,'Raw CDR data'!$A:$K,MATCH(MID(AB$10,13,100)*1,'Raw CDR data'!$2:$2,0),0)</f>
        <v>0</v>
      </c>
      <c r="AC172" s="52">
        <f>VLOOKUP($B172&amp;AC$8,'Raw CDR data'!$A:$K,MATCH(MID(AC$10,13,100)*1,'Raw CDR data'!$2:$2,0),0)</f>
        <v>0</v>
      </c>
      <c r="AD172" s="52">
        <f>VLOOKUP($B172&amp;AC$8,'Raw CDR data'!$A:$K,MATCH(MID(AD$10,13,100)*1,'Raw CDR data'!$2:$2,0),0)</f>
        <v>0</v>
      </c>
      <c r="AE172" s="52">
        <f>VLOOKUP($B172&amp;"Voluntary Adoption Agency",'Raw CDR data'!$A:$K,MATCH(MID(AE$10,13,100)*1,'Raw CDR data'!$2:$2,0),0)</f>
        <v>0</v>
      </c>
      <c r="AF172" s="52">
        <f>VLOOKUP($B172&amp;"Voluntary Adoption Agency",'Raw CDR data'!$A:$K,MATCH(MID(AF$10,13,100)*1,'Raw CDR data'!$2:$2,0),0)</f>
        <v>0</v>
      </c>
      <c r="AG172" s="52">
        <f>VLOOKUP($B172&amp;"Local Authority Adoption Agency",'Raw CDR data'!$A:$K,MATCH(MID(AG$10,13,100)*1,'Raw CDR data'!$2:$2,0),0)</f>
        <v>1</v>
      </c>
      <c r="AH172" s="52">
        <f>VLOOKUP($B172&amp;"Local Authority Adoption Agency",'Raw CDR data'!$A:$K,MATCH(MID(AH$10,13,100)*1,'Raw CDR data'!$2:$2,0),0)</f>
        <v>1</v>
      </c>
      <c r="AI172" s="52">
        <f>VLOOKUP($B172&amp;"Independent Fostering Agency",'Raw CDR data'!$A:$K,MATCH(MID(AI$10,13,100)*1,'Raw CDR data'!$2:$2,0),0)</f>
        <v>0</v>
      </c>
      <c r="AJ172" s="52">
        <f>VLOOKUP($B172&amp;"Independent Fostering Agency",'Raw CDR data'!$A:$K,MATCH(MID(AJ$10,13,100)*1,'Raw CDR data'!$2:$2,0),0)</f>
        <v>1</v>
      </c>
      <c r="AK172" s="52">
        <f>VLOOKUP($B172&amp;"Local Authority Fostering Agency",'Raw CDR data'!$A:$K,MATCH(MID(AK$10,13,100)*1,'Raw CDR data'!$2:$2,0),0)</f>
        <v>1</v>
      </c>
      <c r="AL172" s="52">
        <f>VLOOKUP($B172&amp;"Local Authority Fostering Agency",'Raw CDR data'!$A:$K,MATCH(MID(AL$10,13,100)*1,'Raw CDR data'!$2:$2,0),0)</f>
        <v>1</v>
      </c>
      <c r="AM172" s="52">
        <f>VLOOKUP($B172&amp;AM$8,'Raw CDR data'!$A:$K,MATCH(MID(AM$10,13,100)*1,'Raw CDR data'!$2:$2,0),0)</f>
        <v>9</v>
      </c>
      <c r="AN172" s="52">
        <f>VLOOKUP($B172&amp;AM$8,'Raw CDR data'!$A:$K,MATCH(MID(AN$10,13,100)*1,'Raw CDR data'!$2:$2,0),0)</f>
        <v>10</v>
      </c>
    </row>
    <row r="173" spans="2:40" s="49" customFormat="1" ht="10.5">
      <c r="B173" s="146" t="s">
        <v>1286</v>
      </c>
      <c r="C173" s="52">
        <f>VLOOKUP($B173&amp;C$8,'Raw CDR data'!$A:$K,MATCH(MID(C$10,13,100)*1,'Raw CDR data'!$2:$2,0),0)</f>
        <v>16</v>
      </c>
      <c r="D173" s="52">
        <f>VLOOKUP($B173&amp;C$8,'Raw CDR data'!$A:$K,MATCH(MID(D$10,13,100)*1,'Raw CDR data'!$2:$2,0),0)</f>
        <v>15</v>
      </c>
      <c r="E173" s="53">
        <f>VLOOKUP($B173&amp;C$8,'Raw CDR data'!$A:$K,MATCH(MID(E$10,13,100)*1,'Raw CDR data'!$2:$2,0)+1,0)</f>
        <v>126</v>
      </c>
      <c r="F173" s="53">
        <f>VLOOKUP($B173&amp;C$8,'Raw CDR data'!$A:$K,MATCH(MID(F$10,13,100)*1,'Raw CDR data'!$2:$2,0)+1,0)</f>
        <v>123</v>
      </c>
      <c r="G173" s="52">
        <f>VLOOKUP($B173&amp;G$8,'Raw CDR data'!$A:$K,MATCH(MID(G$10,13,100)*1,'Raw CDR data'!$2:$2,0),0)</f>
        <v>0</v>
      </c>
      <c r="H173" s="52">
        <f>VLOOKUP($B173&amp;G$8,'Raw CDR data'!$A:$K,MATCH(MID(H$10,13,100)*1,'Raw CDR data'!$2:$2,0),0)</f>
        <v>0</v>
      </c>
      <c r="I173" s="53">
        <f>VLOOKUP($B173&amp;G$8,'Raw CDR data'!$A:$K,MATCH(MID(I$10,13,100)*1,'Raw CDR data'!$2:$2,0)+1,0)</f>
        <v>0</v>
      </c>
      <c r="J173" s="53">
        <f>VLOOKUP($B173&amp;G$8,'Raw CDR data'!$A:$K,MATCH(MID(J$10,13,100)*1,'Raw CDR data'!$2:$2,0)+1,0)</f>
        <v>0</v>
      </c>
      <c r="K173" s="52">
        <f>VLOOKUP($B173&amp;K$8,'Raw CDR data'!$A:$K,MATCH(MID(K$10,13,100)*1,'Raw CDR data'!$2:$2,0),0)</f>
        <v>0</v>
      </c>
      <c r="L173" s="52">
        <f>VLOOKUP($B173&amp;K$8,'Raw CDR data'!$A:$K,MATCH(MID(L$10,13,100)*1,'Raw CDR data'!$2:$2,0),0)</f>
        <v>0</v>
      </c>
      <c r="M173" s="53">
        <f>VLOOKUP($B173&amp;K$8,'Raw CDR data'!$A:$K,MATCH(MID(M$10,13,100)*1,'Raw CDR data'!$2:$2,0)+1,0)</f>
        <v>0</v>
      </c>
      <c r="N173" s="53">
        <f>VLOOKUP($B173&amp;K$8,'Raw CDR data'!$A:$K,MATCH(MID(N$10,13,100)*1,'Raw CDR data'!$2:$2,0)+1,0)</f>
        <v>0</v>
      </c>
      <c r="O173" s="52">
        <f>VLOOKUP($B173&amp;O$8,'Raw CDR data'!$A:$K,MATCH(MID(O$10,13,100)*1,'Raw CDR data'!$2:$2,0),0)</f>
        <v>1</v>
      </c>
      <c r="P173" s="52">
        <f>VLOOKUP($B173&amp;O$8,'Raw CDR data'!$A:$K,MATCH(MID(P$10,13,100)*1,'Raw CDR data'!$2:$2,0),0)</f>
        <v>1</v>
      </c>
      <c r="Q173" s="53">
        <f>VLOOKUP($B173&amp;O$8,'Raw CDR data'!$A:$K,MATCH(MID(Q$10,13,100)*1,'Raw CDR data'!$2:$2,0)+1,0)</f>
        <v>6.4285709999999998</v>
      </c>
      <c r="R173" s="53">
        <f>VLOOKUP($B173&amp;O$8,'Raw CDR data'!$A:$K,MATCH(MID(R$10,13,100)*1,'Raw CDR data'!$2:$2,0)+1,0)</f>
        <v>6.4285709999999998</v>
      </c>
      <c r="S173" s="52">
        <f>VLOOKUP($B173&amp;S$8,'Raw CDR data'!$A:$K,MATCH(MID(S$10,13,100)*1,'Raw CDR data'!$2:$2,0),0)</f>
        <v>0</v>
      </c>
      <c r="T173" s="52">
        <f>VLOOKUP($B173&amp;S$8,'Raw CDR data'!$A:$K,MATCH(MID(T$10,13,100)*1,'Raw CDR data'!$2:$2,0),0)</f>
        <v>0</v>
      </c>
      <c r="U173" s="53">
        <f>VLOOKUP($B173&amp;S$8,'Raw CDR data'!$A:$K,MATCH(MID(U$10,13,100)*1,'Raw CDR data'!$2:$2,0)+1,0)</f>
        <v>0</v>
      </c>
      <c r="V173" s="53">
        <f>VLOOKUP($B173&amp;S$8,'Raw CDR data'!$A:$K,MATCH(MID(V$10,13,100)*1,'Raw CDR data'!$2:$2,0)+1,0)</f>
        <v>0</v>
      </c>
      <c r="W173" s="52">
        <f>VLOOKUP($B173&amp;"Further Education College",'Raw CDR data'!$A:$K,MATCH(MID(W$10,13,100)*1,'Raw CDR data'!$2:$2,0),0)</f>
        <v>0</v>
      </c>
      <c r="X173" s="52">
        <f>VLOOKUP($B173&amp;"Further Education College",'Raw CDR data'!$A:$K,MATCH(MID(X$10,13,100)*1,'Raw CDR data'!$2:$2,0),0)</f>
        <v>0</v>
      </c>
      <c r="Y173" s="53">
        <f>VLOOKUP($B173&amp;"Further Education College",'Raw CDR data'!$A:$K,MATCH(MID(Y$10,13,100)*1,'Raw CDR data'!$2:$2,0)+1,0)</f>
        <v>0</v>
      </c>
      <c r="Z173" s="53">
        <f>VLOOKUP($B173&amp;"Further Education College",'Raw CDR data'!$A:$K,MATCH(MID(Z$10,13,100)*1,'Raw CDR data'!$2:$2,0)+1,0)</f>
        <v>0</v>
      </c>
      <c r="AA173" s="52">
        <f>VLOOKUP($B173&amp;AA$8,'Raw CDR data'!$A:$K,MATCH(MID(AA$10,13,100)*1,'Raw CDR data'!$2:$2,0),0)</f>
        <v>0</v>
      </c>
      <c r="AB173" s="52">
        <f>VLOOKUP($B173&amp;AA$8,'Raw CDR data'!$A:$K,MATCH(MID(AB$10,13,100)*1,'Raw CDR data'!$2:$2,0),0)</f>
        <v>0</v>
      </c>
      <c r="AC173" s="52">
        <f>VLOOKUP($B173&amp;AC$8,'Raw CDR data'!$A:$K,MATCH(MID(AC$10,13,100)*1,'Raw CDR data'!$2:$2,0),0)</f>
        <v>4</v>
      </c>
      <c r="AD173" s="52">
        <f>VLOOKUP($B173&amp;AC$8,'Raw CDR data'!$A:$K,MATCH(MID(AD$10,13,100)*1,'Raw CDR data'!$2:$2,0),0)</f>
        <v>3</v>
      </c>
      <c r="AE173" s="52">
        <f>VLOOKUP($B173&amp;"Voluntary Adoption Agency",'Raw CDR data'!$A:$K,MATCH(MID(AE$10,13,100)*1,'Raw CDR data'!$2:$2,0),0)</f>
        <v>3</v>
      </c>
      <c r="AF173" s="52">
        <f>VLOOKUP($B173&amp;"Voluntary Adoption Agency",'Raw CDR data'!$A:$K,MATCH(MID(AF$10,13,100)*1,'Raw CDR data'!$2:$2,0),0)</f>
        <v>3</v>
      </c>
      <c r="AG173" s="52">
        <f>VLOOKUP($B173&amp;"Local Authority Adoption Agency",'Raw CDR data'!$A:$K,MATCH(MID(AG$10,13,100)*1,'Raw CDR data'!$2:$2,0),0)</f>
        <v>1</v>
      </c>
      <c r="AH173" s="52">
        <f>VLOOKUP($B173&amp;"Local Authority Adoption Agency",'Raw CDR data'!$A:$K,MATCH(MID(AH$10,13,100)*1,'Raw CDR data'!$2:$2,0),0)</f>
        <v>1</v>
      </c>
      <c r="AI173" s="52">
        <f>VLOOKUP($B173&amp;"Independent Fostering Agency",'Raw CDR data'!$A:$K,MATCH(MID(AI$10,13,100)*1,'Raw CDR data'!$2:$2,0),0)</f>
        <v>5</v>
      </c>
      <c r="AJ173" s="52">
        <f>VLOOKUP($B173&amp;"Independent Fostering Agency",'Raw CDR data'!$A:$K,MATCH(MID(AJ$10,13,100)*1,'Raw CDR data'!$2:$2,0),0)</f>
        <v>5</v>
      </c>
      <c r="AK173" s="52">
        <f>VLOOKUP($B173&amp;"Local Authority Fostering Agency",'Raw CDR data'!$A:$K,MATCH(MID(AK$10,13,100)*1,'Raw CDR data'!$2:$2,0),0)</f>
        <v>1</v>
      </c>
      <c r="AL173" s="52">
        <f>VLOOKUP($B173&amp;"Local Authority Fostering Agency",'Raw CDR data'!$A:$K,MATCH(MID(AL$10,13,100)*1,'Raw CDR data'!$2:$2,0),0)</f>
        <v>1</v>
      </c>
      <c r="AM173" s="52">
        <f>VLOOKUP($B173&amp;AM$8,'Raw CDR data'!$A:$K,MATCH(MID(AM$10,13,100)*1,'Raw CDR data'!$2:$2,0),0)</f>
        <v>31</v>
      </c>
      <c r="AN173" s="52">
        <f>VLOOKUP($B173&amp;AM$8,'Raw CDR data'!$A:$K,MATCH(MID(AN$10,13,100)*1,'Raw CDR data'!$2:$2,0),0)</f>
        <v>29</v>
      </c>
    </row>
    <row r="174" spans="2:40" s="49" customFormat="1" ht="10.5">
      <c r="B174" s="146" t="s">
        <v>1623</v>
      </c>
      <c r="C174" s="52">
        <f>VLOOKUP($B174&amp;C$8,'Raw CDR data'!$A:$K,MATCH(MID(C$10,13,100)*1,'Raw CDR data'!$2:$2,0),0)</f>
        <v>20</v>
      </c>
      <c r="D174" s="52">
        <f>VLOOKUP($B174&amp;C$8,'Raw CDR data'!$A:$K,MATCH(MID(D$10,13,100)*1,'Raw CDR data'!$2:$2,0),0)</f>
        <v>20</v>
      </c>
      <c r="E174" s="53">
        <f>VLOOKUP($B174&amp;C$8,'Raw CDR data'!$A:$K,MATCH(MID(E$10,13,100)*1,'Raw CDR data'!$2:$2,0)+1,0)</f>
        <v>101</v>
      </c>
      <c r="F174" s="53">
        <f>VLOOKUP($B174&amp;C$8,'Raw CDR data'!$A:$K,MATCH(MID(F$10,13,100)*1,'Raw CDR data'!$2:$2,0)+1,0)</f>
        <v>101</v>
      </c>
      <c r="G174" s="52">
        <f>VLOOKUP($B174&amp;G$8,'Raw CDR data'!$A:$K,MATCH(MID(G$10,13,100)*1,'Raw CDR data'!$2:$2,0),0)</f>
        <v>0</v>
      </c>
      <c r="H174" s="52">
        <f>VLOOKUP($B174&amp;G$8,'Raw CDR data'!$A:$K,MATCH(MID(H$10,13,100)*1,'Raw CDR data'!$2:$2,0),0)</f>
        <v>0</v>
      </c>
      <c r="I174" s="53">
        <f>VLOOKUP($B174&amp;G$8,'Raw CDR data'!$A:$K,MATCH(MID(I$10,13,100)*1,'Raw CDR data'!$2:$2,0)+1,0)</f>
        <v>0</v>
      </c>
      <c r="J174" s="53">
        <f>VLOOKUP($B174&amp;G$8,'Raw CDR data'!$A:$K,MATCH(MID(J$10,13,100)*1,'Raw CDR data'!$2:$2,0)+1,0)</f>
        <v>0</v>
      </c>
      <c r="K174" s="52">
        <f>VLOOKUP($B174&amp;K$8,'Raw CDR data'!$A:$K,MATCH(MID(K$10,13,100)*1,'Raw CDR data'!$2:$2,0),0)</f>
        <v>2</v>
      </c>
      <c r="L174" s="52">
        <f>VLOOKUP($B174&amp;K$8,'Raw CDR data'!$A:$K,MATCH(MID(L$10,13,100)*1,'Raw CDR data'!$2:$2,0),0)</f>
        <v>2</v>
      </c>
      <c r="M174" s="53">
        <f>VLOOKUP($B174&amp;K$8,'Raw CDR data'!$A:$K,MATCH(MID(M$10,13,100)*1,'Raw CDR data'!$2:$2,0)+1,0)</f>
        <v>62</v>
      </c>
      <c r="N174" s="53">
        <f>VLOOKUP($B174&amp;K$8,'Raw CDR data'!$A:$K,MATCH(MID(N$10,13,100)*1,'Raw CDR data'!$2:$2,0)+1,0)</f>
        <v>62</v>
      </c>
      <c r="O174" s="52">
        <f>VLOOKUP($B174&amp;O$8,'Raw CDR data'!$A:$K,MATCH(MID(O$10,13,100)*1,'Raw CDR data'!$2:$2,0),0)</f>
        <v>1</v>
      </c>
      <c r="P174" s="52">
        <f>VLOOKUP($B174&amp;O$8,'Raw CDR data'!$A:$K,MATCH(MID(P$10,13,100)*1,'Raw CDR data'!$2:$2,0),0)</f>
        <v>1</v>
      </c>
      <c r="Q174" s="53">
        <f>VLOOKUP($B174&amp;O$8,'Raw CDR data'!$A:$K,MATCH(MID(Q$10,13,100)*1,'Raw CDR data'!$2:$2,0)+1,0)</f>
        <v>6.6956519999999999</v>
      </c>
      <c r="R174" s="53">
        <f>VLOOKUP($B174&amp;O$8,'Raw CDR data'!$A:$K,MATCH(MID(R$10,13,100)*1,'Raw CDR data'!$2:$2,0)+1,0)</f>
        <v>6.6956519999999999</v>
      </c>
      <c r="S174" s="52">
        <f>VLOOKUP($B174&amp;S$8,'Raw CDR data'!$A:$K,MATCH(MID(S$10,13,100)*1,'Raw CDR data'!$2:$2,0),0)</f>
        <v>0</v>
      </c>
      <c r="T174" s="52">
        <f>VLOOKUP($B174&amp;S$8,'Raw CDR data'!$A:$K,MATCH(MID(T$10,13,100)*1,'Raw CDR data'!$2:$2,0),0)</f>
        <v>0</v>
      </c>
      <c r="U174" s="53">
        <f>VLOOKUP($B174&amp;S$8,'Raw CDR data'!$A:$K,MATCH(MID(U$10,13,100)*1,'Raw CDR data'!$2:$2,0)+1,0)</f>
        <v>0</v>
      </c>
      <c r="V174" s="53">
        <f>VLOOKUP($B174&amp;S$8,'Raw CDR data'!$A:$K,MATCH(MID(V$10,13,100)*1,'Raw CDR data'!$2:$2,0)+1,0)</f>
        <v>0</v>
      </c>
      <c r="W174" s="52">
        <f>VLOOKUP($B174&amp;"Further Education College",'Raw CDR data'!$A:$K,MATCH(MID(W$10,13,100)*1,'Raw CDR data'!$2:$2,0),0)</f>
        <v>2</v>
      </c>
      <c r="X174" s="52">
        <f>VLOOKUP($B174&amp;"Further Education College",'Raw CDR data'!$A:$K,MATCH(MID(X$10,13,100)*1,'Raw CDR data'!$2:$2,0),0)</f>
        <v>2</v>
      </c>
      <c r="Y174" s="53">
        <f>VLOOKUP($B174&amp;"Further Education College",'Raw CDR data'!$A:$K,MATCH(MID(Y$10,13,100)*1,'Raw CDR data'!$2:$2,0)+1,0)</f>
        <v>215</v>
      </c>
      <c r="Z174" s="53">
        <f>VLOOKUP($B174&amp;"Further Education College",'Raw CDR data'!$A:$K,MATCH(MID(Z$10,13,100)*1,'Raw CDR data'!$2:$2,0)+1,0)</f>
        <v>215</v>
      </c>
      <c r="AA174" s="52">
        <f>VLOOKUP($B174&amp;AA$8,'Raw CDR data'!$A:$K,MATCH(MID(AA$10,13,100)*1,'Raw CDR data'!$2:$2,0),0)</f>
        <v>0</v>
      </c>
      <c r="AB174" s="52">
        <f>VLOOKUP($B174&amp;AA$8,'Raw CDR data'!$A:$K,MATCH(MID(AB$10,13,100)*1,'Raw CDR data'!$2:$2,0),0)</f>
        <v>0</v>
      </c>
      <c r="AC174" s="52">
        <f>VLOOKUP($B174&amp;AC$8,'Raw CDR data'!$A:$K,MATCH(MID(AC$10,13,100)*1,'Raw CDR data'!$2:$2,0),0)</f>
        <v>0</v>
      </c>
      <c r="AD174" s="52">
        <f>VLOOKUP($B174&amp;AC$8,'Raw CDR data'!$A:$K,MATCH(MID(AD$10,13,100)*1,'Raw CDR data'!$2:$2,0),0)</f>
        <v>0</v>
      </c>
      <c r="AE174" s="52">
        <f>VLOOKUP($B174&amp;"Voluntary Adoption Agency",'Raw CDR data'!$A:$K,MATCH(MID(AE$10,13,100)*1,'Raw CDR data'!$2:$2,0),0)</f>
        <v>0</v>
      </c>
      <c r="AF174" s="52">
        <f>VLOOKUP($B174&amp;"Voluntary Adoption Agency",'Raw CDR data'!$A:$K,MATCH(MID(AF$10,13,100)*1,'Raw CDR data'!$2:$2,0),0)</f>
        <v>0</v>
      </c>
      <c r="AG174" s="52">
        <f>VLOOKUP($B174&amp;"Local Authority Adoption Agency",'Raw CDR data'!$A:$K,MATCH(MID(AG$10,13,100)*1,'Raw CDR data'!$2:$2,0),0)</f>
        <v>1</v>
      </c>
      <c r="AH174" s="52">
        <f>VLOOKUP($B174&amp;"Local Authority Adoption Agency",'Raw CDR data'!$A:$K,MATCH(MID(AH$10,13,100)*1,'Raw CDR data'!$2:$2,0),0)</f>
        <v>1</v>
      </c>
      <c r="AI174" s="52">
        <f>VLOOKUP($B174&amp;"Independent Fostering Agency",'Raw CDR data'!$A:$K,MATCH(MID(AI$10,13,100)*1,'Raw CDR data'!$2:$2,0),0)</f>
        <v>0</v>
      </c>
      <c r="AJ174" s="52">
        <f>VLOOKUP($B174&amp;"Independent Fostering Agency",'Raw CDR data'!$A:$K,MATCH(MID(AJ$10,13,100)*1,'Raw CDR data'!$2:$2,0),0)</f>
        <v>0</v>
      </c>
      <c r="AK174" s="52">
        <f>VLOOKUP($B174&amp;"Local Authority Fostering Agency",'Raw CDR data'!$A:$K,MATCH(MID(AK$10,13,100)*1,'Raw CDR data'!$2:$2,0),0)</f>
        <v>1</v>
      </c>
      <c r="AL174" s="52" t="str">
        <f>VLOOKUP($B174&amp;"Local Authority Fostering Agency",'Raw CDR data'!$A:$K,MATCH(MID(AL$10,13,100)*1,'Raw CDR data'!$2:$2,0),0)</f>
        <v>2**</v>
      </c>
      <c r="AM174" s="52">
        <f>VLOOKUP($B174&amp;AM$8,'Raw CDR data'!$A:$K,MATCH(MID(AM$10,13,100)*1,'Raw CDR data'!$2:$2,0),0)</f>
        <v>27</v>
      </c>
      <c r="AN174" s="52">
        <f>VLOOKUP($B174&amp;AM$8,'Raw CDR data'!$A:$K,MATCH(MID(AN$10,13,100)*1,'Raw CDR data'!$2:$2,0),0)</f>
        <v>28</v>
      </c>
    </row>
    <row r="175" spans="2:40" s="49" customFormat="1" ht="10.5">
      <c r="B175" s="146" t="s">
        <v>1629</v>
      </c>
      <c r="C175" s="52">
        <f>VLOOKUP($B175&amp;C$8,'Raw CDR data'!$A:$K,MATCH(MID(C$10,13,100)*1,'Raw CDR data'!$2:$2,0),0)</f>
        <v>51</v>
      </c>
      <c r="D175" s="52">
        <f>VLOOKUP($B175&amp;C$8,'Raw CDR data'!$A:$K,MATCH(MID(D$10,13,100)*1,'Raw CDR data'!$2:$2,0),0)</f>
        <v>51</v>
      </c>
      <c r="E175" s="53">
        <f>VLOOKUP($B175&amp;C$8,'Raw CDR data'!$A:$K,MATCH(MID(E$10,13,100)*1,'Raw CDR data'!$2:$2,0)+1,0)</f>
        <v>371</v>
      </c>
      <c r="F175" s="53">
        <f>VLOOKUP($B175&amp;C$8,'Raw CDR data'!$A:$K,MATCH(MID(F$10,13,100)*1,'Raw CDR data'!$2:$2,0)+1,0)</f>
        <v>371</v>
      </c>
      <c r="G175" s="52">
        <f>VLOOKUP($B175&amp;G$8,'Raw CDR data'!$A:$K,MATCH(MID(G$10,13,100)*1,'Raw CDR data'!$2:$2,0),0)</f>
        <v>1</v>
      </c>
      <c r="H175" s="52">
        <f>VLOOKUP($B175&amp;G$8,'Raw CDR data'!$A:$K,MATCH(MID(H$10,13,100)*1,'Raw CDR data'!$2:$2,0),0)</f>
        <v>1</v>
      </c>
      <c r="I175" s="53">
        <f>VLOOKUP($B175&amp;G$8,'Raw CDR data'!$A:$K,MATCH(MID(I$10,13,100)*1,'Raw CDR data'!$2:$2,0)+1,0)</f>
        <v>16</v>
      </c>
      <c r="J175" s="53">
        <f>VLOOKUP($B175&amp;G$8,'Raw CDR data'!$A:$K,MATCH(MID(J$10,13,100)*1,'Raw CDR data'!$2:$2,0)+1,0)</f>
        <v>16</v>
      </c>
      <c r="K175" s="52">
        <f>VLOOKUP($B175&amp;K$8,'Raw CDR data'!$A:$K,MATCH(MID(K$10,13,100)*1,'Raw CDR data'!$2:$2,0),0)</f>
        <v>4</v>
      </c>
      <c r="L175" s="52">
        <f>VLOOKUP($B175&amp;K$8,'Raw CDR data'!$A:$K,MATCH(MID(L$10,13,100)*1,'Raw CDR data'!$2:$2,0),0)</f>
        <v>4</v>
      </c>
      <c r="M175" s="53">
        <f>VLOOKUP($B175&amp;K$8,'Raw CDR data'!$A:$K,MATCH(MID(M$10,13,100)*1,'Raw CDR data'!$2:$2,0)+1,0)</f>
        <v>257</v>
      </c>
      <c r="N175" s="53">
        <f>VLOOKUP($B175&amp;K$8,'Raw CDR data'!$A:$K,MATCH(MID(N$10,13,100)*1,'Raw CDR data'!$2:$2,0)+1,0)</f>
        <v>257</v>
      </c>
      <c r="O175" s="52">
        <f>VLOOKUP($B175&amp;O$8,'Raw CDR data'!$A:$K,MATCH(MID(O$10,13,100)*1,'Raw CDR data'!$2:$2,0),0)</f>
        <v>1</v>
      </c>
      <c r="P175" s="52">
        <f>VLOOKUP($B175&amp;O$8,'Raw CDR data'!$A:$K,MATCH(MID(P$10,13,100)*1,'Raw CDR data'!$2:$2,0),0)</f>
        <v>1</v>
      </c>
      <c r="Q175" s="53">
        <f>VLOOKUP($B175&amp;O$8,'Raw CDR data'!$A:$K,MATCH(MID(Q$10,13,100)*1,'Raw CDR data'!$2:$2,0)+1,0)</f>
        <v>3</v>
      </c>
      <c r="R175" s="53">
        <f>VLOOKUP($B175&amp;O$8,'Raw CDR data'!$A:$K,MATCH(MID(R$10,13,100)*1,'Raw CDR data'!$2:$2,0)+1,0)</f>
        <v>3</v>
      </c>
      <c r="S175" s="52">
        <f>VLOOKUP($B175&amp;S$8,'Raw CDR data'!$A:$K,MATCH(MID(S$10,13,100)*1,'Raw CDR data'!$2:$2,0),0)</f>
        <v>1</v>
      </c>
      <c r="T175" s="52">
        <f>VLOOKUP($B175&amp;S$8,'Raw CDR data'!$A:$K,MATCH(MID(T$10,13,100)*1,'Raw CDR data'!$2:$2,0),0)</f>
        <v>1</v>
      </c>
      <c r="U175" s="53">
        <f>VLOOKUP($B175&amp;S$8,'Raw CDR data'!$A:$K,MATCH(MID(U$10,13,100)*1,'Raw CDR data'!$2:$2,0)+1,0)</f>
        <v>50</v>
      </c>
      <c r="V175" s="53">
        <f>VLOOKUP($B175&amp;S$8,'Raw CDR data'!$A:$K,MATCH(MID(V$10,13,100)*1,'Raw CDR data'!$2:$2,0)+1,0)</f>
        <v>50</v>
      </c>
      <c r="W175" s="52">
        <f>VLOOKUP($B175&amp;"Further Education College",'Raw CDR data'!$A:$K,MATCH(MID(W$10,13,100)*1,'Raw CDR data'!$2:$2,0),0)</f>
        <v>1</v>
      </c>
      <c r="X175" s="52">
        <f>VLOOKUP($B175&amp;"Further Education College",'Raw CDR data'!$A:$K,MATCH(MID(X$10,13,100)*1,'Raw CDR data'!$2:$2,0),0)</f>
        <v>1</v>
      </c>
      <c r="Y175" s="53">
        <f>VLOOKUP($B175&amp;"Further Education College",'Raw CDR data'!$A:$K,MATCH(MID(Y$10,13,100)*1,'Raw CDR data'!$2:$2,0)+1,0)</f>
        <v>210</v>
      </c>
      <c r="Z175" s="53">
        <f>VLOOKUP($B175&amp;"Further Education College",'Raw CDR data'!$A:$K,MATCH(MID(Z$10,13,100)*1,'Raw CDR data'!$2:$2,0)+1,0)</f>
        <v>210</v>
      </c>
      <c r="AA175" s="52">
        <f>VLOOKUP($B175&amp;AA$8,'Raw CDR data'!$A:$K,MATCH(MID(AA$10,13,100)*1,'Raw CDR data'!$2:$2,0),0)</f>
        <v>0</v>
      </c>
      <c r="AB175" s="52">
        <f>VLOOKUP($B175&amp;AA$8,'Raw CDR data'!$A:$K,MATCH(MID(AB$10,13,100)*1,'Raw CDR data'!$2:$2,0),0)</f>
        <v>0</v>
      </c>
      <c r="AC175" s="52">
        <f>VLOOKUP($B175&amp;AC$8,'Raw CDR data'!$A:$K,MATCH(MID(AC$10,13,100)*1,'Raw CDR data'!$2:$2,0),0)</f>
        <v>2</v>
      </c>
      <c r="AD175" s="52">
        <f>VLOOKUP($B175&amp;AC$8,'Raw CDR data'!$A:$K,MATCH(MID(AD$10,13,100)*1,'Raw CDR data'!$2:$2,0),0)</f>
        <v>2</v>
      </c>
      <c r="AE175" s="52">
        <f>VLOOKUP($B175&amp;"Voluntary Adoption Agency",'Raw CDR data'!$A:$K,MATCH(MID(AE$10,13,100)*1,'Raw CDR data'!$2:$2,0),0)</f>
        <v>1</v>
      </c>
      <c r="AF175" s="52">
        <f>VLOOKUP($B175&amp;"Voluntary Adoption Agency",'Raw CDR data'!$A:$K,MATCH(MID(AF$10,13,100)*1,'Raw CDR data'!$2:$2,0),0)</f>
        <v>1</v>
      </c>
      <c r="AG175" s="52">
        <f>VLOOKUP($B175&amp;"Local Authority Adoption Agency",'Raw CDR data'!$A:$K,MATCH(MID(AG$10,13,100)*1,'Raw CDR data'!$2:$2,0),0)</f>
        <v>1</v>
      </c>
      <c r="AH175" s="52">
        <f>VLOOKUP($B175&amp;"Local Authority Adoption Agency",'Raw CDR data'!$A:$K,MATCH(MID(AH$10,13,100)*1,'Raw CDR data'!$2:$2,0),0)</f>
        <v>1</v>
      </c>
      <c r="AI175" s="52">
        <f>VLOOKUP($B175&amp;"Independent Fostering Agency",'Raw CDR data'!$A:$K,MATCH(MID(AI$10,13,100)*1,'Raw CDR data'!$2:$2,0),0)</f>
        <v>5</v>
      </c>
      <c r="AJ175" s="52">
        <f>VLOOKUP($B175&amp;"Independent Fostering Agency",'Raw CDR data'!$A:$K,MATCH(MID(AJ$10,13,100)*1,'Raw CDR data'!$2:$2,0),0)</f>
        <v>5</v>
      </c>
      <c r="AK175" s="52">
        <f>VLOOKUP($B175&amp;"Local Authority Fostering Agency",'Raw CDR data'!$A:$K,MATCH(MID(AK$10,13,100)*1,'Raw CDR data'!$2:$2,0),0)</f>
        <v>1</v>
      </c>
      <c r="AL175" s="52">
        <f>VLOOKUP($B175&amp;"Local Authority Fostering Agency",'Raw CDR data'!$A:$K,MATCH(MID(AL$10,13,100)*1,'Raw CDR data'!$2:$2,0),0)</f>
        <v>1</v>
      </c>
      <c r="AM175" s="52">
        <f>VLOOKUP($B175&amp;AM$8,'Raw CDR data'!$A:$K,MATCH(MID(AM$10,13,100)*1,'Raw CDR data'!$2:$2,0),0)</f>
        <v>69</v>
      </c>
      <c r="AN175" s="52">
        <f>VLOOKUP($B175&amp;AM$8,'Raw CDR data'!$A:$K,MATCH(MID(AN$10,13,100)*1,'Raw CDR data'!$2:$2,0),0)</f>
        <v>69</v>
      </c>
    </row>
    <row r="176" spans="2:40" s="49" customFormat="1" ht="10.5">
      <c r="B176" s="146" t="s">
        <v>1631</v>
      </c>
      <c r="C176" s="52">
        <f>VLOOKUP($B176&amp;C$8,'Raw CDR data'!$A:$K,MATCH(MID(C$10,13,100)*1,'Raw CDR data'!$2:$2,0),0)</f>
        <v>11</v>
      </c>
      <c r="D176" s="52">
        <f>VLOOKUP($B176&amp;C$8,'Raw CDR data'!$A:$K,MATCH(MID(D$10,13,100)*1,'Raw CDR data'!$2:$2,0),0)</f>
        <v>11</v>
      </c>
      <c r="E176" s="53">
        <f>VLOOKUP($B176&amp;C$8,'Raw CDR data'!$A:$K,MATCH(MID(E$10,13,100)*1,'Raw CDR data'!$2:$2,0)+1,0)</f>
        <v>253</v>
      </c>
      <c r="F176" s="53">
        <f>VLOOKUP($B176&amp;C$8,'Raw CDR data'!$A:$K,MATCH(MID(F$10,13,100)*1,'Raw CDR data'!$2:$2,0)+1,0)</f>
        <v>253</v>
      </c>
      <c r="G176" s="52">
        <f>VLOOKUP($B176&amp;G$8,'Raw CDR data'!$A:$K,MATCH(MID(G$10,13,100)*1,'Raw CDR data'!$2:$2,0),0)</f>
        <v>0</v>
      </c>
      <c r="H176" s="52">
        <f>VLOOKUP($B176&amp;G$8,'Raw CDR data'!$A:$K,MATCH(MID(H$10,13,100)*1,'Raw CDR data'!$2:$2,0),0)</f>
        <v>0</v>
      </c>
      <c r="I176" s="53">
        <f>VLOOKUP($B176&amp;G$8,'Raw CDR data'!$A:$K,MATCH(MID(I$10,13,100)*1,'Raw CDR data'!$2:$2,0)+1,0)</f>
        <v>0</v>
      </c>
      <c r="J176" s="53">
        <f>VLOOKUP($B176&amp;G$8,'Raw CDR data'!$A:$K,MATCH(MID(J$10,13,100)*1,'Raw CDR data'!$2:$2,0)+1,0)</f>
        <v>0</v>
      </c>
      <c r="K176" s="52">
        <f>VLOOKUP($B176&amp;K$8,'Raw CDR data'!$A:$K,MATCH(MID(K$10,13,100)*1,'Raw CDR data'!$2:$2,0),0)</f>
        <v>1</v>
      </c>
      <c r="L176" s="52">
        <f>VLOOKUP($B176&amp;K$8,'Raw CDR data'!$A:$K,MATCH(MID(L$10,13,100)*1,'Raw CDR data'!$2:$2,0),0)</f>
        <v>1</v>
      </c>
      <c r="M176" s="53">
        <f>VLOOKUP($B176&amp;K$8,'Raw CDR data'!$A:$K,MATCH(MID(M$10,13,100)*1,'Raw CDR data'!$2:$2,0)+1,0)</f>
        <v>36</v>
      </c>
      <c r="N176" s="53">
        <f>VLOOKUP($B176&amp;K$8,'Raw CDR data'!$A:$K,MATCH(MID(N$10,13,100)*1,'Raw CDR data'!$2:$2,0)+1,0)</f>
        <v>36</v>
      </c>
      <c r="O176" s="52">
        <f>VLOOKUP($B176&amp;O$8,'Raw CDR data'!$A:$K,MATCH(MID(O$10,13,100)*1,'Raw CDR data'!$2:$2,0),0)</f>
        <v>0</v>
      </c>
      <c r="P176" s="52">
        <f>VLOOKUP($B176&amp;O$8,'Raw CDR data'!$A:$K,MATCH(MID(P$10,13,100)*1,'Raw CDR data'!$2:$2,0),0)</f>
        <v>0</v>
      </c>
      <c r="Q176" s="53">
        <f>VLOOKUP($B176&amp;O$8,'Raw CDR data'!$A:$K,MATCH(MID(Q$10,13,100)*1,'Raw CDR data'!$2:$2,0)+1,0)</f>
        <v>0</v>
      </c>
      <c r="R176" s="53">
        <f>VLOOKUP($B176&amp;O$8,'Raw CDR data'!$A:$K,MATCH(MID(R$10,13,100)*1,'Raw CDR data'!$2:$2,0)+1,0)</f>
        <v>0</v>
      </c>
      <c r="S176" s="52">
        <f>VLOOKUP($B176&amp;S$8,'Raw CDR data'!$A:$K,MATCH(MID(S$10,13,100)*1,'Raw CDR data'!$2:$2,0),0)</f>
        <v>1</v>
      </c>
      <c r="T176" s="52">
        <f>VLOOKUP($B176&amp;S$8,'Raw CDR data'!$A:$K,MATCH(MID(T$10,13,100)*1,'Raw CDR data'!$2:$2,0),0)</f>
        <v>1</v>
      </c>
      <c r="U176" s="53">
        <f>VLOOKUP($B176&amp;S$8,'Raw CDR data'!$A:$K,MATCH(MID(U$10,13,100)*1,'Raw CDR data'!$2:$2,0)+1,0)</f>
        <v>105</v>
      </c>
      <c r="V176" s="53">
        <f>VLOOKUP($B176&amp;S$8,'Raw CDR data'!$A:$K,MATCH(MID(V$10,13,100)*1,'Raw CDR data'!$2:$2,0)+1,0)</f>
        <v>105</v>
      </c>
      <c r="W176" s="52">
        <f>VLOOKUP($B176&amp;"Further Education College",'Raw CDR data'!$A:$K,MATCH(MID(W$10,13,100)*1,'Raw CDR data'!$2:$2,0),0)</f>
        <v>1</v>
      </c>
      <c r="X176" s="52">
        <f>VLOOKUP($B176&amp;"Further Education College",'Raw CDR data'!$A:$K,MATCH(MID(X$10,13,100)*1,'Raw CDR data'!$2:$2,0),0)</f>
        <v>1</v>
      </c>
      <c r="Y176" s="53">
        <f>VLOOKUP($B176&amp;"Further Education College",'Raw CDR data'!$A:$K,MATCH(MID(Y$10,13,100)*1,'Raw CDR data'!$2:$2,0)+1,0)</f>
        <v>18</v>
      </c>
      <c r="Z176" s="53">
        <f>VLOOKUP($B176&amp;"Further Education College",'Raw CDR data'!$A:$K,MATCH(MID(Z$10,13,100)*1,'Raw CDR data'!$2:$2,0)+1,0)</f>
        <v>18</v>
      </c>
      <c r="AA176" s="52">
        <f>VLOOKUP($B176&amp;AA$8,'Raw CDR data'!$A:$K,MATCH(MID(AA$10,13,100)*1,'Raw CDR data'!$2:$2,0),0)</f>
        <v>0</v>
      </c>
      <c r="AB176" s="52">
        <f>VLOOKUP($B176&amp;AA$8,'Raw CDR data'!$A:$K,MATCH(MID(AB$10,13,100)*1,'Raw CDR data'!$2:$2,0),0)</f>
        <v>0</v>
      </c>
      <c r="AC176" s="52">
        <f>VLOOKUP($B176&amp;AC$8,'Raw CDR data'!$A:$K,MATCH(MID(AC$10,13,100)*1,'Raw CDR data'!$2:$2,0),0)</f>
        <v>0</v>
      </c>
      <c r="AD176" s="52">
        <f>VLOOKUP($B176&amp;AC$8,'Raw CDR data'!$A:$K,MATCH(MID(AD$10,13,100)*1,'Raw CDR data'!$2:$2,0),0)</f>
        <v>0</v>
      </c>
      <c r="AE176" s="52">
        <f>VLOOKUP($B176&amp;"Voluntary Adoption Agency",'Raw CDR data'!$A:$K,MATCH(MID(AE$10,13,100)*1,'Raw CDR data'!$2:$2,0),0)</f>
        <v>0</v>
      </c>
      <c r="AF176" s="52">
        <f>VLOOKUP($B176&amp;"Voluntary Adoption Agency",'Raw CDR data'!$A:$K,MATCH(MID(AF$10,13,100)*1,'Raw CDR data'!$2:$2,0),0)</f>
        <v>0</v>
      </c>
      <c r="AG176" s="52">
        <f>VLOOKUP($B176&amp;"Local Authority Adoption Agency",'Raw CDR data'!$A:$K,MATCH(MID(AG$10,13,100)*1,'Raw CDR data'!$2:$2,0),0)</f>
        <v>1</v>
      </c>
      <c r="AH176" s="52">
        <f>VLOOKUP($B176&amp;"Local Authority Adoption Agency",'Raw CDR data'!$A:$K,MATCH(MID(AH$10,13,100)*1,'Raw CDR data'!$2:$2,0),0)</f>
        <v>1</v>
      </c>
      <c r="AI176" s="52">
        <f>VLOOKUP($B176&amp;"Independent Fostering Agency",'Raw CDR data'!$A:$K,MATCH(MID(AI$10,13,100)*1,'Raw CDR data'!$2:$2,0),0)</f>
        <v>0</v>
      </c>
      <c r="AJ176" s="52">
        <f>VLOOKUP($B176&amp;"Independent Fostering Agency",'Raw CDR data'!$A:$K,MATCH(MID(AJ$10,13,100)*1,'Raw CDR data'!$2:$2,0),0)</f>
        <v>0</v>
      </c>
      <c r="AK176" s="52">
        <f>VLOOKUP($B176&amp;"Local Authority Fostering Agency",'Raw CDR data'!$A:$K,MATCH(MID(AK$10,13,100)*1,'Raw CDR data'!$2:$2,0),0)</f>
        <v>1</v>
      </c>
      <c r="AL176" s="52">
        <f>VLOOKUP($B176&amp;"Local Authority Fostering Agency",'Raw CDR data'!$A:$K,MATCH(MID(AL$10,13,100)*1,'Raw CDR data'!$2:$2,0),0)</f>
        <v>1</v>
      </c>
      <c r="AM176" s="52">
        <f>VLOOKUP($B176&amp;AM$8,'Raw CDR data'!$A:$K,MATCH(MID(AM$10,13,100)*1,'Raw CDR data'!$2:$2,0),0)</f>
        <v>16</v>
      </c>
      <c r="AN176" s="52">
        <f>VLOOKUP($B176&amp;AM$8,'Raw CDR data'!$A:$K,MATCH(MID(AN$10,13,100)*1,'Raw CDR data'!$2:$2,0),0)</f>
        <v>16</v>
      </c>
    </row>
    <row r="177" spans="2:40" s="49" customFormat="1" ht="10.5">
      <c r="B177" s="146" t="s">
        <v>1422</v>
      </c>
      <c r="C177" s="52">
        <f>VLOOKUP($B177&amp;C$8,'Raw CDR data'!$A:$K,MATCH(MID(C$10,13,100)*1,'Raw CDR data'!$2:$2,0),0)</f>
        <v>17</v>
      </c>
      <c r="D177" s="52">
        <f>VLOOKUP($B177&amp;C$8,'Raw CDR data'!$A:$K,MATCH(MID(D$10,13,100)*1,'Raw CDR data'!$2:$2,0),0)</f>
        <v>17</v>
      </c>
      <c r="E177" s="53">
        <f>VLOOKUP($B177&amp;C$8,'Raw CDR data'!$A:$K,MATCH(MID(E$10,13,100)*1,'Raw CDR data'!$2:$2,0)+1,0)</f>
        <v>111</v>
      </c>
      <c r="F177" s="53">
        <f>VLOOKUP($B177&amp;C$8,'Raw CDR data'!$A:$K,MATCH(MID(F$10,13,100)*1,'Raw CDR data'!$2:$2,0)+1,0)</f>
        <v>110</v>
      </c>
      <c r="G177" s="52">
        <f>VLOOKUP($B177&amp;G$8,'Raw CDR data'!$A:$K,MATCH(MID(G$10,13,100)*1,'Raw CDR data'!$2:$2,0),0)</f>
        <v>0</v>
      </c>
      <c r="H177" s="52">
        <f>VLOOKUP($B177&amp;G$8,'Raw CDR data'!$A:$K,MATCH(MID(H$10,13,100)*1,'Raw CDR data'!$2:$2,0),0)</f>
        <v>0</v>
      </c>
      <c r="I177" s="53">
        <f>VLOOKUP($B177&amp;G$8,'Raw CDR data'!$A:$K,MATCH(MID(I$10,13,100)*1,'Raw CDR data'!$2:$2,0)+1,0)</f>
        <v>0</v>
      </c>
      <c r="J177" s="53">
        <f>VLOOKUP($B177&amp;G$8,'Raw CDR data'!$A:$K,MATCH(MID(J$10,13,100)*1,'Raw CDR data'!$2:$2,0)+1,0)</f>
        <v>0</v>
      </c>
      <c r="K177" s="52">
        <f>VLOOKUP($B177&amp;K$8,'Raw CDR data'!$A:$K,MATCH(MID(K$10,13,100)*1,'Raw CDR data'!$2:$2,0),0)</f>
        <v>3</v>
      </c>
      <c r="L177" s="52">
        <f>VLOOKUP($B177&amp;K$8,'Raw CDR data'!$A:$K,MATCH(MID(L$10,13,100)*1,'Raw CDR data'!$2:$2,0),0)</f>
        <v>2</v>
      </c>
      <c r="M177" s="53">
        <f>VLOOKUP($B177&amp;K$8,'Raw CDR data'!$A:$K,MATCH(MID(M$10,13,100)*1,'Raw CDR data'!$2:$2,0)+1,0)</f>
        <v>128.35849000000002</v>
      </c>
      <c r="N177" s="53">
        <f>VLOOKUP($B177&amp;K$8,'Raw CDR data'!$A:$K,MATCH(MID(N$10,13,100)*1,'Raw CDR data'!$2:$2,0)+1,0)</f>
        <v>85</v>
      </c>
      <c r="O177" s="52">
        <f>VLOOKUP($B177&amp;O$8,'Raw CDR data'!$A:$K,MATCH(MID(O$10,13,100)*1,'Raw CDR data'!$2:$2,0),0)</f>
        <v>0</v>
      </c>
      <c r="P177" s="52">
        <f>VLOOKUP($B177&amp;O$8,'Raw CDR data'!$A:$K,MATCH(MID(P$10,13,100)*1,'Raw CDR data'!$2:$2,0),0)</f>
        <v>0</v>
      </c>
      <c r="Q177" s="53">
        <f>VLOOKUP($B177&amp;O$8,'Raw CDR data'!$A:$K,MATCH(MID(Q$10,13,100)*1,'Raw CDR data'!$2:$2,0)+1,0)</f>
        <v>0</v>
      </c>
      <c r="R177" s="53">
        <f>VLOOKUP($B177&amp;O$8,'Raw CDR data'!$A:$K,MATCH(MID(R$10,13,100)*1,'Raw CDR data'!$2:$2,0)+1,0)</f>
        <v>0</v>
      </c>
      <c r="S177" s="52">
        <f>VLOOKUP($B177&amp;S$8,'Raw CDR data'!$A:$K,MATCH(MID(S$10,13,100)*1,'Raw CDR data'!$2:$2,0),0)</f>
        <v>1</v>
      </c>
      <c r="T177" s="52">
        <f>VLOOKUP($B177&amp;S$8,'Raw CDR data'!$A:$K,MATCH(MID(T$10,13,100)*1,'Raw CDR data'!$2:$2,0),0)</f>
        <v>1</v>
      </c>
      <c r="U177" s="53">
        <f>VLOOKUP($B177&amp;S$8,'Raw CDR data'!$A:$K,MATCH(MID(U$10,13,100)*1,'Raw CDR data'!$2:$2,0)+1,0)</f>
        <v>4</v>
      </c>
      <c r="V177" s="53">
        <f>VLOOKUP($B177&amp;S$8,'Raw CDR data'!$A:$K,MATCH(MID(V$10,13,100)*1,'Raw CDR data'!$2:$2,0)+1,0)</f>
        <v>4</v>
      </c>
      <c r="W177" s="52">
        <f>VLOOKUP($B177&amp;"Further Education College",'Raw CDR data'!$A:$K,MATCH(MID(W$10,13,100)*1,'Raw CDR data'!$2:$2,0),0)</f>
        <v>1</v>
      </c>
      <c r="X177" s="52">
        <f>VLOOKUP($B177&amp;"Further Education College",'Raw CDR data'!$A:$K,MATCH(MID(X$10,13,100)*1,'Raw CDR data'!$2:$2,0),0)</f>
        <v>1</v>
      </c>
      <c r="Y177" s="53">
        <f>VLOOKUP($B177&amp;"Further Education College",'Raw CDR data'!$A:$K,MATCH(MID(Y$10,13,100)*1,'Raw CDR data'!$2:$2,0)+1,0)</f>
        <v>610</v>
      </c>
      <c r="Z177" s="53">
        <f>VLOOKUP($B177&amp;"Further Education College",'Raw CDR data'!$A:$K,MATCH(MID(Z$10,13,100)*1,'Raw CDR data'!$2:$2,0)+1,0)</f>
        <v>610</v>
      </c>
      <c r="AA177" s="52">
        <f>VLOOKUP($B177&amp;AA$8,'Raw CDR data'!$A:$K,MATCH(MID(AA$10,13,100)*1,'Raw CDR data'!$2:$2,0),0)</f>
        <v>0</v>
      </c>
      <c r="AB177" s="52">
        <f>VLOOKUP($B177&amp;AA$8,'Raw CDR data'!$A:$K,MATCH(MID(AB$10,13,100)*1,'Raw CDR data'!$2:$2,0),0)</f>
        <v>0</v>
      </c>
      <c r="AC177" s="52">
        <f>VLOOKUP($B177&amp;AC$8,'Raw CDR data'!$A:$K,MATCH(MID(AC$10,13,100)*1,'Raw CDR data'!$2:$2,0),0)</f>
        <v>0</v>
      </c>
      <c r="AD177" s="52">
        <f>VLOOKUP($B177&amp;AC$8,'Raw CDR data'!$A:$K,MATCH(MID(AD$10,13,100)*1,'Raw CDR data'!$2:$2,0),0)</f>
        <v>0</v>
      </c>
      <c r="AE177" s="52">
        <f>VLOOKUP($B177&amp;"Voluntary Adoption Agency",'Raw CDR data'!$A:$K,MATCH(MID(AE$10,13,100)*1,'Raw CDR data'!$2:$2,0),0)</f>
        <v>0</v>
      </c>
      <c r="AF177" s="52">
        <f>VLOOKUP($B177&amp;"Voluntary Adoption Agency",'Raw CDR data'!$A:$K,MATCH(MID(AF$10,13,100)*1,'Raw CDR data'!$2:$2,0),0)</f>
        <v>0</v>
      </c>
      <c r="AG177" s="52">
        <f>VLOOKUP($B177&amp;"Local Authority Adoption Agency",'Raw CDR data'!$A:$K,MATCH(MID(AG$10,13,100)*1,'Raw CDR data'!$2:$2,0),0)</f>
        <v>1</v>
      </c>
      <c r="AH177" s="52">
        <f>VLOOKUP($B177&amp;"Local Authority Adoption Agency",'Raw CDR data'!$A:$K,MATCH(MID(AH$10,13,100)*1,'Raw CDR data'!$2:$2,0),0)</f>
        <v>1</v>
      </c>
      <c r="AI177" s="52">
        <f>VLOOKUP($B177&amp;"Independent Fostering Agency",'Raw CDR data'!$A:$K,MATCH(MID(AI$10,13,100)*1,'Raw CDR data'!$2:$2,0),0)</f>
        <v>6</v>
      </c>
      <c r="AJ177" s="52">
        <f>VLOOKUP($B177&amp;"Independent Fostering Agency",'Raw CDR data'!$A:$K,MATCH(MID(AJ$10,13,100)*1,'Raw CDR data'!$2:$2,0),0)</f>
        <v>6</v>
      </c>
      <c r="AK177" s="52">
        <f>VLOOKUP($B177&amp;"Local Authority Fostering Agency",'Raw CDR data'!$A:$K,MATCH(MID(AK$10,13,100)*1,'Raw CDR data'!$2:$2,0),0)</f>
        <v>1</v>
      </c>
      <c r="AL177" s="52">
        <f>VLOOKUP($B177&amp;"Local Authority Fostering Agency",'Raw CDR data'!$A:$K,MATCH(MID(AL$10,13,100)*1,'Raw CDR data'!$2:$2,0),0)</f>
        <v>1</v>
      </c>
      <c r="AM177" s="52">
        <f>VLOOKUP($B177&amp;AM$8,'Raw CDR data'!$A:$K,MATCH(MID(AM$10,13,100)*1,'Raw CDR data'!$2:$2,0),0)</f>
        <v>30</v>
      </c>
      <c r="AN177" s="52">
        <f>VLOOKUP($B177&amp;AM$8,'Raw CDR data'!$A:$K,MATCH(MID(AN$10,13,100)*1,'Raw CDR data'!$2:$2,0),0)</f>
        <v>29</v>
      </c>
    </row>
    <row r="178" spans="2:40" s="49" customFormat="1" ht="10.5">
      <c r="B178" s="146" t="s">
        <v>2239</v>
      </c>
      <c r="C178" s="52">
        <f>VLOOKUP($B178&amp;C$8,'Raw CDR data'!$A:$K,MATCH(MID(C$10,13,100)*1,'Raw CDR data'!$2:$2,0),0)</f>
        <v>0</v>
      </c>
      <c r="D178" s="52">
        <f>VLOOKUP($B178&amp;C$8,'Raw CDR data'!$A:$K,MATCH(MID(D$10,13,100)*1,'Raw CDR data'!$2:$2,0),0)</f>
        <v>0</v>
      </c>
      <c r="E178" s="53">
        <f>VLOOKUP($B178&amp;C$8,'Raw CDR data'!$A:$K,MATCH(MID(E$10,13,100)*1,'Raw CDR data'!$2:$2,0)+1,0)</f>
        <v>0</v>
      </c>
      <c r="F178" s="53">
        <f>VLOOKUP($B178&amp;C$8,'Raw CDR data'!$A:$K,MATCH(MID(F$10,13,100)*1,'Raw CDR data'!$2:$2,0)+1,0)</f>
        <v>0</v>
      </c>
      <c r="G178" s="52">
        <f>VLOOKUP($B178&amp;G$8,'Raw CDR data'!$A:$K,MATCH(MID(G$10,13,100)*1,'Raw CDR data'!$2:$2,0),0)</f>
        <v>0</v>
      </c>
      <c r="H178" s="52">
        <f>VLOOKUP($B178&amp;G$8,'Raw CDR data'!$A:$K,MATCH(MID(H$10,13,100)*1,'Raw CDR data'!$2:$2,0),0)</f>
        <v>0</v>
      </c>
      <c r="I178" s="53">
        <f>VLOOKUP($B178&amp;G$8,'Raw CDR data'!$A:$K,MATCH(MID(I$10,13,100)*1,'Raw CDR data'!$2:$2,0)+1,0)</f>
        <v>0</v>
      </c>
      <c r="J178" s="53">
        <f>VLOOKUP($B178&amp;G$8,'Raw CDR data'!$A:$K,MATCH(MID(J$10,13,100)*1,'Raw CDR data'!$2:$2,0)+1,0)</f>
        <v>0</v>
      </c>
      <c r="K178" s="52">
        <f>VLOOKUP($B178&amp;K$8,'Raw CDR data'!$A:$K,MATCH(MID(K$10,13,100)*1,'Raw CDR data'!$2:$2,0),0)</f>
        <v>0</v>
      </c>
      <c r="L178" s="52">
        <f>VLOOKUP($B178&amp;K$8,'Raw CDR data'!$A:$K,MATCH(MID(L$10,13,100)*1,'Raw CDR data'!$2:$2,0),0)</f>
        <v>0</v>
      </c>
      <c r="M178" s="53">
        <f>VLOOKUP($B178&amp;K$8,'Raw CDR data'!$A:$K,MATCH(MID(M$10,13,100)*1,'Raw CDR data'!$2:$2,0)+1,0)</f>
        <v>0</v>
      </c>
      <c r="N178" s="53">
        <f>VLOOKUP($B178&amp;K$8,'Raw CDR data'!$A:$K,MATCH(MID(N$10,13,100)*1,'Raw CDR data'!$2:$2,0)+1,0)</f>
        <v>0</v>
      </c>
      <c r="O178" s="52">
        <f>VLOOKUP($B178&amp;O$8,'Raw CDR data'!$A:$K,MATCH(MID(O$10,13,100)*1,'Raw CDR data'!$2:$2,0),0)</f>
        <v>0</v>
      </c>
      <c r="P178" s="52">
        <f>VLOOKUP($B178&amp;O$8,'Raw CDR data'!$A:$K,MATCH(MID(P$10,13,100)*1,'Raw CDR data'!$2:$2,0),0)</f>
        <v>0</v>
      </c>
      <c r="Q178" s="53">
        <f>VLOOKUP($B178&amp;O$8,'Raw CDR data'!$A:$K,MATCH(MID(Q$10,13,100)*1,'Raw CDR data'!$2:$2,0)+1,0)</f>
        <v>0</v>
      </c>
      <c r="R178" s="53">
        <f>VLOOKUP($B178&amp;O$8,'Raw CDR data'!$A:$K,MATCH(MID(R$10,13,100)*1,'Raw CDR data'!$2:$2,0)+1,0)</f>
        <v>0</v>
      </c>
      <c r="S178" s="52">
        <f>VLOOKUP($B178&amp;S$8,'Raw CDR data'!$A:$K,MATCH(MID(S$10,13,100)*1,'Raw CDR data'!$2:$2,0),0)</f>
        <v>1</v>
      </c>
      <c r="T178" s="52">
        <f>VLOOKUP($B178&amp;S$8,'Raw CDR data'!$A:$K,MATCH(MID(T$10,13,100)*1,'Raw CDR data'!$2:$2,0),0)</f>
        <v>1</v>
      </c>
      <c r="U178" s="53">
        <f>VLOOKUP($B178&amp;S$8,'Raw CDR data'!$A:$K,MATCH(MID(U$10,13,100)*1,'Raw CDR data'!$2:$2,0)+1,0)</f>
        <v>18</v>
      </c>
      <c r="V178" s="53">
        <f>VLOOKUP($B178&amp;S$8,'Raw CDR data'!$A:$K,MATCH(MID(V$10,13,100)*1,'Raw CDR data'!$2:$2,0)+1,0)</f>
        <v>18</v>
      </c>
      <c r="W178" s="52">
        <f>VLOOKUP($B178&amp;"Further Education College",'Raw CDR data'!$A:$K,MATCH(MID(W$10,13,100)*1,'Raw CDR data'!$2:$2,0),0)</f>
        <v>0</v>
      </c>
      <c r="X178" s="52">
        <f>VLOOKUP($B178&amp;"Further Education College",'Raw CDR data'!$A:$K,MATCH(MID(X$10,13,100)*1,'Raw CDR data'!$2:$2,0),0)</f>
        <v>0</v>
      </c>
      <c r="Y178" s="53">
        <f>VLOOKUP($B178&amp;"Further Education College",'Raw CDR data'!$A:$K,MATCH(MID(Y$10,13,100)*1,'Raw CDR data'!$2:$2,0)+1,0)</f>
        <v>0</v>
      </c>
      <c r="Z178" s="53">
        <f>VLOOKUP($B178&amp;"Further Education College",'Raw CDR data'!$A:$K,MATCH(MID(Z$10,13,100)*1,'Raw CDR data'!$2:$2,0)+1,0)</f>
        <v>0</v>
      </c>
      <c r="AA178" s="52">
        <f>VLOOKUP($B178&amp;AA$8,'Raw CDR data'!$A:$K,MATCH(MID(AA$10,13,100)*1,'Raw CDR data'!$2:$2,0),0)</f>
        <v>0</v>
      </c>
      <c r="AB178" s="52">
        <f>VLOOKUP($B178&amp;AA$8,'Raw CDR data'!$A:$K,MATCH(MID(AB$10,13,100)*1,'Raw CDR data'!$2:$2,0),0)</f>
        <v>0</v>
      </c>
      <c r="AC178" s="52">
        <f>VLOOKUP($B178&amp;AC$8,'Raw CDR data'!$A:$K,MATCH(MID(AC$10,13,100)*1,'Raw CDR data'!$2:$2,0),0)</f>
        <v>0</v>
      </c>
      <c r="AD178" s="52">
        <f>VLOOKUP($B178&amp;AC$8,'Raw CDR data'!$A:$K,MATCH(MID(AD$10,13,100)*1,'Raw CDR data'!$2:$2,0),0)</f>
        <v>0</v>
      </c>
      <c r="AE178" s="52">
        <f>VLOOKUP($B178&amp;"Voluntary Adoption Agency",'Raw CDR data'!$A:$K,MATCH(MID(AE$10,13,100)*1,'Raw CDR data'!$2:$2,0),0)</f>
        <v>0</v>
      </c>
      <c r="AF178" s="52">
        <f>VLOOKUP($B178&amp;"Voluntary Adoption Agency",'Raw CDR data'!$A:$K,MATCH(MID(AF$10,13,100)*1,'Raw CDR data'!$2:$2,0),0)</f>
        <v>0</v>
      </c>
      <c r="AG178" s="52">
        <f>VLOOKUP($B178&amp;"Local Authority Adoption Agency",'Raw CDR data'!$A:$K,MATCH(MID(AG$10,13,100)*1,'Raw CDR data'!$2:$2,0),0)</f>
        <v>1</v>
      </c>
      <c r="AH178" s="52">
        <f>VLOOKUP($B178&amp;"Local Authority Adoption Agency",'Raw CDR data'!$A:$K,MATCH(MID(AH$10,13,100)*1,'Raw CDR data'!$2:$2,0),0)</f>
        <v>1</v>
      </c>
      <c r="AI178" s="52">
        <f>VLOOKUP($B178&amp;"Independent Fostering Agency",'Raw CDR data'!$A:$K,MATCH(MID(AI$10,13,100)*1,'Raw CDR data'!$2:$2,0),0)</f>
        <v>0</v>
      </c>
      <c r="AJ178" s="52">
        <f>VLOOKUP($B178&amp;"Independent Fostering Agency",'Raw CDR data'!$A:$K,MATCH(MID(AJ$10,13,100)*1,'Raw CDR data'!$2:$2,0),0)</f>
        <v>0</v>
      </c>
      <c r="AK178" s="52" t="str">
        <f>VLOOKUP($B178&amp;"Local Authority Fostering Agency",'Raw CDR data'!$A:$K,MATCH(MID(AK$10,13,100)*1,'Raw CDR data'!$2:$2,0),0)</f>
        <v>0*</v>
      </c>
      <c r="AL178" s="52" t="str">
        <f>VLOOKUP($B178&amp;"Local Authority Fostering Agency",'Raw CDR data'!$A:$K,MATCH(MID(AL$10,13,100)*1,'Raw CDR data'!$2:$2,0),0)</f>
        <v>0**</v>
      </c>
      <c r="AM178" s="52">
        <f>VLOOKUP($B178&amp;AM$8,'Raw CDR data'!$A:$K,MATCH(MID(AM$10,13,100)*1,'Raw CDR data'!$2:$2,0),0)</f>
        <v>2</v>
      </c>
      <c r="AN178" s="52">
        <f>VLOOKUP($B178&amp;AM$8,'Raw CDR data'!$A:$K,MATCH(MID(AN$10,13,100)*1,'Raw CDR data'!$2:$2,0),0)</f>
        <v>2</v>
      </c>
    </row>
    <row r="179" spans="2:40" s="49" customFormat="1" ht="10.5">
      <c r="B179" s="146" t="s">
        <v>681</v>
      </c>
      <c r="C179" s="52">
        <f>VLOOKUP($B179&amp;C$8,'Raw CDR data'!$A:$K,MATCH(MID(C$10,13,100)*1,'Raw CDR data'!$2:$2,0),0)</f>
        <v>2</v>
      </c>
      <c r="D179" s="52">
        <f>VLOOKUP($B179&amp;C$8,'Raw CDR data'!$A:$K,MATCH(MID(D$10,13,100)*1,'Raw CDR data'!$2:$2,0),0)</f>
        <v>2</v>
      </c>
      <c r="E179" s="53">
        <f>VLOOKUP($B179&amp;C$8,'Raw CDR data'!$A:$K,MATCH(MID(E$10,13,100)*1,'Raw CDR data'!$2:$2,0)+1,0)</f>
        <v>10</v>
      </c>
      <c r="F179" s="53">
        <f>VLOOKUP($B179&amp;C$8,'Raw CDR data'!$A:$K,MATCH(MID(F$10,13,100)*1,'Raw CDR data'!$2:$2,0)+1,0)</f>
        <v>10</v>
      </c>
      <c r="G179" s="52">
        <f>VLOOKUP($B179&amp;G$8,'Raw CDR data'!$A:$K,MATCH(MID(G$10,13,100)*1,'Raw CDR data'!$2:$2,0),0)</f>
        <v>0</v>
      </c>
      <c r="H179" s="52">
        <f>VLOOKUP($B179&amp;G$8,'Raw CDR data'!$A:$K,MATCH(MID(H$10,13,100)*1,'Raw CDR data'!$2:$2,0),0)</f>
        <v>0</v>
      </c>
      <c r="I179" s="53">
        <f>VLOOKUP($B179&amp;G$8,'Raw CDR data'!$A:$K,MATCH(MID(I$10,13,100)*1,'Raw CDR data'!$2:$2,0)+1,0)</f>
        <v>0</v>
      </c>
      <c r="J179" s="53">
        <f>VLOOKUP($B179&amp;G$8,'Raw CDR data'!$A:$K,MATCH(MID(J$10,13,100)*1,'Raw CDR data'!$2:$2,0)+1,0)</f>
        <v>0</v>
      </c>
      <c r="K179" s="52">
        <f>VLOOKUP($B179&amp;K$8,'Raw CDR data'!$A:$K,MATCH(MID(K$10,13,100)*1,'Raw CDR data'!$2:$2,0),0)</f>
        <v>0</v>
      </c>
      <c r="L179" s="52">
        <f>VLOOKUP($B179&amp;K$8,'Raw CDR data'!$A:$K,MATCH(MID(L$10,13,100)*1,'Raw CDR data'!$2:$2,0),0)</f>
        <v>0</v>
      </c>
      <c r="M179" s="53">
        <f>VLOOKUP($B179&amp;K$8,'Raw CDR data'!$A:$K,MATCH(MID(M$10,13,100)*1,'Raw CDR data'!$2:$2,0)+1,0)</f>
        <v>0</v>
      </c>
      <c r="N179" s="53">
        <f>VLOOKUP($B179&amp;K$8,'Raw CDR data'!$A:$K,MATCH(MID(N$10,13,100)*1,'Raw CDR data'!$2:$2,0)+1,0)</f>
        <v>0</v>
      </c>
      <c r="O179" s="52">
        <f>VLOOKUP($B179&amp;O$8,'Raw CDR data'!$A:$K,MATCH(MID(O$10,13,100)*1,'Raw CDR data'!$2:$2,0),0)</f>
        <v>0</v>
      </c>
      <c r="P179" s="52">
        <f>VLOOKUP($B179&amp;O$8,'Raw CDR data'!$A:$K,MATCH(MID(P$10,13,100)*1,'Raw CDR data'!$2:$2,0),0)</f>
        <v>0</v>
      </c>
      <c r="Q179" s="53">
        <f>VLOOKUP($B179&amp;O$8,'Raw CDR data'!$A:$K,MATCH(MID(Q$10,13,100)*1,'Raw CDR data'!$2:$2,0)+1,0)</f>
        <v>0</v>
      </c>
      <c r="R179" s="53">
        <f>VLOOKUP($B179&amp;O$8,'Raw CDR data'!$A:$K,MATCH(MID(R$10,13,100)*1,'Raw CDR data'!$2:$2,0)+1,0)</f>
        <v>0</v>
      </c>
      <c r="S179" s="52">
        <f>VLOOKUP($B179&amp;S$8,'Raw CDR data'!$A:$K,MATCH(MID(S$10,13,100)*1,'Raw CDR data'!$2:$2,0),0)</f>
        <v>0</v>
      </c>
      <c r="T179" s="52">
        <f>VLOOKUP($B179&amp;S$8,'Raw CDR data'!$A:$K,MATCH(MID(T$10,13,100)*1,'Raw CDR data'!$2:$2,0),0)</f>
        <v>0</v>
      </c>
      <c r="U179" s="53">
        <f>VLOOKUP($B179&amp;S$8,'Raw CDR data'!$A:$K,MATCH(MID(U$10,13,100)*1,'Raw CDR data'!$2:$2,0)+1,0)</f>
        <v>0</v>
      </c>
      <c r="V179" s="53">
        <f>VLOOKUP($B179&amp;S$8,'Raw CDR data'!$A:$K,MATCH(MID(V$10,13,100)*1,'Raw CDR data'!$2:$2,0)+1,0)</f>
        <v>0</v>
      </c>
      <c r="W179" s="52">
        <f>VLOOKUP($B179&amp;"Further Education College",'Raw CDR data'!$A:$K,MATCH(MID(W$10,13,100)*1,'Raw CDR data'!$2:$2,0),0)</f>
        <v>0</v>
      </c>
      <c r="X179" s="52">
        <f>VLOOKUP($B179&amp;"Further Education College",'Raw CDR data'!$A:$K,MATCH(MID(X$10,13,100)*1,'Raw CDR data'!$2:$2,0),0)</f>
        <v>0</v>
      </c>
      <c r="Y179" s="53">
        <f>VLOOKUP($B179&amp;"Further Education College",'Raw CDR data'!$A:$K,MATCH(MID(Y$10,13,100)*1,'Raw CDR data'!$2:$2,0)+1,0)</f>
        <v>0</v>
      </c>
      <c r="Z179" s="53">
        <f>VLOOKUP($B179&amp;"Further Education College",'Raw CDR data'!$A:$K,MATCH(MID(Z$10,13,100)*1,'Raw CDR data'!$2:$2,0)+1,0)</f>
        <v>0</v>
      </c>
      <c r="AA179" s="52">
        <f>VLOOKUP($B179&amp;AA$8,'Raw CDR data'!$A:$K,MATCH(MID(AA$10,13,100)*1,'Raw CDR data'!$2:$2,0),0)</f>
        <v>0</v>
      </c>
      <c r="AB179" s="52">
        <f>VLOOKUP($B179&amp;AA$8,'Raw CDR data'!$A:$K,MATCH(MID(AB$10,13,100)*1,'Raw CDR data'!$2:$2,0),0)</f>
        <v>0</v>
      </c>
      <c r="AC179" s="52">
        <f>VLOOKUP($B179&amp;AC$8,'Raw CDR data'!$A:$K,MATCH(MID(AC$10,13,100)*1,'Raw CDR data'!$2:$2,0),0)</f>
        <v>0</v>
      </c>
      <c r="AD179" s="52">
        <f>VLOOKUP($B179&amp;AC$8,'Raw CDR data'!$A:$K,MATCH(MID(AD$10,13,100)*1,'Raw CDR data'!$2:$2,0),0)</f>
        <v>0</v>
      </c>
      <c r="AE179" s="52">
        <f>VLOOKUP($B179&amp;"Voluntary Adoption Agency",'Raw CDR data'!$A:$K,MATCH(MID(AE$10,13,100)*1,'Raw CDR data'!$2:$2,0),0)</f>
        <v>0</v>
      </c>
      <c r="AF179" s="52">
        <f>VLOOKUP($B179&amp;"Voluntary Adoption Agency",'Raw CDR data'!$A:$K,MATCH(MID(AF$10,13,100)*1,'Raw CDR data'!$2:$2,0),0)</f>
        <v>0</v>
      </c>
      <c r="AG179" s="52">
        <f>VLOOKUP($B179&amp;"Local Authority Adoption Agency",'Raw CDR data'!$A:$K,MATCH(MID(AG$10,13,100)*1,'Raw CDR data'!$2:$2,0),0)</f>
        <v>1</v>
      </c>
      <c r="AH179" s="52">
        <f>VLOOKUP($B179&amp;"Local Authority Adoption Agency",'Raw CDR data'!$A:$K,MATCH(MID(AH$10,13,100)*1,'Raw CDR data'!$2:$2,0),0)</f>
        <v>1</v>
      </c>
      <c r="AI179" s="52">
        <f>VLOOKUP($B179&amp;"Independent Fostering Agency",'Raw CDR data'!$A:$K,MATCH(MID(AI$10,13,100)*1,'Raw CDR data'!$2:$2,0),0)</f>
        <v>1</v>
      </c>
      <c r="AJ179" s="52">
        <f>VLOOKUP($B179&amp;"Independent Fostering Agency",'Raw CDR data'!$A:$K,MATCH(MID(AJ$10,13,100)*1,'Raw CDR data'!$2:$2,0),0)</f>
        <v>1</v>
      </c>
      <c r="AK179" s="52">
        <f>VLOOKUP($B179&amp;"Local Authority Fostering Agency",'Raw CDR data'!$A:$K,MATCH(MID(AK$10,13,100)*1,'Raw CDR data'!$2:$2,0),0)</f>
        <v>1</v>
      </c>
      <c r="AL179" s="52">
        <f>VLOOKUP($B179&amp;"Local Authority Fostering Agency",'Raw CDR data'!$A:$K,MATCH(MID(AL$10,13,100)*1,'Raw CDR data'!$2:$2,0),0)</f>
        <v>1</v>
      </c>
      <c r="AM179" s="52">
        <f>VLOOKUP($B179&amp;AM$8,'Raw CDR data'!$A:$K,MATCH(MID(AM$10,13,100)*1,'Raw CDR data'!$2:$2,0),0)</f>
        <v>5</v>
      </c>
      <c r="AN179" s="52">
        <f>VLOOKUP($B179&amp;AM$8,'Raw CDR data'!$A:$K,MATCH(MID(AN$10,13,100)*1,'Raw CDR data'!$2:$2,0),0)</f>
        <v>5</v>
      </c>
    </row>
    <row r="180" spans="2:40" s="49" customFormat="1" ht="10.5">
      <c r="B180" s="146" t="s">
        <v>686</v>
      </c>
      <c r="C180" s="52">
        <f>VLOOKUP($B180&amp;C$8,'Raw CDR data'!$A:$K,MATCH(MID(C$10,13,100)*1,'Raw CDR data'!$2:$2,0),0)</f>
        <v>1</v>
      </c>
      <c r="D180" s="52">
        <f>VLOOKUP($B180&amp;C$8,'Raw CDR data'!$A:$K,MATCH(MID(D$10,13,100)*1,'Raw CDR data'!$2:$2,0),0)</f>
        <v>1</v>
      </c>
      <c r="E180" s="53">
        <f>VLOOKUP($B180&amp;C$8,'Raw CDR data'!$A:$K,MATCH(MID(E$10,13,100)*1,'Raw CDR data'!$2:$2,0)+1,0)</f>
        <v>1</v>
      </c>
      <c r="F180" s="53">
        <f>VLOOKUP($B180&amp;C$8,'Raw CDR data'!$A:$K,MATCH(MID(F$10,13,100)*1,'Raw CDR data'!$2:$2,0)+1,0)</f>
        <v>1</v>
      </c>
      <c r="G180" s="52">
        <f>VLOOKUP($B180&amp;G$8,'Raw CDR data'!$A:$K,MATCH(MID(G$10,13,100)*1,'Raw CDR data'!$2:$2,0),0)</f>
        <v>0</v>
      </c>
      <c r="H180" s="52">
        <f>VLOOKUP($B180&amp;G$8,'Raw CDR data'!$A:$K,MATCH(MID(H$10,13,100)*1,'Raw CDR data'!$2:$2,0),0)</f>
        <v>0</v>
      </c>
      <c r="I180" s="53">
        <f>VLOOKUP($B180&amp;G$8,'Raw CDR data'!$A:$K,MATCH(MID(I$10,13,100)*1,'Raw CDR data'!$2:$2,0)+1,0)</f>
        <v>0</v>
      </c>
      <c r="J180" s="53">
        <f>VLOOKUP($B180&amp;G$8,'Raw CDR data'!$A:$K,MATCH(MID(J$10,13,100)*1,'Raw CDR data'!$2:$2,0)+1,0)</f>
        <v>0</v>
      </c>
      <c r="K180" s="52">
        <f>VLOOKUP($B180&amp;K$8,'Raw CDR data'!$A:$K,MATCH(MID(K$10,13,100)*1,'Raw CDR data'!$2:$2,0),0)</f>
        <v>3</v>
      </c>
      <c r="L180" s="52">
        <f>VLOOKUP($B180&amp;K$8,'Raw CDR data'!$A:$K,MATCH(MID(L$10,13,100)*1,'Raw CDR data'!$2:$2,0),0)</f>
        <v>3</v>
      </c>
      <c r="M180" s="53">
        <f>VLOOKUP($B180&amp;K$8,'Raw CDR data'!$A:$K,MATCH(MID(M$10,13,100)*1,'Raw CDR data'!$2:$2,0)+1,0)</f>
        <v>46.980768999999995</v>
      </c>
      <c r="N180" s="53">
        <f>VLOOKUP($B180&amp;K$8,'Raw CDR data'!$A:$K,MATCH(MID(N$10,13,100)*1,'Raw CDR data'!$2:$2,0)+1,0)</f>
        <v>46.980768999999995</v>
      </c>
      <c r="O180" s="52">
        <f>VLOOKUP($B180&amp;O$8,'Raw CDR data'!$A:$K,MATCH(MID(O$10,13,100)*1,'Raw CDR data'!$2:$2,0),0)</f>
        <v>0</v>
      </c>
      <c r="P180" s="52">
        <f>VLOOKUP($B180&amp;O$8,'Raw CDR data'!$A:$K,MATCH(MID(P$10,13,100)*1,'Raw CDR data'!$2:$2,0),0)</f>
        <v>0</v>
      </c>
      <c r="Q180" s="53">
        <f>VLOOKUP($B180&amp;O$8,'Raw CDR data'!$A:$K,MATCH(MID(Q$10,13,100)*1,'Raw CDR data'!$2:$2,0)+1,0)</f>
        <v>0</v>
      </c>
      <c r="R180" s="53">
        <f>VLOOKUP($B180&amp;O$8,'Raw CDR data'!$A:$K,MATCH(MID(R$10,13,100)*1,'Raw CDR data'!$2:$2,0)+1,0)</f>
        <v>0</v>
      </c>
      <c r="S180" s="52">
        <f>VLOOKUP($B180&amp;S$8,'Raw CDR data'!$A:$K,MATCH(MID(S$10,13,100)*1,'Raw CDR data'!$2:$2,0),0)</f>
        <v>0</v>
      </c>
      <c r="T180" s="52">
        <f>VLOOKUP($B180&amp;S$8,'Raw CDR data'!$A:$K,MATCH(MID(T$10,13,100)*1,'Raw CDR data'!$2:$2,0),0)</f>
        <v>0</v>
      </c>
      <c r="U180" s="53">
        <f>VLOOKUP($B180&amp;S$8,'Raw CDR data'!$A:$K,MATCH(MID(U$10,13,100)*1,'Raw CDR data'!$2:$2,0)+1,0)</f>
        <v>0</v>
      </c>
      <c r="V180" s="53">
        <f>VLOOKUP($B180&amp;S$8,'Raw CDR data'!$A:$K,MATCH(MID(V$10,13,100)*1,'Raw CDR data'!$2:$2,0)+1,0)</f>
        <v>0</v>
      </c>
      <c r="W180" s="52">
        <f>VLOOKUP($B180&amp;"Further Education College",'Raw CDR data'!$A:$K,MATCH(MID(W$10,13,100)*1,'Raw CDR data'!$2:$2,0),0)</f>
        <v>0</v>
      </c>
      <c r="X180" s="52">
        <f>VLOOKUP($B180&amp;"Further Education College",'Raw CDR data'!$A:$K,MATCH(MID(X$10,13,100)*1,'Raw CDR data'!$2:$2,0),0)</f>
        <v>0</v>
      </c>
      <c r="Y180" s="53">
        <f>VLOOKUP($B180&amp;"Further Education College",'Raw CDR data'!$A:$K,MATCH(MID(Y$10,13,100)*1,'Raw CDR data'!$2:$2,0)+1,0)</f>
        <v>0</v>
      </c>
      <c r="Z180" s="53">
        <f>VLOOKUP($B180&amp;"Further Education College",'Raw CDR data'!$A:$K,MATCH(MID(Z$10,13,100)*1,'Raw CDR data'!$2:$2,0)+1,0)</f>
        <v>0</v>
      </c>
      <c r="AA180" s="52">
        <f>VLOOKUP($B180&amp;AA$8,'Raw CDR data'!$A:$K,MATCH(MID(AA$10,13,100)*1,'Raw CDR data'!$2:$2,0),0)</f>
        <v>0</v>
      </c>
      <c r="AB180" s="52">
        <f>VLOOKUP($B180&amp;AA$8,'Raw CDR data'!$A:$K,MATCH(MID(AB$10,13,100)*1,'Raw CDR data'!$2:$2,0),0)</f>
        <v>0</v>
      </c>
      <c r="AC180" s="52">
        <f>VLOOKUP($B180&amp;AC$8,'Raw CDR data'!$A:$K,MATCH(MID(AC$10,13,100)*1,'Raw CDR data'!$2:$2,0),0)</f>
        <v>0</v>
      </c>
      <c r="AD180" s="52">
        <f>VLOOKUP($B180&amp;AC$8,'Raw CDR data'!$A:$K,MATCH(MID(AD$10,13,100)*1,'Raw CDR data'!$2:$2,0),0)</f>
        <v>0</v>
      </c>
      <c r="AE180" s="52">
        <f>VLOOKUP($B180&amp;"Voluntary Adoption Agency",'Raw CDR data'!$A:$K,MATCH(MID(AE$10,13,100)*1,'Raw CDR data'!$2:$2,0),0)</f>
        <v>0</v>
      </c>
      <c r="AF180" s="52">
        <f>VLOOKUP($B180&amp;"Voluntary Adoption Agency",'Raw CDR data'!$A:$K,MATCH(MID(AF$10,13,100)*1,'Raw CDR data'!$2:$2,0),0)</f>
        <v>0</v>
      </c>
      <c r="AG180" s="52">
        <f>VLOOKUP($B180&amp;"Local Authority Adoption Agency",'Raw CDR data'!$A:$K,MATCH(MID(AG$10,13,100)*1,'Raw CDR data'!$2:$2,0),0)</f>
        <v>1</v>
      </c>
      <c r="AH180" s="52">
        <f>VLOOKUP($B180&amp;"Local Authority Adoption Agency",'Raw CDR data'!$A:$K,MATCH(MID(AH$10,13,100)*1,'Raw CDR data'!$2:$2,0),0)</f>
        <v>1</v>
      </c>
      <c r="AI180" s="52">
        <f>VLOOKUP($B180&amp;"Independent Fostering Agency",'Raw CDR data'!$A:$K,MATCH(MID(AI$10,13,100)*1,'Raw CDR data'!$2:$2,0),0)</f>
        <v>2</v>
      </c>
      <c r="AJ180" s="52">
        <f>VLOOKUP($B180&amp;"Independent Fostering Agency",'Raw CDR data'!$A:$K,MATCH(MID(AJ$10,13,100)*1,'Raw CDR data'!$2:$2,0),0)</f>
        <v>2</v>
      </c>
      <c r="AK180" s="52">
        <f>VLOOKUP($B180&amp;"Local Authority Fostering Agency",'Raw CDR data'!$A:$K,MATCH(MID(AK$10,13,100)*1,'Raw CDR data'!$2:$2,0),0)</f>
        <v>1</v>
      </c>
      <c r="AL180" s="52">
        <f>VLOOKUP($B180&amp;"Local Authority Fostering Agency",'Raw CDR data'!$A:$K,MATCH(MID(AL$10,13,100)*1,'Raw CDR data'!$2:$2,0),0)</f>
        <v>1</v>
      </c>
      <c r="AM180" s="52">
        <f>VLOOKUP($B180&amp;AM$8,'Raw CDR data'!$A:$K,MATCH(MID(AM$10,13,100)*1,'Raw CDR data'!$2:$2,0),0)</f>
        <v>8</v>
      </c>
      <c r="AN180" s="52">
        <f>VLOOKUP($B180&amp;AM$8,'Raw CDR data'!$A:$K,MATCH(MID(AN$10,13,100)*1,'Raw CDR data'!$2:$2,0),0)</f>
        <v>8</v>
      </c>
    </row>
    <row r="181" spans="2:40" s="49" customFormat="1" ht="10.5">
      <c r="B181" s="146" t="s">
        <v>687</v>
      </c>
      <c r="C181" s="52">
        <f>VLOOKUP($B181&amp;C$8,'Raw CDR data'!$A:$K,MATCH(MID(C$10,13,100)*1,'Raw CDR data'!$2:$2,0),0)</f>
        <v>2</v>
      </c>
      <c r="D181" s="52">
        <f>VLOOKUP($B181&amp;C$8,'Raw CDR data'!$A:$K,MATCH(MID(D$10,13,100)*1,'Raw CDR data'!$2:$2,0),0)</f>
        <v>2</v>
      </c>
      <c r="E181" s="53">
        <f>VLOOKUP($B181&amp;C$8,'Raw CDR data'!$A:$K,MATCH(MID(E$10,13,100)*1,'Raw CDR data'!$2:$2,0)+1,0)</f>
        <v>37</v>
      </c>
      <c r="F181" s="53">
        <f>VLOOKUP($B181&amp;C$8,'Raw CDR data'!$A:$K,MATCH(MID(F$10,13,100)*1,'Raw CDR data'!$2:$2,0)+1,0)</f>
        <v>37</v>
      </c>
      <c r="G181" s="52">
        <f>VLOOKUP($B181&amp;G$8,'Raw CDR data'!$A:$K,MATCH(MID(G$10,13,100)*1,'Raw CDR data'!$2:$2,0),0)</f>
        <v>0</v>
      </c>
      <c r="H181" s="52">
        <f>VLOOKUP($B181&amp;G$8,'Raw CDR data'!$A:$K,MATCH(MID(H$10,13,100)*1,'Raw CDR data'!$2:$2,0),0)</f>
        <v>0</v>
      </c>
      <c r="I181" s="53">
        <f>VLOOKUP($B181&amp;G$8,'Raw CDR data'!$A:$K,MATCH(MID(I$10,13,100)*1,'Raw CDR data'!$2:$2,0)+1,0)</f>
        <v>0</v>
      </c>
      <c r="J181" s="53">
        <f>VLOOKUP($B181&amp;G$8,'Raw CDR data'!$A:$K,MATCH(MID(J$10,13,100)*1,'Raw CDR data'!$2:$2,0)+1,0)</f>
        <v>0</v>
      </c>
      <c r="K181" s="52">
        <f>VLOOKUP($B181&amp;K$8,'Raw CDR data'!$A:$K,MATCH(MID(K$10,13,100)*1,'Raw CDR data'!$2:$2,0),0)</f>
        <v>0</v>
      </c>
      <c r="L181" s="52">
        <f>VLOOKUP($B181&amp;K$8,'Raw CDR data'!$A:$K,MATCH(MID(L$10,13,100)*1,'Raw CDR data'!$2:$2,0),0)</f>
        <v>0</v>
      </c>
      <c r="M181" s="53">
        <f>VLOOKUP($B181&amp;K$8,'Raw CDR data'!$A:$K,MATCH(MID(M$10,13,100)*1,'Raw CDR data'!$2:$2,0)+1,0)</f>
        <v>0</v>
      </c>
      <c r="N181" s="53">
        <f>VLOOKUP($B181&amp;K$8,'Raw CDR data'!$A:$K,MATCH(MID(N$10,13,100)*1,'Raw CDR data'!$2:$2,0)+1,0)</f>
        <v>0</v>
      </c>
      <c r="O181" s="52">
        <f>VLOOKUP($B181&amp;O$8,'Raw CDR data'!$A:$K,MATCH(MID(O$10,13,100)*1,'Raw CDR data'!$2:$2,0),0)</f>
        <v>0</v>
      </c>
      <c r="P181" s="52">
        <f>VLOOKUP($B181&amp;O$8,'Raw CDR data'!$A:$K,MATCH(MID(P$10,13,100)*1,'Raw CDR data'!$2:$2,0),0)</f>
        <v>0</v>
      </c>
      <c r="Q181" s="53">
        <f>VLOOKUP($B181&amp;O$8,'Raw CDR data'!$A:$K,MATCH(MID(Q$10,13,100)*1,'Raw CDR data'!$2:$2,0)+1,0)</f>
        <v>0</v>
      </c>
      <c r="R181" s="53">
        <f>VLOOKUP($B181&amp;O$8,'Raw CDR data'!$A:$K,MATCH(MID(R$10,13,100)*1,'Raw CDR data'!$2:$2,0)+1,0)</f>
        <v>0</v>
      </c>
      <c r="S181" s="52">
        <f>VLOOKUP($B181&amp;S$8,'Raw CDR data'!$A:$K,MATCH(MID(S$10,13,100)*1,'Raw CDR data'!$2:$2,0),0)</f>
        <v>0</v>
      </c>
      <c r="T181" s="52">
        <f>VLOOKUP($B181&amp;S$8,'Raw CDR data'!$A:$K,MATCH(MID(T$10,13,100)*1,'Raw CDR data'!$2:$2,0),0)</f>
        <v>0</v>
      </c>
      <c r="U181" s="53">
        <f>VLOOKUP($B181&amp;S$8,'Raw CDR data'!$A:$K,MATCH(MID(U$10,13,100)*1,'Raw CDR data'!$2:$2,0)+1,0)</f>
        <v>0</v>
      </c>
      <c r="V181" s="53">
        <f>VLOOKUP($B181&amp;S$8,'Raw CDR data'!$A:$K,MATCH(MID(V$10,13,100)*1,'Raw CDR data'!$2:$2,0)+1,0)</f>
        <v>0</v>
      </c>
      <c r="W181" s="52">
        <f>VLOOKUP($B181&amp;"Further Education College",'Raw CDR data'!$A:$K,MATCH(MID(W$10,13,100)*1,'Raw CDR data'!$2:$2,0),0)</f>
        <v>1</v>
      </c>
      <c r="X181" s="52">
        <f>VLOOKUP($B181&amp;"Further Education College",'Raw CDR data'!$A:$K,MATCH(MID(X$10,13,100)*1,'Raw CDR data'!$2:$2,0),0)</f>
        <v>1</v>
      </c>
      <c r="Y181" s="53">
        <f>VLOOKUP($B181&amp;"Further Education College",'Raw CDR data'!$A:$K,MATCH(MID(Y$10,13,100)*1,'Raw CDR data'!$2:$2,0)+1,0)</f>
        <v>55</v>
      </c>
      <c r="Z181" s="53">
        <f>VLOOKUP($B181&amp;"Further Education College",'Raw CDR data'!$A:$K,MATCH(MID(Z$10,13,100)*1,'Raw CDR data'!$2:$2,0)+1,0)</f>
        <v>55</v>
      </c>
      <c r="AA181" s="52">
        <f>VLOOKUP($B181&amp;AA$8,'Raw CDR data'!$A:$K,MATCH(MID(AA$10,13,100)*1,'Raw CDR data'!$2:$2,0),0)</f>
        <v>0</v>
      </c>
      <c r="AB181" s="52">
        <f>VLOOKUP($B181&amp;AA$8,'Raw CDR data'!$A:$K,MATCH(MID(AB$10,13,100)*1,'Raw CDR data'!$2:$2,0),0)</f>
        <v>0</v>
      </c>
      <c r="AC181" s="52">
        <f>VLOOKUP($B181&amp;AC$8,'Raw CDR data'!$A:$K,MATCH(MID(AC$10,13,100)*1,'Raw CDR data'!$2:$2,0),0)</f>
        <v>0</v>
      </c>
      <c r="AD181" s="52">
        <f>VLOOKUP($B181&amp;AC$8,'Raw CDR data'!$A:$K,MATCH(MID(AD$10,13,100)*1,'Raw CDR data'!$2:$2,0),0)</f>
        <v>0</v>
      </c>
      <c r="AE181" s="52">
        <f>VLOOKUP($B181&amp;"Voluntary Adoption Agency",'Raw CDR data'!$A:$K,MATCH(MID(AE$10,13,100)*1,'Raw CDR data'!$2:$2,0),0)</f>
        <v>0</v>
      </c>
      <c r="AF181" s="52">
        <f>VLOOKUP($B181&amp;"Voluntary Adoption Agency",'Raw CDR data'!$A:$K,MATCH(MID(AF$10,13,100)*1,'Raw CDR data'!$2:$2,0),0)</f>
        <v>0</v>
      </c>
      <c r="AG181" s="52">
        <f>VLOOKUP($B181&amp;"Local Authority Adoption Agency",'Raw CDR data'!$A:$K,MATCH(MID(AG$10,13,100)*1,'Raw CDR data'!$2:$2,0),0)</f>
        <v>1</v>
      </c>
      <c r="AH181" s="52">
        <f>VLOOKUP($B181&amp;"Local Authority Adoption Agency",'Raw CDR data'!$A:$K,MATCH(MID(AH$10,13,100)*1,'Raw CDR data'!$2:$2,0),0)</f>
        <v>1</v>
      </c>
      <c r="AI181" s="52">
        <f>VLOOKUP($B181&amp;"Independent Fostering Agency",'Raw CDR data'!$A:$K,MATCH(MID(AI$10,13,100)*1,'Raw CDR data'!$2:$2,0),0)</f>
        <v>0</v>
      </c>
      <c r="AJ181" s="52">
        <f>VLOOKUP($B181&amp;"Independent Fostering Agency",'Raw CDR data'!$A:$K,MATCH(MID(AJ$10,13,100)*1,'Raw CDR data'!$2:$2,0),0)</f>
        <v>0</v>
      </c>
      <c r="AK181" s="52">
        <f>VLOOKUP($B181&amp;"Local Authority Fostering Agency",'Raw CDR data'!$A:$K,MATCH(MID(AK$10,13,100)*1,'Raw CDR data'!$2:$2,0),0)</f>
        <v>1</v>
      </c>
      <c r="AL181" s="52">
        <f>VLOOKUP($B181&amp;"Local Authority Fostering Agency",'Raw CDR data'!$A:$K,MATCH(MID(AL$10,13,100)*1,'Raw CDR data'!$2:$2,0),0)</f>
        <v>1</v>
      </c>
      <c r="AM181" s="52">
        <f>VLOOKUP($B181&amp;AM$8,'Raw CDR data'!$A:$K,MATCH(MID(AM$10,13,100)*1,'Raw CDR data'!$2:$2,0),0)</f>
        <v>5</v>
      </c>
      <c r="AN181" s="52">
        <f>VLOOKUP($B181&amp;AM$8,'Raw CDR data'!$A:$K,MATCH(MID(AN$10,13,100)*1,'Raw CDR data'!$2:$2,0),0)</f>
        <v>5</v>
      </c>
    </row>
    <row r="182" spans="2:40" s="49" customFormat="1" ht="10.5">
      <c r="B182" s="146" t="s">
        <v>702</v>
      </c>
      <c r="C182" s="52">
        <f>VLOOKUP($B182&amp;C$8,'Raw CDR data'!$A:$K,MATCH(MID(C$10,13,100)*1,'Raw CDR data'!$2:$2,0),0)</f>
        <v>50</v>
      </c>
      <c r="D182" s="52">
        <f>VLOOKUP($B182&amp;C$8,'Raw CDR data'!$A:$K,MATCH(MID(D$10,13,100)*1,'Raw CDR data'!$2:$2,0),0)</f>
        <v>53</v>
      </c>
      <c r="E182" s="53">
        <f>VLOOKUP($B182&amp;C$8,'Raw CDR data'!$A:$K,MATCH(MID(E$10,13,100)*1,'Raw CDR data'!$2:$2,0)+1,0)</f>
        <v>179</v>
      </c>
      <c r="F182" s="53">
        <f>VLOOKUP($B182&amp;C$8,'Raw CDR data'!$A:$K,MATCH(MID(F$10,13,100)*1,'Raw CDR data'!$2:$2,0)+1,0)</f>
        <v>186</v>
      </c>
      <c r="G182" s="52">
        <f>VLOOKUP($B182&amp;G$8,'Raw CDR data'!$A:$K,MATCH(MID(G$10,13,100)*1,'Raw CDR data'!$2:$2,0),0)</f>
        <v>0</v>
      </c>
      <c r="H182" s="52">
        <f>VLOOKUP($B182&amp;G$8,'Raw CDR data'!$A:$K,MATCH(MID(H$10,13,100)*1,'Raw CDR data'!$2:$2,0),0)</f>
        <v>0</v>
      </c>
      <c r="I182" s="53">
        <f>VLOOKUP($B182&amp;G$8,'Raw CDR data'!$A:$K,MATCH(MID(I$10,13,100)*1,'Raw CDR data'!$2:$2,0)+1,0)</f>
        <v>0</v>
      </c>
      <c r="J182" s="53">
        <f>VLOOKUP($B182&amp;G$8,'Raw CDR data'!$A:$K,MATCH(MID(J$10,13,100)*1,'Raw CDR data'!$2:$2,0)+1,0)</f>
        <v>0</v>
      </c>
      <c r="K182" s="52">
        <f>VLOOKUP($B182&amp;K$8,'Raw CDR data'!$A:$K,MATCH(MID(K$10,13,100)*1,'Raw CDR data'!$2:$2,0),0)</f>
        <v>6</v>
      </c>
      <c r="L182" s="52">
        <f>VLOOKUP($B182&amp;K$8,'Raw CDR data'!$A:$K,MATCH(MID(L$10,13,100)*1,'Raw CDR data'!$2:$2,0),0)</f>
        <v>6</v>
      </c>
      <c r="M182" s="53">
        <f>VLOOKUP($B182&amp;K$8,'Raw CDR data'!$A:$K,MATCH(MID(M$10,13,100)*1,'Raw CDR data'!$2:$2,0)+1,0)</f>
        <v>283.98076900000001</v>
      </c>
      <c r="N182" s="53">
        <f>VLOOKUP($B182&amp;K$8,'Raw CDR data'!$A:$K,MATCH(MID(N$10,13,100)*1,'Raw CDR data'!$2:$2,0)+1,0)</f>
        <v>283.98076900000001</v>
      </c>
      <c r="O182" s="52">
        <f>VLOOKUP($B182&amp;O$8,'Raw CDR data'!$A:$K,MATCH(MID(O$10,13,100)*1,'Raw CDR data'!$2:$2,0),0)</f>
        <v>3</v>
      </c>
      <c r="P182" s="52">
        <f>VLOOKUP($B182&amp;O$8,'Raw CDR data'!$A:$K,MATCH(MID(P$10,13,100)*1,'Raw CDR data'!$2:$2,0),0)</f>
        <v>3</v>
      </c>
      <c r="Q182" s="53">
        <f>VLOOKUP($B182&amp;O$8,'Raw CDR data'!$A:$K,MATCH(MID(Q$10,13,100)*1,'Raw CDR data'!$2:$2,0)+1,0)</f>
        <v>19.391303999999998</v>
      </c>
      <c r="R182" s="53">
        <f>VLOOKUP($B182&amp;O$8,'Raw CDR data'!$A:$K,MATCH(MID(R$10,13,100)*1,'Raw CDR data'!$2:$2,0)+1,0)</f>
        <v>19.391303999999998</v>
      </c>
      <c r="S182" s="52">
        <f>VLOOKUP($B182&amp;S$8,'Raw CDR data'!$A:$K,MATCH(MID(S$10,13,100)*1,'Raw CDR data'!$2:$2,0),0)</f>
        <v>2</v>
      </c>
      <c r="T182" s="52">
        <f>VLOOKUP($B182&amp;S$8,'Raw CDR data'!$A:$K,MATCH(MID(T$10,13,100)*1,'Raw CDR data'!$2:$2,0),0)</f>
        <v>2</v>
      </c>
      <c r="U182" s="53">
        <f>VLOOKUP($B182&amp;S$8,'Raw CDR data'!$A:$K,MATCH(MID(U$10,13,100)*1,'Raw CDR data'!$2:$2,0)+1,0)</f>
        <v>363</v>
      </c>
      <c r="V182" s="53">
        <f>VLOOKUP($B182&amp;S$8,'Raw CDR data'!$A:$K,MATCH(MID(V$10,13,100)*1,'Raw CDR data'!$2:$2,0)+1,0)</f>
        <v>363</v>
      </c>
      <c r="W182" s="52">
        <f>VLOOKUP($B182&amp;"Further Education College",'Raw CDR data'!$A:$K,MATCH(MID(W$10,13,100)*1,'Raw CDR data'!$2:$2,0),0)</f>
        <v>3</v>
      </c>
      <c r="X182" s="52">
        <f>VLOOKUP($B182&amp;"Further Education College",'Raw CDR data'!$A:$K,MATCH(MID(X$10,13,100)*1,'Raw CDR data'!$2:$2,0),0)</f>
        <v>3</v>
      </c>
      <c r="Y182" s="53">
        <f>VLOOKUP($B182&amp;"Further Education College",'Raw CDR data'!$A:$K,MATCH(MID(Y$10,13,100)*1,'Raw CDR data'!$2:$2,0)+1,0)</f>
        <v>90</v>
      </c>
      <c r="Z182" s="53">
        <f>VLOOKUP($B182&amp;"Further Education College",'Raw CDR data'!$A:$K,MATCH(MID(Z$10,13,100)*1,'Raw CDR data'!$2:$2,0)+1,0)</f>
        <v>90</v>
      </c>
      <c r="AA182" s="52">
        <f>VLOOKUP($B182&amp;AA$8,'Raw CDR data'!$A:$K,MATCH(MID(AA$10,13,100)*1,'Raw CDR data'!$2:$2,0),0)</f>
        <v>0</v>
      </c>
      <c r="AB182" s="52">
        <f>VLOOKUP($B182&amp;AA$8,'Raw CDR data'!$A:$K,MATCH(MID(AB$10,13,100)*1,'Raw CDR data'!$2:$2,0),0)</f>
        <v>0</v>
      </c>
      <c r="AC182" s="52">
        <f>VLOOKUP($B182&amp;AC$8,'Raw CDR data'!$A:$K,MATCH(MID(AC$10,13,100)*1,'Raw CDR data'!$2:$2,0),0)</f>
        <v>0</v>
      </c>
      <c r="AD182" s="52">
        <f>VLOOKUP($B182&amp;AC$8,'Raw CDR data'!$A:$K,MATCH(MID(AD$10,13,100)*1,'Raw CDR data'!$2:$2,0),0)</f>
        <v>0</v>
      </c>
      <c r="AE182" s="52">
        <f>VLOOKUP($B182&amp;"Voluntary Adoption Agency",'Raw CDR data'!$A:$K,MATCH(MID(AE$10,13,100)*1,'Raw CDR data'!$2:$2,0),0)</f>
        <v>0</v>
      </c>
      <c r="AF182" s="52">
        <f>VLOOKUP($B182&amp;"Voluntary Adoption Agency",'Raw CDR data'!$A:$K,MATCH(MID(AF$10,13,100)*1,'Raw CDR data'!$2:$2,0),0)</f>
        <v>0</v>
      </c>
      <c r="AG182" s="52">
        <f>VLOOKUP($B182&amp;"Local Authority Adoption Agency",'Raw CDR data'!$A:$K,MATCH(MID(AG$10,13,100)*1,'Raw CDR data'!$2:$2,0),0)</f>
        <v>1</v>
      </c>
      <c r="AH182" s="52">
        <f>VLOOKUP($B182&amp;"Local Authority Adoption Agency",'Raw CDR data'!$A:$K,MATCH(MID(AH$10,13,100)*1,'Raw CDR data'!$2:$2,0),0)</f>
        <v>1</v>
      </c>
      <c r="AI182" s="52">
        <f>VLOOKUP($B182&amp;"Independent Fostering Agency",'Raw CDR data'!$A:$K,MATCH(MID(AI$10,13,100)*1,'Raw CDR data'!$2:$2,0),0)</f>
        <v>3</v>
      </c>
      <c r="AJ182" s="52">
        <f>VLOOKUP($B182&amp;"Independent Fostering Agency",'Raw CDR data'!$A:$K,MATCH(MID(AJ$10,13,100)*1,'Raw CDR data'!$2:$2,0),0)</f>
        <v>4</v>
      </c>
      <c r="AK182" s="52">
        <f>VLOOKUP($B182&amp;"Local Authority Fostering Agency",'Raw CDR data'!$A:$K,MATCH(MID(AK$10,13,100)*1,'Raw CDR data'!$2:$2,0),0)</f>
        <v>1</v>
      </c>
      <c r="AL182" s="52">
        <f>VLOOKUP($B182&amp;"Local Authority Fostering Agency",'Raw CDR data'!$A:$K,MATCH(MID(AL$10,13,100)*1,'Raw CDR data'!$2:$2,0),0)</f>
        <v>1</v>
      </c>
      <c r="AM182" s="52">
        <f>VLOOKUP($B182&amp;AM$8,'Raw CDR data'!$A:$K,MATCH(MID(AM$10,13,100)*1,'Raw CDR data'!$2:$2,0),0)</f>
        <v>69</v>
      </c>
      <c r="AN182" s="52">
        <f>VLOOKUP($B182&amp;AM$8,'Raw CDR data'!$A:$K,MATCH(MID(AN$10,13,100)*1,'Raw CDR data'!$2:$2,0),0)</f>
        <v>73</v>
      </c>
    </row>
    <row r="183" spans="2:40" s="49" customFormat="1" ht="10.5">
      <c r="B183" s="146" t="s">
        <v>1423</v>
      </c>
      <c r="C183" s="52">
        <f>VLOOKUP($B183&amp;C$8,'Raw CDR data'!$A:$K,MATCH(MID(C$10,13,100)*1,'Raw CDR data'!$2:$2,0),0)</f>
        <v>5</v>
      </c>
      <c r="D183" s="52">
        <f>VLOOKUP($B183&amp;C$8,'Raw CDR data'!$A:$K,MATCH(MID(D$10,13,100)*1,'Raw CDR data'!$2:$2,0),0)</f>
        <v>5</v>
      </c>
      <c r="E183" s="53">
        <f>VLOOKUP($B183&amp;C$8,'Raw CDR data'!$A:$K,MATCH(MID(E$10,13,100)*1,'Raw CDR data'!$2:$2,0)+1,0)</f>
        <v>41</v>
      </c>
      <c r="F183" s="53">
        <f>VLOOKUP($B183&amp;C$8,'Raw CDR data'!$A:$K,MATCH(MID(F$10,13,100)*1,'Raw CDR data'!$2:$2,0)+1,0)</f>
        <v>41</v>
      </c>
      <c r="G183" s="52">
        <f>VLOOKUP($B183&amp;G$8,'Raw CDR data'!$A:$K,MATCH(MID(G$10,13,100)*1,'Raw CDR data'!$2:$2,0),0)</f>
        <v>1</v>
      </c>
      <c r="H183" s="52">
        <f>VLOOKUP($B183&amp;G$8,'Raw CDR data'!$A:$K,MATCH(MID(H$10,13,100)*1,'Raw CDR data'!$2:$2,0),0)</f>
        <v>1</v>
      </c>
      <c r="I183" s="53">
        <f>VLOOKUP($B183&amp;G$8,'Raw CDR data'!$A:$K,MATCH(MID(I$10,13,100)*1,'Raw CDR data'!$2:$2,0)+1,0)</f>
        <v>24</v>
      </c>
      <c r="J183" s="53">
        <f>VLOOKUP($B183&amp;G$8,'Raw CDR data'!$A:$K,MATCH(MID(J$10,13,100)*1,'Raw CDR data'!$2:$2,0)+1,0)</f>
        <v>24</v>
      </c>
      <c r="K183" s="52">
        <f>VLOOKUP($B183&amp;K$8,'Raw CDR data'!$A:$K,MATCH(MID(K$10,13,100)*1,'Raw CDR data'!$2:$2,0),0)</f>
        <v>1</v>
      </c>
      <c r="L183" s="52">
        <f>VLOOKUP($B183&amp;K$8,'Raw CDR data'!$A:$K,MATCH(MID(L$10,13,100)*1,'Raw CDR data'!$2:$2,0),0)</f>
        <v>1</v>
      </c>
      <c r="M183" s="53">
        <f>VLOOKUP($B183&amp;K$8,'Raw CDR data'!$A:$K,MATCH(MID(M$10,13,100)*1,'Raw CDR data'!$2:$2,0)+1,0)</f>
        <v>7</v>
      </c>
      <c r="N183" s="53">
        <f>VLOOKUP($B183&amp;K$8,'Raw CDR data'!$A:$K,MATCH(MID(N$10,13,100)*1,'Raw CDR data'!$2:$2,0)+1,0)</f>
        <v>7</v>
      </c>
      <c r="O183" s="52">
        <f>VLOOKUP($B183&amp;O$8,'Raw CDR data'!$A:$K,MATCH(MID(O$10,13,100)*1,'Raw CDR data'!$2:$2,0),0)</f>
        <v>0</v>
      </c>
      <c r="P183" s="52">
        <f>VLOOKUP($B183&amp;O$8,'Raw CDR data'!$A:$K,MATCH(MID(P$10,13,100)*1,'Raw CDR data'!$2:$2,0),0)</f>
        <v>0</v>
      </c>
      <c r="Q183" s="53">
        <f>VLOOKUP($B183&amp;O$8,'Raw CDR data'!$A:$K,MATCH(MID(Q$10,13,100)*1,'Raw CDR data'!$2:$2,0)+1,0)</f>
        <v>0</v>
      </c>
      <c r="R183" s="53">
        <f>VLOOKUP($B183&amp;O$8,'Raw CDR data'!$A:$K,MATCH(MID(R$10,13,100)*1,'Raw CDR data'!$2:$2,0)+1,0)</f>
        <v>0</v>
      </c>
      <c r="S183" s="52">
        <f>VLOOKUP($B183&amp;S$8,'Raw CDR data'!$A:$K,MATCH(MID(S$10,13,100)*1,'Raw CDR data'!$2:$2,0),0)</f>
        <v>0</v>
      </c>
      <c r="T183" s="52">
        <f>VLOOKUP($B183&amp;S$8,'Raw CDR data'!$A:$K,MATCH(MID(T$10,13,100)*1,'Raw CDR data'!$2:$2,0),0)</f>
        <v>0</v>
      </c>
      <c r="U183" s="53">
        <f>VLOOKUP($B183&amp;S$8,'Raw CDR data'!$A:$K,MATCH(MID(U$10,13,100)*1,'Raw CDR data'!$2:$2,0)+1,0)</f>
        <v>0</v>
      </c>
      <c r="V183" s="53">
        <f>VLOOKUP($B183&amp;S$8,'Raw CDR data'!$A:$K,MATCH(MID(V$10,13,100)*1,'Raw CDR data'!$2:$2,0)+1,0)</f>
        <v>0</v>
      </c>
      <c r="W183" s="52">
        <f>VLOOKUP($B183&amp;"Further Education College",'Raw CDR data'!$A:$K,MATCH(MID(W$10,13,100)*1,'Raw CDR data'!$2:$2,0),0)</f>
        <v>0</v>
      </c>
      <c r="X183" s="52">
        <f>VLOOKUP($B183&amp;"Further Education College",'Raw CDR data'!$A:$K,MATCH(MID(X$10,13,100)*1,'Raw CDR data'!$2:$2,0),0)</f>
        <v>0</v>
      </c>
      <c r="Y183" s="53">
        <f>VLOOKUP($B183&amp;"Further Education College",'Raw CDR data'!$A:$K,MATCH(MID(Y$10,13,100)*1,'Raw CDR data'!$2:$2,0)+1,0)</f>
        <v>0</v>
      </c>
      <c r="Z183" s="53">
        <f>VLOOKUP($B183&amp;"Further Education College",'Raw CDR data'!$A:$K,MATCH(MID(Z$10,13,100)*1,'Raw CDR data'!$2:$2,0)+1,0)</f>
        <v>0</v>
      </c>
      <c r="AA183" s="52">
        <f>VLOOKUP($B183&amp;AA$8,'Raw CDR data'!$A:$K,MATCH(MID(AA$10,13,100)*1,'Raw CDR data'!$2:$2,0),0)</f>
        <v>0</v>
      </c>
      <c r="AB183" s="52">
        <f>VLOOKUP($B183&amp;AA$8,'Raw CDR data'!$A:$K,MATCH(MID(AB$10,13,100)*1,'Raw CDR data'!$2:$2,0),0)</f>
        <v>0</v>
      </c>
      <c r="AC183" s="52">
        <f>VLOOKUP($B183&amp;AC$8,'Raw CDR data'!$A:$K,MATCH(MID(AC$10,13,100)*1,'Raw CDR data'!$2:$2,0),0)</f>
        <v>0</v>
      </c>
      <c r="AD183" s="52">
        <f>VLOOKUP($B183&amp;AC$8,'Raw CDR data'!$A:$K,MATCH(MID(AD$10,13,100)*1,'Raw CDR data'!$2:$2,0),0)</f>
        <v>0</v>
      </c>
      <c r="AE183" s="52">
        <f>VLOOKUP($B183&amp;"Voluntary Adoption Agency",'Raw CDR data'!$A:$K,MATCH(MID(AE$10,13,100)*1,'Raw CDR data'!$2:$2,0),0)</f>
        <v>0</v>
      </c>
      <c r="AF183" s="52">
        <f>VLOOKUP($B183&amp;"Voluntary Adoption Agency",'Raw CDR data'!$A:$K,MATCH(MID(AF$10,13,100)*1,'Raw CDR data'!$2:$2,0),0)</f>
        <v>0</v>
      </c>
      <c r="AG183" s="52">
        <f>VLOOKUP($B183&amp;"Local Authority Adoption Agency",'Raw CDR data'!$A:$K,MATCH(MID(AG$10,13,100)*1,'Raw CDR data'!$2:$2,0),0)</f>
        <v>1</v>
      </c>
      <c r="AH183" s="52">
        <f>VLOOKUP($B183&amp;"Local Authority Adoption Agency",'Raw CDR data'!$A:$K,MATCH(MID(AH$10,13,100)*1,'Raw CDR data'!$2:$2,0),0)</f>
        <v>1</v>
      </c>
      <c r="AI183" s="52">
        <f>VLOOKUP($B183&amp;"Independent Fostering Agency",'Raw CDR data'!$A:$K,MATCH(MID(AI$10,13,100)*1,'Raw CDR data'!$2:$2,0),0)</f>
        <v>2</v>
      </c>
      <c r="AJ183" s="52">
        <f>VLOOKUP($B183&amp;"Independent Fostering Agency",'Raw CDR data'!$A:$K,MATCH(MID(AJ$10,13,100)*1,'Raw CDR data'!$2:$2,0),0)</f>
        <v>2</v>
      </c>
      <c r="AK183" s="52">
        <f>VLOOKUP($B183&amp;"Local Authority Fostering Agency",'Raw CDR data'!$A:$K,MATCH(MID(AK$10,13,100)*1,'Raw CDR data'!$2:$2,0),0)</f>
        <v>1</v>
      </c>
      <c r="AL183" s="52">
        <f>VLOOKUP($B183&amp;"Local Authority Fostering Agency",'Raw CDR data'!$A:$K,MATCH(MID(AL$10,13,100)*1,'Raw CDR data'!$2:$2,0),0)</f>
        <v>1</v>
      </c>
      <c r="AM183" s="52">
        <f>VLOOKUP($B183&amp;AM$8,'Raw CDR data'!$A:$K,MATCH(MID(AM$10,13,100)*1,'Raw CDR data'!$2:$2,0),0)</f>
        <v>11</v>
      </c>
      <c r="AN183" s="52">
        <f>VLOOKUP($B183&amp;AM$8,'Raw CDR data'!$A:$K,MATCH(MID(AN$10,13,100)*1,'Raw CDR data'!$2:$2,0),0)</f>
        <v>11</v>
      </c>
    </row>
    <row r="184" spans="2:40" s="49" customFormat="1" ht="10.5">
      <c r="B184" s="146" t="s">
        <v>711</v>
      </c>
      <c r="C184" s="52">
        <f>VLOOKUP($B184&amp;C$8,'Raw CDR data'!$A:$K,MATCH(MID(C$10,13,100)*1,'Raw CDR data'!$2:$2,0),0)</f>
        <v>2</v>
      </c>
      <c r="D184" s="52">
        <f>VLOOKUP($B184&amp;C$8,'Raw CDR data'!$A:$K,MATCH(MID(D$10,13,100)*1,'Raw CDR data'!$2:$2,0),0)</f>
        <v>4</v>
      </c>
      <c r="E184" s="53">
        <f>VLOOKUP($B184&amp;C$8,'Raw CDR data'!$A:$K,MATCH(MID(E$10,13,100)*1,'Raw CDR data'!$2:$2,0)+1,0)</f>
        <v>7</v>
      </c>
      <c r="F184" s="53">
        <f>VLOOKUP($B184&amp;C$8,'Raw CDR data'!$A:$K,MATCH(MID(F$10,13,100)*1,'Raw CDR data'!$2:$2,0)+1,0)</f>
        <v>13</v>
      </c>
      <c r="G184" s="52">
        <f>VLOOKUP($B184&amp;G$8,'Raw CDR data'!$A:$K,MATCH(MID(G$10,13,100)*1,'Raw CDR data'!$2:$2,0),0)</f>
        <v>0</v>
      </c>
      <c r="H184" s="52">
        <f>VLOOKUP($B184&amp;G$8,'Raw CDR data'!$A:$K,MATCH(MID(H$10,13,100)*1,'Raw CDR data'!$2:$2,0),0)</f>
        <v>0</v>
      </c>
      <c r="I184" s="53">
        <f>VLOOKUP($B184&amp;G$8,'Raw CDR data'!$A:$K,MATCH(MID(I$10,13,100)*1,'Raw CDR data'!$2:$2,0)+1,0)</f>
        <v>0</v>
      </c>
      <c r="J184" s="53">
        <f>VLOOKUP($B184&amp;G$8,'Raw CDR data'!$A:$K,MATCH(MID(J$10,13,100)*1,'Raw CDR data'!$2:$2,0)+1,0)</f>
        <v>0</v>
      </c>
      <c r="K184" s="52">
        <f>VLOOKUP($B184&amp;K$8,'Raw CDR data'!$A:$K,MATCH(MID(K$10,13,100)*1,'Raw CDR data'!$2:$2,0),0)</f>
        <v>0</v>
      </c>
      <c r="L184" s="52">
        <f>VLOOKUP($B184&amp;K$8,'Raw CDR data'!$A:$K,MATCH(MID(L$10,13,100)*1,'Raw CDR data'!$2:$2,0),0)</f>
        <v>0</v>
      </c>
      <c r="M184" s="53">
        <f>VLOOKUP($B184&amp;K$8,'Raw CDR data'!$A:$K,MATCH(MID(M$10,13,100)*1,'Raw CDR data'!$2:$2,0)+1,0)</f>
        <v>0</v>
      </c>
      <c r="N184" s="53">
        <f>VLOOKUP($B184&amp;K$8,'Raw CDR data'!$A:$K,MATCH(MID(N$10,13,100)*1,'Raw CDR data'!$2:$2,0)+1,0)</f>
        <v>0</v>
      </c>
      <c r="O184" s="52">
        <f>VLOOKUP($B184&amp;O$8,'Raw CDR data'!$A:$K,MATCH(MID(O$10,13,100)*1,'Raw CDR data'!$2:$2,0),0)</f>
        <v>0</v>
      </c>
      <c r="P184" s="52">
        <f>VLOOKUP($B184&amp;O$8,'Raw CDR data'!$A:$K,MATCH(MID(P$10,13,100)*1,'Raw CDR data'!$2:$2,0),0)</f>
        <v>0</v>
      </c>
      <c r="Q184" s="53">
        <f>VLOOKUP($B184&amp;O$8,'Raw CDR data'!$A:$K,MATCH(MID(Q$10,13,100)*1,'Raw CDR data'!$2:$2,0)+1,0)</f>
        <v>0</v>
      </c>
      <c r="R184" s="53">
        <f>VLOOKUP($B184&amp;O$8,'Raw CDR data'!$A:$K,MATCH(MID(R$10,13,100)*1,'Raw CDR data'!$2:$2,0)+1,0)</f>
        <v>0</v>
      </c>
      <c r="S184" s="52">
        <f>VLOOKUP($B184&amp;S$8,'Raw CDR data'!$A:$K,MATCH(MID(S$10,13,100)*1,'Raw CDR data'!$2:$2,0),0)</f>
        <v>0</v>
      </c>
      <c r="T184" s="52">
        <f>VLOOKUP($B184&amp;S$8,'Raw CDR data'!$A:$K,MATCH(MID(T$10,13,100)*1,'Raw CDR data'!$2:$2,0),0)</f>
        <v>0</v>
      </c>
      <c r="U184" s="53">
        <f>VLOOKUP($B184&amp;S$8,'Raw CDR data'!$A:$K,MATCH(MID(U$10,13,100)*1,'Raw CDR data'!$2:$2,0)+1,0)</f>
        <v>0</v>
      </c>
      <c r="V184" s="53">
        <f>VLOOKUP($B184&amp;S$8,'Raw CDR data'!$A:$K,MATCH(MID(V$10,13,100)*1,'Raw CDR data'!$2:$2,0)+1,0)</f>
        <v>0</v>
      </c>
      <c r="W184" s="52">
        <f>VLOOKUP($B184&amp;"Further Education College",'Raw CDR data'!$A:$K,MATCH(MID(W$10,13,100)*1,'Raw CDR data'!$2:$2,0),0)</f>
        <v>1</v>
      </c>
      <c r="X184" s="52">
        <f>VLOOKUP($B184&amp;"Further Education College",'Raw CDR data'!$A:$K,MATCH(MID(X$10,13,100)*1,'Raw CDR data'!$2:$2,0),0)</f>
        <v>1</v>
      </c>
      <c r="Y184" s="53">
        <f>VLOOKUP($B184&amp;"Further Education College",'Raw CDR data'!$A:$K,MATCH(MID(Y$10,13,100)*1,'Raw CDR data'!$2:$2,0)+1,0)</f>
        <v>11</v>
      </c>
      <c r="Z184" s="53">
        <f>VLOOKUP($B184&amp;"Further Education College",'Raw CDR data'!$A:$K,MATCH(MID(Z$10,13,100)*1,'Raw CDR data'!$2:$2,0)+1,0)</f>
        <v>11</v>
      </c>
      <c r="AA184" s="52">
        <f>VLOOKUP($B184&amp;AA$8,'Raw CDR data'!$A:$K,MATCH(MID(AA$10,13,100)*1,'Raw CDR data'!$2:$2,0),0)</f>
        <v>0</v>
      </c>
      <c r="AB184" s="52">
        <f>VLOOKUP($B184&amp;AA$8,'Raw CDR data'!$A:$K,MATCH(MID(AB$10,13,100)*1,'Raw CDR data'!$2:$2,0),0)</f>
        <v>0</v>
      </c>
      <c r="AC184" s="52">
        <f>VLOOKUP($B184&amp;AC$8,'Raw CDR data'!$A:$K,MATCH(MID(AC$10,13,100)*1,'Raw CDR data'!$2:$2,0),0)</f>
        <v>0</v>
      </c>
      <c r="AD184" s="52">
        <f>VLOOKUP($B184&amp;AC$8,'Raw CDR data'!$A:$K,MATCH(MID(AD$10,13,100)*1,'Raw CDR data'!$2:$2,0),0)</f>
        <v>0</v>
      </c>
      <c r="AE184" s="52">
        <f>VLOOKUP($B184&amp;"Voluntary Adoption Agency",'Raw CDR data'!$A:$K,MATCH(MID(AE$10,13,100)*1,'Raw CDR data'!$2:$2,0),0)</f>
        <v>0</v>
      </c>
      <c r="AF184" s="52">
        <f>VLOOKUP($B184&amp;"Voluntary Adoption Agency",'Raw CDR data'!$A:$K,MATCH(MID(AF$10,13,100)*1,'Raw CDR data'!$2:$2,0),0)</f>
        <v>0</v>
      </c>
      <c r="AG184" s="52">
        <f>VLOOKUP($B184&amp;"Local Authority Adoption Agency",'Raw CDR data'!$A:$K,MATCH(MID(AG$10,13,100)*1,'Raw CDR data'!$2:$2,0),0)</f>
        <v>1</v>
      </c>
      <c r="AH184" s="52">
        <f>VLOOKUP($B184&amp;"Local Authority Adoption Agency",'Raw CDR data'!$A:$K,MATCH(MID(AH$10,13,100)*1,'Raw CDR data'!$2:$2,0),0)</f>
        <v>1</v>
      </c>
      <c r="AI184" s="52">
        <f>VLOOKUP($B184&amp;"Independent Fostering Agency",'Raw CDR data'!$A:$K,MATCH(MID(AI$10,13,100)*1,'Raw CDR data'!$2:$2,0),0)</f>
        <v>0</v>
      </c>
      <c r="AJ184" s="52">
        <f>VLOOKUP($B184&amp;"Independent Fostering Agency",'Raw CDR data'!$A:$K,MATCH(MID(AJ$10,13,100)*1,'Raw CDR data'!$2:$2,0),0)</f>
        <v>0</v>
      </c>
      <c r="AK184" s="52">
        <f>VLOOKUP($B184&amp;"Local Authority Fostering Agency",'Raw CDR data'!$A:$K,MATCH(MID(AK$10,13,100)*1,'Raw CDR data'!$2:$2,0),0)</f>
        <v>1</v>
      </c>
      <c r="AL184" s="52">
        <f>VLOOKUP($B184&amp;"Local Authority Fostering Agency",'Raw CDR data'!$A:$K,MATCH(MID(AL$10,13,100)*1,'Raw CDR data'!$2:$2,0),0)</f>
        <v>1</v>
      </c>
      <c r="AM184" s="52">
        <f>VLOOKUP($B184&amp;AM$8,'Raw CDR data'!$A:$K,MATCH(MID(AM$10,13,100)*1,'Raw CDR data'!$2:$2,0),0)</f>
        <v>5</v>
      </c>
      <c r="AN184" s="52">
        <f>VLOOKUP($B184&amp;AM$8,'Raw CDR data'!$A:$K,MATCH(MID(AN$10,13,100)*1,'Raw CDR data'!$2:$2,0),0)</f>
        <v>7</v>
      </c>
    </row>
    <row r="185" spans="2:40" s="49" customFormat="1" ht="10.5">
      <c r="B185" s="146" t="s">
        <v>713</v>
      </c>
      <c r="C185" s="52">
        <f>VLOOKUP($B185&amp;C$8,'Raw CDR data'!$A:$K,MATCH(MID(C$10,13,100)*1,'Raw CDR data'!$2:$2,0),0)</f>
        <v>4</v>
      </c>
      <c r="D185" s="52">
        <f>VLOOKUP($B185&amp;C$8,'Raw CDR data'!$A:$K,MATCH(MID(D$10,13,100)*1,'Raw CDR data'!$2:$2,0),0)</f>
        <v>4</v>
      </c>
      <c r="E185" s="53">
        <f>VLOOKUP($B185&amp;C$8,'Raw CDR data'!$A:$K,MATCH(MID(E$10,13,100)*1,'Raw CDR data'!$2:$2,0)+1,0)</f>
        <v>6</v>
      </c>
      <c r="F185" s="53">
        <f>VLOOKUP($B185&amp;C$8,'Raw CDR data'!$A:$K,MATCH(MID(F$10,13,100)*1,'Raw CDR data'!$2:$2,0)+1,0)</f>
        <v>6</v>
      </c>
      <c r="G185" s="52">
        <f>VLOOKUP($B185&amp;G$8,'Raw CDR data'!$A:$K,MATCH(MID(G$10,13,100)*1,'Raw CDR data'!$2:$2,0),0)</f>
        <v>0</v>
      </c>
      <c r="H185" s="52">
        <f>VLOOKUP($B185&amp;G$8,'Raw CDR data'!$A:$K,MATCH(MID(H$10,13,100)*1,'Raw CDR data'!$2:$2,0),0)</f>
        <v>0</v>
      </c>
      <c r="I185" s="53">
        <f>VLOOKUP($B185&amp;G$8,'Raw CDR data'!$A:$K,MATCH(MID(I$10,13,100)*1,'Raw CDR data'!$2:$2,0)+1,0)</f>
        <v>0</v>
      </c>
      <c r="J185" s="53">
        <f>VLOOKUP($B185&amp;G$8,'Raw CDR data'!$A:$K,MATCH(MID(J$10,13,100)*1,'Raw CDR data'!$2:$2,0)+1,0)</f>
        <v>0</v>
      </c>
      <c r="K185" s="52">
        <f>VLOOKUP($B185&amp;K$8,'Raw CDR data'!$A:$K,MATCH(MID(K$10,13,100)*1,'Raw CDR data'!$2:$2,0),0)</f>
        <v>0</v>
      </c>
      <c r="L185" s="52">
        <f>VLOOKUP($B185&amp;K$8,'Raw CDR data'!$A:$K,MATCH(MID(L$10,13,100)*1,'Raw CDR data'!$2:$2,0),0)</f>
        <v>0</v>
      </c>
      <c r="M185" s="53">
        <f>VLOOKUP($B185&amp;K$8,'Raw CDR data'!$A:$K,MATCH(MID(M$10,13,100)*1,'Raw CDR data'!$2:$2,0)+1,0)</f>
        <v>0</v>
      </c>
      <c r="N185" s="53">
        <f>VLOOKUP($B185&amp;K$8,'Raw CDR data'!$A:$K,MATCH(MID(N$10,13,100)*1,'Raw CDR data'!$2:$2,0)+1,0)</f>
        <v>0</v>
      </c>
      <c r="O185" s="52">
        <f>VLOOKUP($B185&amp;O$8,'Raw CDR data'!$A:$K,MATCH(MID(O$10,13,100)*1,'Raw CDR data'!$2:$2,0),0)</f>
        <v>0</v>
      </c>
      <c r="P185" s="52">
        <f>VLOOKUP($B185&amp;O$8,'Raw CDR data'!$A:$K,MATCH(MID(P$10,13,100)*1,'Raw CDR data'!$2:$2,0),0)</f>
        <v>0</v>
      </c>
      <c r="Q185" s="53">
        <f>VLOOKUP($B185&amp;O$8,'Raw CDR data'!$A:$K,MATCH(MID(Q$10,13,100)*1,'Raw CDR data'!$2:$2,0)+1,0)</f>
        <v>0</v>
      </c>
      <c r="R185" s="53">
        <f>VLOOKUP($B185&amp;O$8,'Raw CDR data'!$A:$K,MATCH(MID(R$10,13,100)*1,'Raw CDR data'!$2:$2,0)+1,0)</f>
        <v>0</v>
      </c>
      <c r="S185" s="52">
        <f>VLOOKUP($B185&amp;S$8,'Raw CDR data'!$A:$K,MATCH(MID(S$10,13,100)*1,'Raw CDR data'!$2:$2,0),0)</f>
        <v>0</v>
      </c>
      <c r="T185" s="52">
        <f>VLOOKUP($B185&amp;S$8,'Raw CDR data'!$A:$K,MATCH(MID(T$10,13,100)*1,'Raw CDR data'!$2:$2,0),0)</f>
        <v>0</v>
      </c>
      <c r="U185" s="53">
        <f>VLOOKUP($B185&amp;S$8,'Raw CDR data'!$A:$K,MATCH(MID(U$10,13,100)*1,'Raw CDR data'!$2:$2,0)+1,0)</f>
        <v>0</v>
      </c>
      <c r="V185" s="53">
        <f>VLOOKUP($B185&amp;S$8,'Raw CDR data'!$A:$K,MATCH(MID(V$10,13,100)*1,'Raw CDR data'!$2:$2,0)+1,0)</f>
        <v>0</v>
      </c>
      <c r="W185" s="52">
        <f>VLOOKUP($B185&amp;"Further Education College",'Raw CDR data'!$A:$K,MATCH(MID(W$10,13,100)*1,'Raw CDR data'!$2:$2,0),0)</f>
        <v>0</v>
      </c>
      <c r="X185" s="52">
        <f>VLOOKUP($B185&amp;"Further Education College",'Raw CDR data'!$A:$K,MATCH(MID(X$10,13,100)*1,'Raw CDR data'!$2:$2,0),0)</f>
        <v>0</v>
      </c>
      <c r="Y185" s="53">
        <f>VLOOKUP($B185&amp;"Further Education College",'Raw CDR data'!$A:$K,MATCH(MID(Y$10,13,100)*1,'Raw CDR data'!$2:$2,0)+1,0)</f>
        <v>0</v>
      </c>
      <c r="Z185" s="53">
        <f>VLOOKUP($B185&amp;"Further Education College",'Raw CDR data'!$A:$K,MATCH(MID(Z$10,13,100)*1,'Raw CDR data'!$2:$2,0)+1,0)</f>
        <v>0</v>
      </c>
      <c r="AA185" s="52">
        <f>VLOOKUP($B185&amp;AA$8,'Raw CDR data'!$A:$K,MATCH(MID(AA$10,13,100)*1,'Raw CDR data'!$2:$2,0),0)</f>
        <v>0</v>
      </c>
      <c r="AB185" s="52">
        <f>VLOOKUP($B185&amp;AA$8,'Raw CDR data'!$A:$K,MATCH(MID(AB$10,13,100)*1,'Raw CDR data'!$2:$2,0),0)</f>
        <v>0</v>
      </c>
      <c r="AC185" s="52">
        <f>VLOOKUP($B185&amp;AC$8,'Raw CDR data'!$A:$K,MATCH(MID(AC$10,13,100)*1,'Raw CDR data'!$2:$2,0),0)</f>
        <v>0</v>
      </c>
      <c r="AD185" s="52">
        <f>VLOOKUP($B185&amp;AC$8,'Raw CDR data'!$A:$K,MATCH(MID(AD$10,13,100)*1,'Raw CDR data'!$2:$2,0),0)</f>
        <v>0</v>
      </c>
      <c r="AE185" s="52">
        <f>VLOOKUP($B185&amp;"Voluntary Adoption Agency",'Raw CDR data'!$A:$K,MATCH(MID(AE$10,13,100)*1,'Raw CDR data'!$2:$2,0),0)</f>
        <v>0</v>
      </c>
      <c r="AF185" s="52">
        <f>VLOOKUP($B185&amp;"Voluntary Adoption Agency",'Raw CDR data'!$A:$K,MATCH(MID(AF$10,13,100)*1,'Raw CDR data'!$2:$2,0),0)</f>
        <v>0</v>
      </c>
      <c r="AG185" s="52">
        <f>VLOOKUP($B185&amp;"Local Authority Adoption Agency",'Raw CDR data'!$A:$K,MATCH(MID(AG$10,13,100)*1,'Raw CDR data'!$2:$2,0),0)</f>
        <v>1</v>
      </c>
      <c r="AH185" s="52">
        <f>VLOOKUP($B185&amp;"Local Authority Adoption Agency",'Raw CDR data'!$A:$K,MATCH(MID(AH$10,13,100)*1,'Raw CDR data'!$2:$2,0),0)</f>
        <v>1</v>
      </c>
      <c r="AI185" s="52">
        <f>VLOOKUP($B185&amp;"Independent Fostering Agency",'Raw CDR data'!$A:$K,MATCH(MID(AI$10,13,100)*1,'Raw CDR data'!$2:$2,0),0)</f>
        <v>0</v>
      </c>
      <c r="AJ185" s="52">
        <f>VLOOKUP($B185&amp;"Independent Fostering Agency",'Raw CDR data'!$A:$K,MATCH(MID(AJ$10,13,100)*1,'Raw CDR data'!$2:$2,0),0)</f>
        <v>0</v>
      </c>
      <c r="AK185" s="52">
        <f>VLOOKUP($B185&amp;"Local Authority Fostering Agency",'Raw CDR data'!$A:$K,MATCH(MID(AK$10,13,100)*1,'Raw CDR data'!$2:$2,0),0)</f>
        <v>1</v>
      </c>
      <c r="AL185" s="52">
        <f>VLOOKUP($B185&amp;"Local Authority Fostering Agency",'Raw CDR data'!$A:$K,MATCH(MID(AL$10,13,100)*1,'Raw CDR data'!$2:$2,0),0)</f>
        <v>1</v>
      </c>
      <c r="AM185" s="52">
        <f>VLOOKUP($B185&amp;AM$8,'Raw CDR data'!$A:$K,MATCH(MID(AM$10,13,100)*1,'Raw CDR data'!$2:$2,0),0)</f>
        <v>6</v>
      </c>
      <c r="AN185" s="52">
        <f>VLOOKUP($B185&amp;AM$8,'Raw CDR data'!$A:$K,MATCH(MID(AN$10,13,100)*1,'Raw CDR data'!$2:$2,0),0)</f>
        <v>6</v>
      </c>
    </row>
    <row r="186" spans="2:40" s="49" customFormat="1" ht="10.5">
      <c r="B186" s="146" t="s">
        <v>2364</v>
      </c>
      <c r="C186" s="52">
        <f>VLOOKUP($B186&amp;C$8,'Raw CDR data'!$A:$K,MATCH(MID(C$10,13,100)*1,'Raw CDR data'!$2:$2,0),0)</f>
        <v>18</v>
      </c>
      <c r="D186" s="52">
        <f>VLOOKUP($B186&amp;C$8,'Raw CDR data'!$A:$K,MATCH(MID(D$10,13,100)*1,'Raw CDR data'!$2:$2,0),0)</f>
        <v>17</v>
      </c>
      <c r="E186" s="53">
        <f>VLOOKUP($B186&amp;C$8,'Raw CDR data'!$A:$K,MATCH(MID(E$10,13,100)*1,'Raw CDR data'!$2:$2,0)+1,0)</f>
        <v>80</v>
      </c>
      <c r="F186" s="53">
        <f>VLOOKUP($B186&amp;C$8,'Raw CDR data'!$A:$K,MATCH(MID(F$10,13,100)*1,'Raw CDR data'!$2:$2,0)+1,0)</f>
        <v>77</v>
      </c>
      <c r="G186" s="52">
        <f>VLOOKUP($B186&amp;G$8,'Raw CDR data'!$A:$K,MATCH(MID(G$10,13,100)*1,'Raw CDR data'!$2:$2,0),0)</f>
        <v>0</v>
      </c>
      <c r="H186" s="52">
        <f>VLOOKUP($B186&amp;G$8,'Raw CDR data'!$A:$K,MATCH(MID(H$10,13,100)*1,'Raw CDR data'!$2:$2,0),0)</f>
        <v>0</v>
      </c>
      <c r="I186" s="53">
        <f>VLOOKUP($B186&amp;G$8,'Raw CDR data'!$A:$K,MATCH(MID(I$10,13,100)*1,'Raw CDR data'!$2:$2,0)+1,0)</f>
        <v>0</v>
      </c>
      <c r="J186" s="53">
        <f>VLOOKUP($B186&amp;G$8,'Raw CDR data'!$A:$K,MATCH(MID(J$10,13,100)*1,'Raw CDR data'!$2:$2,0)+1,0)</f>
        <v>0</v>
      </c>
      <c r="K186" s="52">
        <f>VLOOKUP($B186&amp;K$8,'Raw CDR data'!$A:$K,MATCH(MID(K$10,13,100)*1,'Raw CDR data'!$2:$2,0),0)</f>
        <v>5</v>
      </c>
      <c r="L186" s="52">
        <f>VLOOKUP($B186&amp;K$8,'Raw CDR data'!$A:$K,MATCH(MID(L$10,13,100)*1,'Raw CDR data'!$2:$2,0),0)</f>
        <v>5</v>
      </c>
      <c r="M186" s="53">
        <f>VLOOKUP($B186&amp;K$8,'Raw CDR data'!$A:$K,MATCH(MID(M$10,13,100)*1,'Raw CDR data'!$2:$2,0)+1,0)</f>
        <v>219</v>
      </c>
      <c r="N186" s="53">
        <f>VLOOKUP($B186&amp;K$8,'Raw CDR data'!$A:$K,MATCH(MID(N$10,13,100)*1,'Raw CDR data'!$2:$2,0)+1,0)</f>
        <v>219</v>
      </c>
      <c r="O186" s="52">
        <f>VLOOKUP($B186&amp;O$8,'Raw CDR data'!$A:$K,MATCH(MID(O$10,13,100)*1,'Raw CDR data'!$2:$2,0),0)</f>
        <v>0</v>
      </c>
      <c r="P186" s="52">
        <f>VLOOKUP($B186&amp;O$8,'Raw CDR data'!$A:$K,MATCH(MID(P$10,13,100)*1,'Raw CDR data'!$2:$2,0),0)</f>
        <v>0</v>
      </c>
      <c r="Q186" s="53">
        <f>VLOOKUP($B186&amp;O$8,'Raw CDR data'!$A:$K,MATCH(MID(Q$10,13,100)*1,'Raw CDR data'!$2:$2,0)+1,0)</f>
        <v>0</v>
      </c>
      <c r="R186" s="53">
        <f>VLOOKUP($B186&amp;O$8,'Raw CDR data'!$A:$K,MATCH(MID(R$10,13,100)*1,'Raw CDR data'!$2:$2,0)+1,0)</f>
        <v>0</v>
      </c>
      <c r="S186" s="52">
        <f>VLOOKUP($B186&amp;S$8,'Raw CDR data'!$A:$K,MATCH(MID(S$10,13,100)*1,'Raw CDR data'!$2:$2,0),0)</f>
        <v>1</v>
      </c>
      <c r="T186" s="52">
        <f>VLOOKUP($B186&amp;S$8,'Raw CDR data'!$A:$K,MATCH(MID(T$10,13,100)*1,'Raw CDR data'!$2:$2,0),0)</f>
        <v>1</v>
      </c>
      <c r="U186" s="53">
        <f>VLOOKUP($B186&amp;S$8,'Raw CDR data'!$A:$K,MATCH(MID(U$10,13,100)*1,'Raw CDR data'!$2:$2,0)+1,0)</f>
        <v>50</v>
      </c>
      <c r="V186" s="53">
        <f>VLOOKUP($B186&amp;S$8,'Raw CDR data'!$A:$K,MATCH(MID(V$10,13,100)*1,'Raw CDR data'!$2:$2,0)+1,0)</f>
        <v>50</v>
      </c>
      <c r="W186" s="52">
        <f>VLOOKUP($B186&amp;"Further Education College",'Raw CDR data'!$A:$K,MATCH(MID(W$10,13,100)*1,'Raw CDR data'!$2:$2,0),0)</f>
        <v>1</v>
      </c>
      <c r="X186" s="52">
        <f>VLOOKUP($B186&amp;"Further Education College",'Raw CDR data'!$A:$K,MATCH(MID(X$10,13,100)*1,'Raw CDR data'!$2:$2,0),0)</f>
        <v>1</v>
      </c>
      <c r="Y186" s="53">
        <f>VLOOKUP($B186&amp;"Further Education College",'Raw CDR data'!$A:$K,MATCH(MID(Y$10,13,100)*1,'Raw CDR data'!$2:$2,0)+1,0)</f>
        <v>100</v>
      </c>
      <c r="Z186" s="53">
        <f>VLOOKUP($B186&amp;"Further Education College",'Raw CDR data'!$A:$K,MATCH(MID(Z$10,13,100)*1,'Raw CDR data'!$2:$2,0)+1,0)</f>
        <v>100</v>
      </c>
      <c r="AA186" s="52">
        <f>VLOOKUP($B186&amp;AA$8,'Raw CDR data'!$A:$K,MATCH(MID(AA$10,13,100)*1,'Raw CDR data'!$2:$2,0),0)</f>
        <v>0</v>
      </c>
      <c r="AB186" s="52">
        <f>VLOOKUP($B186&amp;AA$8,'Raw CDR data'!$A:$K,MATCH(MID(AB$10,13,100)*1,'Raw CDR data'!$2:$2,0),0)</f>
        <v>0</v>
      </c>
      <c r="AC186" s="52">
        <f>VLOOKUP($B186&amp;AC$8,'Raw CDR data'!$A:$K,MATCH(MID(AC$10,13,100)*1,'Raw CDR data'!$2:$2,0),0)</f>
        <v>0</v>
      </c>
      <c r="AD186" s="52">
        <f>VLOOKUP($B186&amp;AC$8,'Raw CDR data'!$A:$K,MATCH(MID(AD$10,13,100)*1,'Raw CDR data'!$2:$2,0),0)</f>
        <v>0</v>
      </c>
      <c r="AE186" s="52">
        <f>VLOOKUP($B186&amp;"Voluntary Adoption Agency",'Raw CDR data'!$A:$K,MATCH(MID(AE$10,13,100)*1,'Raw CDR data'!$2:$2,0),0)</f>
        <v>0</v>
      </c>
      <c r="AF186" s="52">
        <f>VLOOKUP($B186&amp;"Voluntary Adoption Agency",'Raw CDR data'!$A:$K,MATCH(MID(AF$10,13,100)*1,'Raw CDR data'!$2:$2,0),0)</f>
        <v>0</v>
      </c>
      <c r="AG186" s="52">
        <f>VLOOKUP($B186&amp;"Local Authority Adoption Agency",'Raw CDR data'!$A:$K,MATCH(MID(AG$10,13,100)*1,'Raw CDR data'!$2:$2,0),0)</f>
        <v>1</v>
      </c>
      <c r="AH186" s="52">
        <f>VLOOKUP($B186&amp;"Local Authority Adoption Agency",'Raw CDR data'!$A:$K,MATCH(MID(AH$10,13,100)*1,'Raw CDR data'!$2:$2,0),0)</f>
        <v>1</v>
      </c>
      <c r="AI186" s="52">
        <f>VLOOKUP($B186&amp;"Independent Fostering Agency",'Raw CDR data'!$A:$K,MATCH(MID(AI$10,13,100)*1,'Raw CDR data'!$2:$2,0),0)</f>
        <v>2</v>
      </c>
      <c r="AJ186" s="52">
        <f>VLOOKUP($B186&amp;"Independent Fostering Agency",'Raw CDR data'!$A:$K,MATCH(MID(AJ$10,13,100)*1,'Raw CDR data'!$2:$2,0),0)</f>
        <v>2</v>
      </c>
      <c r="AK186" s="52">
        <f>VLOOKUP($B186&amp;"Local Authority Fostering Agency",'Raw CDR data'!$A:$K,MATCH(MID(AK$10,13,100)*1,'Raw CDR data'!$2:$2,0),0)</f>
        <v>1</v>
      </c>
      <c r="AL186" s="52">
        <f>VLOOKUP($B186&amp;"Local Authority Fostering Agency",'Raw CDR data'!$A:$K,MATCH(MID(AL$10,13,100)*1,'Raw CDR data'!$2:$2,0),0)</f>
        <v>1</v>
      </c>
      <c r="AM186" s="52">
        <f>VLOOKUP($B186&amp;AM$8,'Raw CDR data'!$A:$K,MATCH(MID(AM$10,13,100)*1,'Raw CDR data'!$2:$2,0),0)</f>
        <v>29</v>
      </c>
      <c r="AN186" s="52">
        <f>VLOOKUP($B186&amp;AM$8,'Raw CDR data'!$A:$K,MATCH(MID(AN$10,13,100)*1,'Raw CDR data'!$2:$2,0),0)</f>
        <v>28</v>
      </c>
    </row>
    <row r="187" spans="2:40" s="49" customFormat="1" ht="10.5">
      <c r="B187" s="150"/>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row>
    <row r="188" spans="2:40" s="49" customFormat="1" ht="10.5">
      <c r="B188" s="143"/>
      <c r="AI188" s="55" t="s">
        <v>1756</v>
      </c>
      <c r="AK188" s="55"/>
    </row>
    <row r="190" spans="2:40" s="61" customFormat="1" ht="34.5" customHeight="1">
      <c r="B190" s="207" t="s">
        <v>305</v>
      </c>
      <c r="C190" s="207"/>
      <c r="D190" s="207"/>
      <c r="E190" s="207"/>
      <c r="F190" s="207"/>
      <c r="G190" s="207"/>
      <c r="H190" s="207"/>
      <c r="I190" s="207"/>
      <c r="J190" s="207"/>
      <c r="K190" s="207"/>
      <c r="L190" s="207"/>
      <c r="M190" s="207"/>
      <c r="N190" s="207"/>
      <c r="O190" s="207"/>
      <c r="P190" s="58"/>
      <c r="Q190" s="59"/>
      <c r="R190" s="58"/>
      <c r="S190" s="58"/>
      <c r="T190" s="58"/>
      <c r="U190" s="59"/>
      <c r="V190" s="58"/>
      <c r="W190" s="58"/>
      <c r="X190" s="58"/>
      <c r="Y190" s="59"/>
      <c r="Z190" s="58"/>
      <c r="AA190" s="58"/>
      <c r="AB190" s="58"/>
      <c r="AC190" s="58"/>
      <c r="AD190" s="58"/>
      <c r="AE190" s="58"/>
      <c r="AF190" s="60"/>
      <c r="AG190" s="58"/>
      <c r="AH190" s="60"/>
    </row>
    <row r="191" spans="2:40" s="49" customFormat="1" ht="33" customHeight="1">
      <c r="B191" s="208" t="s">
        <v>307</v>
      </c>
      <c r="C191" s="208"/>
      <c r="D191" s="208"/>
      <c r="E191" s="208"/>
      <c r="F191" s="208"/>
      <c r="G191" s="208"/>
      <c r="H191" s="208"/>
      <c r="I191" s="208"/>
      <c r="J191" s="208"/>
      <c r="K191" s="208"/>
      <c r="L191" s="208"/>
      <c r="M191" s="208"/>
      <c r="N191" s="208"/>
      <c r="O191" s="208"/>
      <c r="Q191" s="48"/>
      <c r="U191" s="48"/>
      <c r="Y191" s="48"/>
    </row>
    <row r="192" spans="2:40" ht="35.25" customHeight="1">
      <c r="B192" s="209" t="s">
        <v>2454</v>
      </c>
      <c r="C192" s="209"/>
      <c r="D192" s="209"/>
      <c r="E192" s="209"/>
      <c r="F192" s="209"/>
      <c r="G192" s="209"/>
      <c r="H192" s="209"/>
      <c r="I192" s="209"/>
      <c r="J192" s="209"/>
      <c r="K192" s="209"/>
      <c r="L192" s="209"/>
      <c r="M192" s="209"/>
      <c r="N192" s="209"/>
      <c r="O192" s="209"/>
    </row>
    <row r="193" spans="2:2">
      <c r="B193" s="141" t="s">
        <v>2455</v>
      </c>
    </row>
    <row r="194" spans="2:2">
      <c r="B194" s="141" t="s">
        <v>2450</v>
      </c>
    </row>
    <row r="195" spans="2:2">
      <c r="B195" s="141"/>
    </row>
  </sheetData>
  <sheetCalcPr fullCalcOnLoad="1"/>
  <sheetProtection sheet="1"/>
  <customSheetViews>
    <customSheetView guid="{C251D870-FA2F-4A2C-8E81-3A1D6DE8E2E3}" hiddenColumns="1" showRuler="0" topLeftCell="B1">
      <selection activeCell="B99" sqref="B99"/>
      <pageMargins left="0.75" right="0.75" top="1" bottom="1" header="0.5" footer="0.5"/>
      <pageSetup paperSize="9" scale="25" orientation="landscape" r:id="rId1"/>
      <headerFooter alignWithMargins="0"/>
    </customSheetView>
    <customSheetView guid="{6CD401F4-461E-4DA4-B8BB-0E2A592F659C}" hiddenColumns="1" showRuler="0" topLeftCell="B1">
      <selection activeCell="B1" sqref="B1"/>
      <pageMargins left="0.75" right="0.75" top="1" bottom="1" header="0.5" footer="0.5"/>
      <pageSetup paperSize="9" scale="25" orientation="landscape" r:id="rId2"/>
      <headerFooter alignWithMargins="0"/>
    </customSheetView>
  </customSheetViews>
  <mergeCells count="37">
    <mergeCell ref="C5:E5"/>
    <mergeCell ref="B2:AN3"/>
    <mergeCell ref="C9:D9"/>
    <mergeCell ref="E9:F9"/>
    <mergeCell ref="C8:F8"/>
    <mergeCell ref="G8:J8"/>
    <mergeCell ref="G9:H9"/>
    <mergeCell ref="I9:J9"/>
    <mergeCell ref="K8:N8"/>
    <mergeCell ref="K9:L9"/>
    <mergeCell ref="M9:N9"/>
    <mergeCell ref="W8:Z8"/>
    <mergeCell ref="W9:X9"/>
    <mergeCell ref="Y9:Z9"/>
    <mergeCell ref="O8:R8"/>
    <mergeCell ref="O9:P9"/>
    <mergeCell ref="Q9:R9"/>
    <mergeCell ref="S8:V8"/>
    <mergeCell ref="S9:T9"/>
    <mergeCell ref="U9:V9"/>
    <mergeCell ref="AG8:AH8"/>
    <mergeCell ref="AG9:AH9"/>
    <mergeCell ref="AA9:AB9"/>
    <mergeCell ref="AC9:AD9"/>
    <mergeCell ref="AA8:AB8"/>
    <mergeCell ref="AC8:AD8"/>
    <mergeCell ref="AE9:AF9"/>
    <mergeCell ref="B190:O190"/>
    <mergeCell ref="B191:O191"/>
    <mergeCell ref="B192:O192"/>
    <mergeCell ref="AM8:AN8"/>
    <mergeCell ref="AM9:AN9"/>
    <mergeCell ref="AK8:AL8"/>
    <mergeCell ref="AK9:AL9"/>
    <mergeCell ref="AI8:AJ8"/>
    <mergeCell ref="AI9:AJ9"/>
    <mergeCell ref="AE8:AF8"/>
  </mergeCells>
  <phoneticPr fontId="9" type="noConversion"/>
  <conditionalFormatting sqref="Y9:Z186 U9:V186 R9:R186 Q11:Q186 Q9 M9:N186 E9:F186 I9:J186">
    <cfRule type="expression" dxfId="0" priority="1" stopIfTrue="1">
      <formula>NOT(OR(#REF!="Secure Children's Home",#REF!="Boarding School",#REF!="Children's Home",#REF!="Further Education College",#REF!="Residential Family Centre",#REF!="Residential Special School"))</formula>
    </cfRule>
  </conditionalFormatting>
  <dataValidations count="2">
    <dataValidation type="list" allowBlank="1" showInputMessage="1" showErrorMessage="1" sqref="AA7:AN7 W7:X7 S7:T7 O7:P7 K7:L7 G7:H7 C7:D7">
      <formula1>"'April 2011,'May 2011,'June 2011,'Quarterly Comparison"</formula1>
    </dataValidation>
    <dataValidation type="list" allowBlank="1" showInputMessage="1" showErrorMessage="1" sqref="C5">
      <formula1>Periods</formula1>
    </dataValidation>
  </dataValidations>
  <pageMargins left="0.75" right="0.75" top="1" bottom="1" header="0.5" footer="0.5"/>
  <pageSetup paperSize="9" scale="25" orientation="landscape" r:id="rId3"/>
  <headerFooter alignWithMargins="0"/>
  <ignoredErrors>
    <ignoredError sqref="AA147:AD147 AM128:AN147 AM14:AN26 AM149:AN168 AM10:AN12 AA186:AD186 AM170:AN186 K170:V186 W10:Z11 Q11:Q12 AA10:AF11 K10:P12 R10:V12 AH10:AL11 AA26:AD26 K14:V26 K28:V51 AM28:AN51 AA51:AD51 AA168:AD168 K53:V68 AA68:AD68 AM53:AN68 AM70:AN79 AA79:AD79 K70:V79 AM81:AN95 AA95:AD95 K149:V168 K81:V95 AM97:AN108 AA108:AD108 K97:V108 AM110:AN110 AA110:AD110 K110:V110 AM112:AN126 AA126:AD126 K128:V147 K112:V126 G112:J126 G110:J110 G97:J108 G81:J95 G70:J79 G128:J147 G10:J12 G170:J186 G149:J168 G14:J26 G28:J51 G53:J68 AG10:AG11 D53:F68 D28:F51 D15:F26 D149:F168 D170:F186 D10:F12 D128:F147 D70:F79 D81:F95 D97:F108 D110:F110 D112:F126 E14:F14 AA12:AD12 AA14:AD14 AA15:AD15 AA16:AD16 AA17:AD17 AA18:AD18 AA19:AD19 AA20:AD20 AA21:AD21 AA22:AD22 AA23:AD23 AA24:AD24 AA25:AD25 AA28:AD28 AA29:AD29 AA30:AD30 AA31:AD31 AA32:AD32 AA33:AD33 AA34:AD34 AA35:AD35 AA36:AD36 AA37:AD37 AA38:AD38 AA39:AD39 AA40:AD40 AA41:AD41 AA42:AD42 AA43:AD43 AA44:AD44 AA45:AD45 AA46:AD46 AA47:AD47 AA48:AD48 AA49:AD49 AA50:AD50 AA53:AD53 AA54:AD54 AA55:AD55 AA56:AD56 AA57:AD57 AA58:AD58 AA59:AD59 AA60:AD60 AA61:AD61 AA62:AD62 AA63:AD63 AA64:AD64 AA65:AD65 AA66:AD66 AA67:AD67 AA70:AD70 AA71:AD71 AA72:AD72 AA73:AD73 AA74:AD74 AA75:AD75 AA76:AD76 AA77:AD77 AA78:AD78 AA81:AD81 AA82:AD82 AA83:AD83 AA84:AD84 AA85:AD85 AA86:AD86 AA87:AD87 AA88:AD88 AA89:AD89 AA90:AD90 AA91:AD91 AA92:AD92 AA93:AD93 AA94:AD94 AA97:AD97 AA98:AD98 AA99:AD99 AA100:AD100 AA101:AD101 AA102:AD102 AA103:AD103 AA104:AD104 AA105:AD105 AA106:AD106 AA107:AD107 AA112:AD112 AA113:AD113 AA114:AD114 AA115:AD115 AA116:AD116 AA117:AD117 AA118:AD118 AA119:AD119 AA120:AD120 AA121:AD121 AA122:AD122 AA123:AD123 AA124:AD124 AA125:AD125 AA128:AD128 AA129:AD129 AA130:AD130 AA131:AD131 AA132:AD132 AA133:AD133 AA134:AD134 AA135:AD135 AA136:AD136 AA137:AD137 AA138:AD138 AA139:AD139 AA140:AD140 AA141:AD141 AA142:AD142 AA143:AD143 AA144:AD144 AA145:AD145 AA146:AD146 AA149:AD149 AA150:AD150 AA151:AD151 AA152:AD152 AA153:AD153 AA154:AD154 AA155:AD155 AA156:AD156 AA157:AD157 AA158:AD158 AA159:AD159 AA160:AD160 AA161:AD161 AA162:AD162 AA163:AD163 AA164:AD164 AA165:AD165 AA166:AD166 AA167:AD167 AA170:AD170 AA171:AD171 AA172:AD172 AA173:AD173 AA174:AD174 AA175:AD175 AA176:AD176 AA177:AD177 AA178:AD178 AA179:AD179 AA180:AD180 AA181:AD181 AA182:AD182 AA183:AD183 AA184:AD184 AA185:AD185" formula="1"/>
  </ignoredErrors>
</worksheet>
</file>

<file path=xl/worksheets/sheet7.xml><?xml version="1.0" encoding="utf-8"?>
<worksheet xmlns="http://schemas.openxmlformats.org/spreadsheetml/2006/main" xmlns:r="http://schemas.openxmlformats.org/officeDocument/2006/relationships">
  <sheetPr enableFormatConditionsCalculation="0">
    <tabColor indexed="21"/>
  </sheetPr>
  <dimension ref="A1:Q30"/>
  <sheetViews>
    <sheetView showRowColHeaders="0" workbookViewId="0"/>
  </sheetViews>
  <sheetFormatPr defaultRowHeight="12.75"/>
  <cols>
    <col min="1" max="1" width="6.28515625" customWidth="1"/>
    <col min="2" max="2" width="14.42578125" style="151" customWidth="1"/>
    <col min="3" max="4" width="7.7109375" customWidth="1"/>
    <col min="5" max="5" width="7.5703125" customWidth="1"/>
    <col min="6" max="7" width="8.28515625" customWidth="1"/>
    <col min="8" max="8" width="6.85546875" customWidth="1"/>
    <col min="9" max="9" width="12.28515625" customWidth="1"/>
    <col min="10" max="10" width="7.28515625" customWidth="1"/>
    <col min="11" max="11" width="7.7109375" customWidth="1"/>
    <col min="12" max="12" width="7.85546875" customWidth="1"/>
    <col min="13" max="13" width="8" customWidth="1"/>
    <col min="14" max="14" width="10" customWidth="1"/>
    <col min="16" max="16" width="6.5703125" customWidth="1"/>
  </cols>
  <sheetData>
    <row r="1" spans="1:17">
      <c r="A1" s="129"/>
      <c r="B1" s="153"/>
      <c r="C1" s="129"/>
      <c r="D1" s="129"/>
      <c r="E1" s="129"/>
      <c r="F1" s="129"/>
      <c r="G1" s="129"/>
      <c r="H1" s="129"/>
      <c r="I1" s="129"/>
      <c r="J1" s="129"/>
      <c r="K1" s="129"/>
      <c r="L1" s="129"/>
      <c r="M1" s="129"/>
      <c r="N1" s="129"/>
      <c r="O1" s="129"/>
      <c r="P1" s="129"/>
      <c r="Q1" s="129"/>
    </row>
    <row r="2" spans="1:17" ht="14.25">
      <c r="A2" s="129"/>
      <c r="B2" s="154" t="s">
        <v>1379</v>
      </c>
      <c r="C2" s="129"/>
      <c r="D2" s="129"/>
      <c r="E2" s="129"/>
      <c r="F2" s="129"/>
      <c r="G2" s="129"/>
      <c r="H2" s="129"/>
      <c r="I2" s="129"/>
      <c r="J2" s="129"/>
      <c r="K2" s="129"/>
      <c r="L2" s="129"/>
      <c r="M2" s="129"/>
      <c r="N2" s="129"/>
      <c r="O2" s="129"/>
      <c r="P2" s="129"/>
      <c r="Q2" s="129"/>
    </row>
    <row r="3" spans="1:17">
      <c r="A3" s="129"/>
      <c r="B3" s="153"/>
      <c r="C3" s="129"/>
      <c r="D3" s="129"/>
      <c r="E3" s="129"/>
      <c r="F3" s="129"/>
      <c r="G3" s="129"/>
      <c r="H3" s="129"/>
      <c r="I3" s="129"/>
      <c r="J3" s="129"/>
      <c r="K3" s="129"/>
      <c r="L3" s="129"/>
      <c r="M3" s="129"/>
      <c r="N3" s="129"/>
      <c r="O3" s="129"/>
      <c r="P3" s="129"/>
      <c r="Q3" s="129"/>
    </row>
    <row r="4" spans="1:17" ht="13.5" thickBot="1">
      <c r="A4" s="129"/>
      <c r="B4" s="153"/>
      <c r="C4" s="129"/>
      <c r="D4" s="129"/>
      <c r="E4" s="129"/>
      <c r="F4" s="129"/>
      <c r="G4" s="129"/>
      <c r="H4" s="129"/>
      <c r="I4" s="129"/>
      <c r="J4" s="129"/>
      <c r="K4" s="129"/>
      <c r="L4" s="129"/>
      <c r="M4" s="129"/>
      <c r="N4" s="129"/>
      <c r="O4" s="129"/>
      <c r="P4" s="129"/>
      <c r="Q4" s="129"/>
    </row>
    <row r="5" spans="1:17" ht="66" customHeight="1" thickBot="1">
      <c r="B5" s="156" t="s">
        <v>1201</v>
      </c>
      <c r="C5" s="157" t="s">
        <v>1202</v>
      </c>
      <c r="D5" s="158" t="s">
        <v>756</v>
      </c>
      <c r="E5" s="158" t="s">
        <v>1431</v>
      </c>
      <c r="F5" s="158" t="s">
        <v>1604</v>
      </c>
      <c r="G5" s="158" t="s">
        <v>760</v>
      </c>
      <c r="H5" s="158" t="s">
        <v>1602</v>
      </c>
      <c r="I5" s="158" t="s">
        <v>1459</v>
      </c>
      <c r="J5" s="158" t="s">
        <v>1444</v>
      </c>
      <c r="K5" s="158" t="s">
        <v>759</v>
      </c>
      <c r="L5" s="177" t="s">
        <v>2462</v>
      </c>
      <c r="M5" s="158" t="s">
        <v>1605</v>
      </c>
      <c r="N5" s="158" t="s">
        <v>1065</v>
      </c>
      <c r="O5" s="158" t="s">
        <v>1846</v>
      </c>
      <c r="P5" s="159" t="s">
        <v>606</v>
      </c>
    </row>
    <row r="6" spans="1:17">
      <c r="A6" s="129"/>
      <c r="B6" s="160">
        <v>40724</v>
      </c>
      <c r="C6" s="168" t="s">
        <v>1424</v>
      </c>
      <c r="D6" s="161">
        <v>2076</v>
      </c>
      <c r="E6" s="161">
        <v>16</v>
      </c>
      <c r="F6" s="161">
        <v>205</v>
      </c>
      <c r="G6" s="161">
        <v>58</v>
      </c>
      <c r="H6" s="161">
        <v>533</v>
      </c>
      <c r="I6" s="161">
        <v>43</v>
      </c>
      <c r="J6" s="161">
        <v>4</v>
      </c>
      <c r="K6" s="161">
        <v>44</v>
      </c>
      <c r="L6" s="161">
        <v>48</v>
      </c>
      <c r="M6" s="161">
        <v>149</v>
      </c>
      <c r="N6" s="161">
        <v>288</v>
      </c>
      <c r="O6" s="161">
        <v>150</v>
      </c>
      <c r="P6" s="162">
        <v>3614</v>
      </c>
      <c r="Q6" s="129"/>
    </row>
    <row r="7" spans="1:17">
      <c r="A7" s="129"/>
      <c r="B7" s="163">
        <v>40816</v>
      </c>
      <c r="C7" s="169" t="s">
        <v>1424</v>
      </c>
      <c r="D7" s="155">
        <v>2074</v>
      </c>
      <c r="E7" s="155">
        <v>16</v>
      </c>
      <c r="F7" s="155">
        <v>202</v>
      </c>
      <c r="G7" s="155">
        <v>61</v>
      </c>
      <c r="H7" s="155">
        <v>89</v>
      </c>
      <c r="I7" s="155">
        <v>43</v>
      </c>
      <c r="J7" s="155">
        <v>4</v>
      </c>
      <c r="K7" s="155">
        <v>43</v>
      </c>
      <c r="L7" s="155">
        <v>48</v>
      </c>
      <c r="M7" s="155">
        <v>150</v>
      </c>
      <c r="N7" s="155">
        <v>288</v>
      </c>
      <c r="O7" s="155">
        <v>149</v>
      </c>
      <c r="P7" s="164">
        <v>3167</v>
      </c>
      <c r="Q7" s="129"/>
    </row>
    <row r="8" spans="1:17">
      <c r="A8" s="129"/>
      <c r="B8" s="163" t="s">
        <v>607</v>
      </c>
      <c r="C8" s="169" t="s">
        <v>1424</v>
      </c>
      <c r="D8" s="155">
        <v>2063</v>
      </c>
      <c r="E8" s="155">
        <v>16</v>
      </c>
      <c r="F8" s="155">
        <v>197</v>
      </c>
      <c r="G8" s="155">
        <v>64</v>
      </c>
      <c r="H8" s="155">
        <v>85</v>
      </c>
      <c r="I8" s="155">
        <v>44</v>
      </c>
      <c r="J8" s="155">
        <v>4</v>
      </c>
      <c r="K8" s="155">
        <v>43</v>
      </c>
      <c r="L8" s="155">
        <v>48</v>
      </c>
      <c r="M8" s="155">
        <v>150</v>
      </c>
      <c r="N8" s="155">
        <v>292</v>
      </c>
      <c r="O8" s="155">
        <v>149</v>
      </c>
      <c r="P8" s="164">
        <v>3155</v>
      </c>
      <c r="Q8" s="129"/>
    </row>
    <row r="9" spans="1:17" ht="13.5" thickBot="1">
      <c r="A9" s="129"/>
      <c r="B9" s="165">
        <v>40999</v>
      </c>
      <c r="C9" s="173" t="s">
        <v>1424</v>
      </c>
      <c r="D9" s="166">
        <v>2074</v>
      </c>
      <c r="E9" s="155">
        <v>16</v>
      </c>
      <c r="F9" s="166">
        <v>194</v>
      </c>
      <c r="G9" s="166">
        <v>65</v>
      </c>
      <c r="H9" s="166">
        <v>86</v>
      </c>
      <c r="I9" s="166">
        <v>44</v>
      </c>
      <c r="J9" s="166">
        <v>4</v>
      </c>
      <c r="K9" s="166">
        <v>40</v>
      </c>
      <c r="L9" s="166">
        <v>48</v>
      </c>
      <c r="M9" s="166">
        <v>150</v>
      </c>
      <c r="N9" s="166">
        <v>295</v>
      </c>
      <c r="O9" s="166">
        <v>150</v>
      </c>
      <c r="P9" s="167">
        <v>3166</v>
      </c>
      <c r="Q9" s="129"/>
    </row>
    <row r="10" spans="1:17">
      <c r="A10" s="129"/>
      <c r="B10" s="160">
        <v>40724</v>
      </c>
      <c r="C10" s="168" t="s">
        <v>1425</v>
      </c>
      <c r="D10" s="161">
        <v>11862</v>
      </c>
      <c r="E10" s="161">
        <v>300</v>
      </c>
      <c r="F10" s="161">
        <v>5147</v>
      </c>
      <c r="G10" s="161">
        <v>392</v>
      </c>
      <c r="H10" s="161">
        <v>71985</v>
      </c>
      <c r="I10" s="161">
        <v>4226</v>
      </c>
      <c r="J10" s="221"/>
      <c r="K10" s="222"/>
      <c r="L10" s="222"/>
      <c r="M10" s="222"/>
      <c r="N10" s="222"/>
      <c r="O10" s="222"/>
      <c r="P10" s="223"/>
      <c r="Q10" s="129"/>
    </row>
    <row r="11" spans="1:17">
      <c r="A11" s="129"/>
      <c r="B11" s="163">
        <v>40816</v>
      </c>
      <c r="C11" s="169" t="s">
        <v>1425</v>
      </c>
      <c r="D11" s="155">
        <v>11844</v>
      </c>
      <c r="E11" s="155">
        <v>281</v>
      </c>
      <c r="F11" s="155">
        <v>5355</v>
      </c>
      <c r="G11" s="155">
        <v>417</v>
      </c>
      <c r="H11" s="155">
        <v>10156</v>
      </c>
      <c r="I11" s="155">
        <v>4290</v>
      </c>
      <c r="J11" s="224"/>
      <c r="K11" s="225"/>
      <c r="L11" s="225"/>
      <c r="M11" s="225"/>
      <c r="N11" s="225"/>
      <c r="O11" s="225"/>
      <c r="P11" s="226"/>
      <c r="Q11" s="129"/>
    </row>
    <row r="12" spans="1:17">
      <c r="A12" s="129"/>
      <c r="B12" s="163" t="s">
        <v>607</v>
      </c>
      <c r="C12" s="169" t="s">
        <v>1425</v>
      </c>
      <c r="D12" s="155">
        <v>11780</v>
      </c>
      <c r="E12" s="155">
        <v>281</v>
      </c>
      <c r="F12" s="155">
        <v>6395</v>
      </c>
      <c r="G12" s="155">
        <v>425</v>
      </c>
      <c r="H12" s="155">
        <v>9602</v>
      </c>
      <c r="I12" s="155">
        <v>4177</v>
      </c>
      <c r="J12" s="224"/>
      <c r="K12" s="225"/>
      <c r="L12" s="225"/>
      <c r="M12" s="225"/>
      <c r="N12" s="225"/>
      <c r="O12" s="225"/>
      <c r="P12" s="226"/>
      <c r="Q12" s="129"/>
    </row>
    <row r="13" spans="1:17" ht="13.5" thickBot="1">
      <c r="A13" s="129"/>
      <c r="B13" s="165">
        <v>40999</v>
      </c>
      <c r="C13" s="173" t="s">
        <v>1425</v>
      </c>
      <c r="D13" s="166">
        <v>11765</v>
      </c>
      <c r="E13" s="166">
        <v>281</v>
      </c>
      <c r="F13" s="166">
        <v>6328</v>
      </c>
      <c r="G13" s="166">
        <v>429</v>
      </c>
      <c r="H13" s="166">
        <v>9724</v>
      </c>
      <c r="I13" s="166">
        <v>4177</v>
      </c>
      <c r="J13" s="227"/>
      <c r="K13" s="228"/>
      <c r="L13" s="228"/>
      <c r="M13" s="228"/>
      <c r="N13" s="228"/>
      <c r="O13" s="228"/>
      <c r="P13" s="229"/>
      <c r="Q13" s="129"/>
    </row>
    <row r="14" spans="1:17">
      <c r="A14" s="129"/>
      <c r="B14" s="153"/>
      <c r="C14" s="129"/>
      <c r="D14" s="129"/>
      <c r="E14" s="129"/>
      <c r="F14" s="129"/>
      <c r="G14" s="129"/>
      <c r="H14" s="129"/>
      <c r="I14" s="129"/>
      <c r="J14" s="129"/>
      <c r="K14" s="129"/>
      <c r="L14" s="129"/>
      <c r="M14" s="129"/>
      <c r="N14" s="129"/>
      <c r="O14" s="129"/>
      <c r="P14" s="129"/>
      <c r="Q14" s="129"/>
    </row>
    <row r="15" spans="1:17">
      <c r="A15" s="129"/>
      <c r="B15" s="153"/>
      <c r="C15" s="129"/>
      <c r="D15" s="129"/>
      <c r="E15" s="129"/>
      <c r="F15" s="129"/>
      <c r="G15" s="129"/>
      <c r="H15" s="129"/>
      <c r="I15" s="129"/>
      <c r="J15" s="129"/>
      <c r="K15" s="129"/>
      <c r="L15" s="129"/>
      <c r="M15" s="129"/>
      <c r="N15" s="129"/>
      <c r="O15" s="129"/>
      <c r="P15" s="129"/>
      <c r="Q15" s="129"/>
    </row>
    <row r="16" spans="1:17">
      <c r="A16" s="129"/>
      <c r="B16" s="153"/>
      <c r="C16" s="129"/>
      <c r="D16" s="129"/>
      <c r="E16" s="129"/>
      <c r="F16" s="129"/>
      <c r="G16" s="129"/>
      <c r="H16" s="129"/>
      <c r="I16" s="129"/>
      <c r="J16" s="129"/>
      <c r="K16" s="129"/>
      <c r="L16" s="129"/>
      <c r="M16" s="129"/>
      <c r="N16" s="129"/>
      <c r="O16" s="129"/>
      <c r="P16" s="129"/>
      <c r="Q16" s="129"/>
    </row>
    <row r="17" spans="1:17">
      <c r="A17" s="129"/>
      <c r="B17" s="153"/>
      <c r="C17" s="129"/>
      <c r="D17" s="129"/>
      <c r="E17" s="129"/>
      <c r="F17" s="129"/>
      <c r="G17" s="129"/>
      <c r="H17" s="129"/>
      <c r="I17" s="129"/>
      <c r="J17" s="129"/>
      <c r="K17" s="129"/>
      <c r="L17" s="129"/>
      <c r="M17" s="129"/>
      <c r="N17" s="129"/>
      <c r="O17" s="129"/>
      <c r="P17" s="129"/>
      <c r="Q17" s="129"/>
    </row>
    <row r="18" spans="1:17" ht="24.75" customHeight="1">
      <c r="A18" s="129"/>
      <c r="B18" s="219" t="s">
        <v>1203</v>
      </c>
      <c r="C18" s="220"/>
      <c r="D18" s="220"/>
      <c r="E18" s="220"/>
      <c r="F18" s="220"/>
      <c r="G18" s="220"/>
      <c r="H18" s="220"/>
      <c r="I18" s="220"/>
      <c r="J18" s="220"/>
      <c r="K18" s="220"/>
      <c r="L18" s="220"/>
      <c r="M18" s="220"/>
      <c r="N18" s="220"/>
      <c r="O18" s="220"/>
      <c r="P18" s="220"/>
      <c r="Q18" s="129"/>
    </row>
    <row r="19" spans="1:17">
      <c r="A19" s="129"/>
      <c r="B19" s="153"/>
      <c r="C19" s="129"/>
      <c r="D19" s="129"/>
      <c r="E19" s="129"/>
      <c r="F19" s="129"/>
      <c r="G19" s="129"/>
      <c r="H19" s="129"/>
      <c r="I19" s="129"/>
      <c r="J19" s="129"/>
      <c r="K19" s="129"/>
      <c r="L19" s="129"/>
      <c r="M19" s="129"/>
      <c r="N19" s="129"/>
      <c r="O19" s="129"/>
      <c r="P19" s="129"/>
      <c r="Q19" s="129"/>
    </row>
    <row r="20" spans="1:17">
      <c r="A20" s="129"/>
      <c r="B20" s="153"/>
      <c r="C20" s="129"/>
      <c r="D20" s="129"/>
      <c r="E20" s="129"/>
      <c r="F20" s="129"/>
      <c r="G20" s="129"/>
      <c r="H20" s="129"/>
      <c r="I20" s="129"/>
      <c r="J20" s="129"/>
      <c r="K20" s="129"/>
      <c r="L20" s="129"/>
      <c r="M20" s="129"/>
      <c r="N20" s="129"/>
      <c r="O20" s="129"/>
      <c r="P20" s="129"/>
      <c r="Q20" s="129"/>
    </row>
    <row r="21" spans="1:17">
      <c r="A21" s="129"/>
      <c r="B21" s="153"/>
      <c r="C21" s="129"/>
      <c r="D21" s="129"/>
      <c r="E21" s="129"/>
      <c r="F21" s="129"/>
      <c r="G21" s="129"/>
      <c r="H21" s="129"/>
      <c r="I21" s="129"/>
      <c r="J21" s="129"/>
      <c r="K21" s="129"/>
      <c r="L21" s="129"/>
      <c r="M21" s="129"/>
      <c r="N21" s="129"/>
      <c r="O21" s="129"/>
      <c r="P21" s="129"/>
      <c r="Q21" s="129"/>
    </row>
    <row r="22" spans="1:17">
      <c r="A22" s="129"/>
      <c r="B22" s="153"/>
      <c r="C22" s="129"/>
      <c r="D22" s="129"/>
      <c r="E22" s="129"/>
      <c r="F22" s="129"/>
      <c r="G22" s="129"/>
      <c r="H22" s="129"/>
      <c r="I22" s="129"/>
      <c r="J22" s="129"/>
      <c r="K22" s="129"/>
      <c r="L22" s="129"/>
      <c r="M22" s="129"/>
      <c r="N22" s="129"/>
      <c r="O22" s="129"/>
      <c r="P22" s="129"/>
      <c r="Q22" s="129"/>
    </row>
    <row r="23" spans="1:17">
      <c r="A23" s="129"/>
      <c r="B23" s="153"/>
      <c r="C23" s="129"/>
      <c r="D23" s="129"/>
      <c r="E23" s="129"/>
      <c r="F23" s="129"/>
      <c r="G23" s="129"/>
      <c r="H23" s="129"/>
      <c r="I23" s="129"/>
      <c r="J23" s="129"/>
      <c r="K23" s="129"/>
      <c r="L23" s="129"/>
      <c r="M23" s="129"/>
      <c r="N23" s="129"/>
      <c r="O23" s="129"/>
      <c r="P23" s="129"/>
      <c r="Q23" s="129"/>
    </row>
    <row r="24" spans="1:17">
      <c r="A24" s="129"/>
      <c r="B24" s="153"/>
      <c r="C24" s="129"/>
      <c r="D24" s="129"/>
      <c r="E24" s="129"/>
      <c r="F24" s="129"/>
      <c r="G24" s="129"/>
      <c r="H24" s="129"/>
      <c r="I24" s="129"/>
      <c r="J24" s="129"/>
      <c r="K24" s="129"/>
      <c r="L24" s="129"/>
      <c r="M24" s="129"/>
      <c r="N24" s="129"/>
      <c r="O24" s="129"/>
      <c r="P24" s="129"/>
      <c r="Q24" s="129"/>
    </row>
    <row r="25" spans="1:17">
      <c r="A25" s="129"/>
      <c r="B25" s="153"/>
      <c r="C25" s="129"/>
      <c r="D25" s="129"/>
      <c r="E25" s="129"/>
      <c r="F25" s="129"/>
      <c r="G25" s="129"/>
      <c r="H25" s="129"/>
      <c r="I25" s="129"/>
      <c r="J25" s="129"/>
      <c r="K25" s="129"/>
      <c r="L25" s="129"/>
      <c r="M25" s="129"/>
      <c r="N25" s="129"/>
      <c r="O25" s="129"/>
      <c r="P25" s="129"/>
      <c r="Q25" s="129"/>
    </row>
    <row r="26" spans="1:17">
      <c r="A26" s="129"/>
      <c r="B26" s="153"/>
      <c r="C26" s="129"/>
      <c r="D26" s="129"/>
      <c r="E26" s="129"/>
      <c r="F26" s="129"/>
      <c r="G26" s="129"/>
      <c r="H26" s="129"/>
      <c r="I26" s="129"/>
      <c r="J26" s="129"/>
      <c r="K26" s="129"/>
      <c r="L26" s="129"/>
      <c r="M26" s="129"/>
      <c r="N26" s="129"/>
      <c r="O26" s="129"/>
      <c r="P26" s="129"/>
      <c r="Q26" s="129"/>
    </row>
    <row r="27" spans="1:17">
      <c r="A27" s="129"/>
      <c r="B27" s="153"/>
      <c r="C27" s="129"/>
      <c r="D27" s="129"/>
      <c r="E27" s="129"/>
      <c r="F27" s="129"/>
      <c r="G27" s="129"/>
      <c r="H27" s="129"/>
      <c r="I27" s="129"/>
      <c r="J27" s="129"/>
      <c r="K27" s="129"/>
      <c r="L27" s="129"/>
      <c r="M27" s="129"/>
      <c r="N27" s="129"/>
      <c r="O27" s="129"/>
      <c r="P27" s="129"/>
      <c r="Q27" s="129"/>
    </row>
    <row r="28" spans="1:17">
      <c r="A28" s="129"/>
      <c r="B28" s="153"/>
      <c r="C28" s="129"/>
      <c r="D28" s="129"/>
      <c r="E28" s="129"/>
      <c r="F28" s="129"/>
      <c r="G28" s="129"/>
      <c r="H28" s="129"/>
      <c r="I28" s="129"/>
      <c r="J28" s="129"/>
      <c r="K28" s="129"/>
      <c r="L28" s="129"/>
      <c r="M28" s="129"/>
      <c r="N28" s="129"/>
      <c r="O28" s="129"/>
      <c r="P28" s="129"/>
      <c r="Q28" s="129"/>
    </row>
    <row r="29" spans="1:17">
      <c r="A29" s="129"/>
      <c r="B29" s="153"/>
      <c r="C29" s="129"/>
      <c r="D29" s="129"/>
      <c r="E29" s="129"/>
      <c r="F29" s="129"/>
      <c r="G29" s="129"/>
      <c r="H29" s="129"/>
      <c r="I29" s="129"/>
      <c r="J29" s="129"/>
      <c r="K29" s="129"/>
      <c r="L29" s="129"/>
      <c r="M29" s="129"/>
      <c r="N29" s="129"/>
      <c r="O29" s="129"/>
      <c r="P29" s="129"/>
      <c r="Q29" s="129"/>
    </row>
    <row r="30" spans="1:17">
      <c r="A30" s="129"/>
      <c r="B30" s="153"/>
      <c r="C30" s="129"/>
      <c r="D30" s="129"/>
      <c r="E30" s="129"/>
      <c r="F30" s="129"/>
      <c r="G30" s="129"/>
      <c r="H30" s="129"/>
      <c r="I30" s="129"/>
      <c r="J30" s="129"/>
      <c r="K30" s="129"/>
      <c r="L30" s="129"/>
      <c r="M30" s="129"/>
      <c r="N30" s="129"/>
      <c r="O30" s="129"/>
      <c r="P30" s="129"/>
      <c r="Q30" s="129"/>
    </row>
  </sheetData>
  <sheetProtection sheet="1"/>
  <mergeCells count="2">
    <mergeCell ref="B18:P18"/>
    <mergeCell ref="J10:P13"/>
  </mergeCells>
  <phoneticPr fontId="9"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B1:B15"/>
  <sheetViews>
    <sheetView showRowColHeaders="0" zoomScale="87" workbookViewId="0"/>
  </sheetViews>
  <sheetFormatPr defaultRowHeight="12.75"/>
  <cols>
    <col min="1" max="16384" width="9.140625" style="129"/>
  </cols>
  <sheetData>
    <row r="1" spans="2:2" ht="4.5" customHeight="1"/>
    <row r="2" spans="2:2" ht="15">
      <c r="B2" s="171" t="s">
        <v>1709</v>
      </c>
    </row>
    <row r="3" spans="2:2" ht="6" customHeight="1"/>
    <row r="4" spans="2:2" ht="15">
      <c r="B4" s="171"/>
    </row>
    <row r="5" spans="2:2" ht="15">
      <c r="B5" s="172"/>
    </row>
    <row r="6" spans="2:2" ht="15">
      <c r="B6" s="172"/>
    </row>
    <row r="7" spans="2:2" ht="15">
      <c r="B7" s="172"/>
    </row>
    <row r="8" spans="2:2" ht="15">
      <c r="B8" s="172"/>
    </row>
    <row r="9" spans="2:2" ht="15">
      <c r="B9" s="172"/>
    </row>
    <row r="10" spans="2:2" ht="15">
      <c r="B10" s="172"/>
    </row>
    <row r="11" spans="2:2" ht="15">
      <c r="B11" s="172"/>
    </row>
    <row r="12" spans="2:2" ht="15">
      <c r="B12" s="172"/>
    </row>
    <row r="13" spans="2:2" ht="15">
      <c r="B13" s="172"/>
    </row>
    <row r="15" spans="2:2" ht="15">
      <c r="B15" s="171"/>
    </row>
  </sheetData>
  <sheetProtection sheet="1"/>
  <phoneticPr fontId="9" type="noConversion"/>
  <pageMargins left="0.75" right="0.75" top="1" bottom="1" header="0.5" footer="0.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B15"/>
  <sheetViews>
    <sheetView showRowColHeaders="0" zoomScale="87" workbookViewId="0"/>
  </sheetViews>
  <sheetFormatPr defaultRowHeight="12.75"/>
  <cols>
    <col min="1" max="16384" width="9.140625" style="129"/>
  </cols>
  <sheetData>
    <row r="1" spans="2:2" ht="4.5" customHeight="1"/>
    <row r="2" spans="2:2" ht="15">
      <c r="B2" s="171" t="s">
        <v>1710</v>
      </c>
    </row>
    <row r="3" spans="2:2" ht="6" customHeight="1"/>
    <row r="4" spans="2:2" ht="15">
      <c r="B4" s="171"/>
    </row>
    <row r="5" spans="2:2" ht="15">
      <c r="B5" s="172"/>
    </row>
    <row r="6" spans="2:2" ht="15">
      <c r="B6" s="172"/>
    </row>
    <row r="7" spans="2:2" ht="15">
      <c r="B7" s="172"/>
    </row>
    <row r="8" spans="2:2" ht="15">
      <c r="B8" s="172"/>
    </row>
    <row r="9" spans="2:2" ht="15">
      <c r="B9" s="172"/>
    </row>
    <row r="10" spans="2:2" ht="15">
      <c r="B10" s="172"/>
    </row>
    <row r="11" spans="2:2" ht="15">
      <c r="B11" s="172"/>
    </row>
    <row r="12" spans="2:2" ht="15">
      <c r="B12" s="172"/>
    </row>
    <row r="13" spans="2:2" ht="15">
      <c r="B13" s="172"/>
    </row>
    <row r="15" spans="2:2" ht="15">
      <c r="B15" s="171"/>
    </row>
  </sheetData>
  <sheetProtection sheet="1"/>
  <phoneticPr fontId="9"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Lookups</vt:lpstr>
      <vt:lpstr>Cover</vt:lpstr>
      <vt:lpstr>Contents</vt:lpstr>
      <vt:lpstr>Explanatory notes</vt:lpstr>
      <vt:lpstr>Table 1</vt:lpstr>
      <vt:lpstr>Table 2</vt:lpstr>
      <vt:lpstr>Table 3</vt:lpstr>
      <vt:lpstr>Map 1</vt:lpstr>
      <vt:lpstr>Map 2</vt:lpstr>
      <vt:lpstr>Raw CDR data</vt:lpstr>
      <vt:lpstr>GOR</vt:lpstr>
      <vt:lpstr>LocalAuthorities</vt:lpstr>
      <vt:lpstr>Periods</vt:lpstr>
      <vt:lpstr>ProvisionTypes</vt:lpstr>
      <vt:lpstr>'Raw CDR data'!raisql1hq_SOCIAL_CARE_SC_Providers_and_Places_Quarter</vt:lpstr>
    </vt:vector>
  </TitlesOfParts>
  <Company>Ofsted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jonesr</dc:creator>
  <cp:lastModifiedBy>ICS</cp:lastModifiedBy>
  <cp:lastPrinted>2011-10-27T16:15:49Z</cp:lastPrinted>
  <dcterms:created xsi:type="dcterms:W3CDTF">2011-07-05T14:27:08Z</dcterms:created>
  <dcterms:modified xsi:type="dcterms:W3CDTF">2012-05-23T10:42:31Z</dcterms:modified>
</cp:coreProperties>
</file>