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hidePivotFieldList="1" defaultThemeVersion="124226"/>
  <bookViews>
    <workbookView xWindow="0" yWindow="0" windowWidth="17400" windowHeight="6630" tabRatio="905"/>
  </bookViews>
  <sheets>
    <sheet name="Cover" sheetId="83" r:id="rId1"/>
    <sheet name="Contents" sheetId="33" r:id="rId2"/>
    <sheet name="DataPack" sheetId="49" state="hidden" r:id="rId3"/>
    <sheet name="Dates1" sheetId="40" state="hidden" r:id="rId4"/>
    <sheet name="Table 1" sheetId="35" r:id="rId5"/>
    <sheet name="Table 2" sheetId="84" r:id="rId6"/>
    <sheet name="Table 2a" sheetId="66" r:id="rId7"/>
    <sheet name="Table 2b" sheetId="54" r:id="rId8"/>
    <sheet name="Table 2c" sheetId="67" r:id="rId9"/>
    <sheet name="Table 2d" sheetId="68" r:id="rId10"/>
    <sheet name="Table 2e" sheetId="70" r:id="rId11"/>
    <sheet name="Table 2f" sheetId="71" r:id="rId12"/>
    <sheet name="Table 2g" sheetId="73" r:id="rId13"/>
    <sheet name="Table 3" sheetId="14" r:id="rId14"/>
    <sheet name="Chart 1" sheetId="39" r:id="rId15"/>
    <sheet name="Chart 2" sheetId="85" r:id="rId16"/>
    <sheet name="Chart 2a" sheetId="41" r:id="rId17"/>
    <sheet name="Chart 2b" sheetId="77" r:id="rId18"/>
    <sheet name="Chart 2c" sheetId="76" r:id="rId19"/>
    <sheet name="Chart 3" sheetId="25" r:id="rId20"/>
    <sheet name="Chart 4" sheetId="48" r:id="rId21"/>
    <sheet name="Chart 4a" sheetId="81" r:id="rId22"/>
    <sheet name="Chart 4b" sheetId="82" r:id="rId23"/>
  </sheets>
  <externalReferences>
    <externalReference r:id="rId24"/>
    <externalReference r:id="rId25"/>
  </externalReferences>
  <definedNames>
    <definedName name="April" localSheetId="0">[2]Dates!#REF!</definedName>
    <definedName name="April">Dates1!#REF!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>#REF!</definedName>
    <definedName name="_xlnm.Print_Area" localSheetId="14">'Chart 1'!$A$2:$N$36</definedName>
    <definedName name="_xlnm.Print_Area" localSheetId="16">'Chart 2a'!$A$2:$M$34</definedName>
    <definedName name="_xlnm.Print_Area" localSheetId="17">'Chart 2b'!$A$2:$O$33</definedName>
    <definedName name="_xlnm.Print_Area" localSheetId="18">'Chart 2c'!$A$2:$P$33</definedName>
    <definedName name="_xlnm.Print_Area" localSheetId="19">'Chart 3'!$A$2:$M$34</definedName>
    <definedName name="_xlnm.Print_Area" localSheetId="20">'Chart 4'!$A$2:$K$35</definedName>
    <definedName name="_xlnm.Print_Area" localSheetId="21">'Chart 4a'!$A$2:$N$32</definedName>
    <definedName name="_xlnm.Print_Area" localSheetId="22">'Chart 4b'!$A$2:$O$32</definedName>
    <definedName name="_xlnm.Print_Area" localSheetId="1">Contents!$A$1:$Q$48</definedName>
    <definedName name="_xlnm.Print_Area" localSheetId="0">Cover!$A$1:$C$35</definedName>
    <definedName name="_xlnm.Print_Area" localSheetId="4">'Table 1'!$A$1:$Y$15</definedName>
    <definedName name="_xlnm.Print_Area" localSheetId="5">'Table 2'!$B$2:$R$35</definedName>
    <definedName name="_xlnm.Print_Area" localSheetId="6">'Table 2a'!$B$2:$Q$35</definedName>
    <definedName name="_xlnm.Print_Area" localSheetId="7">'Table 2b'!$B$2:$U$35</definedName>
    <definedName name="_xlnm.Print_Area" localSheetId="8">'Table 2c'!$B$2:$Q$33</definedName>
    <definedName name="_xlnm.Print_Area" localSheetId="9">'Table 2d'!$B$2:$R$33</definedName>
    <definedName name="_xlnm.Print_Area" localSheetId="10">'Table 2e'!$B$2:$R$34</definedName>
    <definedName name="_xlnm.Print_Area" localSheetId="11">'Table 2f'!$B$2:$S$34</definedName>
    <definedName name="_xlnm.Print_Area" localSheetId="12">'Table 2g'!$B$2:$S$33</definedName>
    <definedName name="_xlnm.Print_Area" localSheetId="13">'Table 3'!$B$2:$I$14</definedName>
    <definedName name="Quarter1">[1]Ranges!$A$1:$A$4</definedName>
    <definedName name="Time">#REF!</definedName>
  </definedNames>
  <calcPr calcId="125725"/>
</workbook>
</file>

<file path=xl/calcChain.xml><?xml version="1.0" encoding="utf-8"?>
<calcChain xmlns="http://schemas.openxmlformats.org/spreadsheetml/2006/main">
  <c r="B2" i="76"/>
  <c r="B2" i="77"/>
  <c r="B2" i="41"/>
  <c r="G13" i="85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C13"/>
  <c r="B13" s="1"/>
  <c r="C12"/>
  <c r="B12" s="1"/>
  <c r="C11"/>
  <c r="B11" s="1"/>
  <c r="C10"/>
  <c r="B10" s="1"/>
  <c r="C9"/>
  <c r="B9" s="1"/>
  <c r="B2" i="84"/>
  <c r="C7" i="82"/>
  <c r="B7" s="1"/>
  <c r="C10"/>
  <c r="B10" s="1"/>
  <c r="C9"/>
  <c r="B9" s="1"/>
  <c r="C8"/>
  <c r="B8" s="1"/>
  <c r="C8" i="81"/>
  <c r="C10"/>
  <c r="B10"/>
  <c r="C9"/>
  <c r="B9"/>
  <c r="B8"/>
  <c r="C7"/>
  <c r="B7" s="1"/>
  <c r="C8" i="48"/>
  <c r="B8" s="1"/>
  <c r="C9"/>
  <c r="B9" s="1"/>
  <c r="C10"/>
  <c r="B10" s="1"/>
  <c r="C11"/>
  <c r="B11" s="1"/>
  <c r="C12"/>
  <c r="B12" s="1"/>
  <c r="C7"/>
  <c r="B7" s="1"/>
  <c r="B2" i="39"/>
  <c r="C11" i="25"/>
  <c r="B11" s="1"/>
  <c r="C12"/>
  <c r="B12" s="1"/>
  <c r="C8"/>
  <c r="B8" s="1"/>
  <c r="C9"/>
  <c r="B9" s="1"/>
  <c r="C10"/>
  <c r="B10" s="1"/>
  <c r="C7"/>
  <c r="B7" s="1"/>
  <c r="B2" i="71"/>
  <c r="B2" i="73"/>
  <c r="D13" i="76"/>
  <c r="E13"/>
  <c r="C13" s="1"/>
  <c r="B13" s="1"/>
  <c r="F13"/>
  <c r="G13"/>
  <c r="D10"/>
  <c r="E10"/>
  <c r="F10"/>
  <c r="G10"/>
  <c r="C10"/>
  <c r="D11"/>
  <c r="E11"/>
  <c r="F11"/>
  <c r="G11"/>
  <c r="D12"/>
  <c r="E12"/>
  <c r="C12" s="1"/>
  <c r="B12" s="1"/>
  <c r="F12"/>
  <c r="G12"/>
  <c r="D9"/>
  <c r="E9"/>
  <c r="F9"/>
  <c r="G9"/>
  <c r="B10"/>
  <c r="D13" i="77"/>
  <c r="E13"/>
  <c r="F13"/>
  <c r="G13"/>
  <c r="C13" s="1"/>
  <c r="B13" s="1"/>
  <c r="D12"/>
  <c r="E12"/>
  <c r="F12"/>
  <c r="G12"/>
  <c r="C12"/>
  <c r="B12" s="1"/>
  <c r="D11"/>
  <c r="E11"/>
  <c r="C11" s="1"/>
  <c r="B11" s="1"/>
  <c r="F11"/>
  <c r="G11"/>
  <c r="D10"/>
  <c r="E10"/>
  <c r="F10"/>
  <c r="G10"/>
  <c r="C10"/>
  <c r="B10" s="1"/>
  <c r="D9"/>
  <c r="E9"/>
  <c r="C9" s="1"/>
  <c r="B9" s="1"/>
  <c r="F9"/>
  <c r="G9"/>
  <c r="D10" i="41"/>
  <c r="E10"/>
  <c r="F10"/>
  <c r="G10"/>
  <c r="C10"/>
  <c r="D11"/>
  <c r="E11"/>
  <c r="F11"/>
  <c r="G11"/>
  <c r="D12"/>
  <c r="E12"/>
  <c r="C12" s="1"/>
  <c r="B12" s="1"/>
  <c r="F12"/>
  <c r="G12"/>
  <c r="D13"/>
  <c r="E13"/>
  <c r="F13"/>
  <c r="G13"/>
  <c r="D9"/>
  <c r="E9"/>
  <c r="F9"/>
  <c r="G9"/>
  <c r="C9"/>
  <c r="B9" s="1"/>
  <c r="B10"/>
  <c r="D15" i="39"/>
  <c r="E15"/>
  <c r="C15" s="1"/>
  <c r="B15" s="1"/>
  <c r="F15"/>
  <c r="G15"/>
  <c r="D14"/>
  <c r="E14"/>
  <c r="F14"/>
  <c r="G14"/>
  <c r="C14"/>
  <c r="B14" s="1"/>
  <c r="D13"/>
  <c r="E13"/>
  <c r="C13" s="1"/>
  <c r="B13" s="1"/>
  <c r="F13"/>
  <c r="G13"/>
  <c r="D12"/>
  <c r="E12"/>
  <c r="F12"/>
  <c r="G12"/>
  <c r="C12"/>
  <c r="B12" s="1"/>
  <c r="D11"/>
  <c r="E11"/>
  <c r="C11" s="1"/>
  <c r="B11" s="1"/>
  <c r="F11"/>
  <c r="G11"/>
  <c r="D10"/>
  <c r="E10"/>
  <c r="F10"/>
  <c r="G10"/>
  <c r="C10"/>
  <c r="B10" s="1"/>
  <c r="D9"/>
  <c r="E9"/>
  <c r="C9" s="1"/>
  <c r="B9" s="1"/>
  <c r="F9"/>
  <c r="G9"/>
  <c r="B2" i="70"/>
  <c r="B2" i="54"/>
  <c r="B2" i="66"/>
  <c r="J8" i="84"/>
  <c r="B2" i="68"/>
  <c r="B2" i="67"/>
  <c r="J24" i="84"/>
  <c r="L24"/>
  <c r="N24"/>
  <c r="P24"/>
  <c r="I24"/>
  <c r="J30"/>
  <c r="L30"/>
  <c r="I30" s="1"/>
  <c r="N30"/>
  <c r="P30"/>
  <c r="J9"/>
  <c r="L9"/>
  <c r="N9"/>
  <c r="P9"/>
  <c r="I9"/>
  <c r="J10"/>
  <c r="L10"/>
  <c r="I10" s="1"/>
  <c r="N10"/>
  <c r="P10"/>
  <c r="J11"/>
  <c r="L11"/>
  <c r="N11"/>
  <c r="P11"/>
  <c r="I11"/>
  <c r="J12"/>
  <c r="L12"/>
  <c r="I12" s="1"/>
  <c r="N12"/>
  <c r="P12"/>
  <c r="J13"/>
  <c r="L13"/>
  <c r="N13"/>
  <c r="P13"/>
  <c r="I13"/>
  <c r="J14"/>
  <c r="L14"/>
  <c r="I14" s="1"/>
  <c r="N14"/>
  <c r="P14"/>
  <c r="J15"/>
  <c r="L15"/>
  <c r="N15"/>
  <c r="P15"/>
  <c r="I15"/>
  <c r="J16"/>
  <c r="L16"/>
  <c r="I16" s="1"/>
  <c r="N16"/>
  <c r="P16"/>
  <c r="J17"/>
  <c r="L17"/>
  <c r="N17"/>
  <c r="P17"/>
  <c r="I17"/>
  <c r="J18"/>
  <c r="L18"/>
  <c r="I18" s="1"/>
  <c r="N18"/>
  <c r="P18"/>
  <c r="J19"/>
  <c r="L19"/>
  <c r="N19"/>
  <c r="P19"/>
  <c r="I19"/>
  <c r="J20"/>
  <c r="L20"/>
  <c r="I20" s="1"/>
  <c r="N20"/>
  <c r="P20"/>
  <c r="J21"/>
  <c r="L21"/>
  <c r="N21"/>
  <c r="P21"/>
  <c r="I21"/>
  <c r="J22"/>
  <c r="L22"/>
  <c r="I22" s="1"/>
  <c r="N22"/>
  <c r="P22"/>
  <c r="J23"/>
  <c r="L23"/>
  <c r="N23"/>
  <c r="P23"/>
  <c r="I23"/>
  <c r="J25"/>
  <c r="L25"/>
  <c r="N25"/>
  <c r="P25"/>
  <c r="I25" s="1"/>
  <c r="J26"/>
  <c r="L26"/>
  <c r="N26"/>
  <c r="P26"/>
  <c r="I26"/>
  <c r="J27"/>
  <c r="L27"/>
  <c r="N27"/>
  <c r="P27"/>
  <c r="I27" s="1"/>
  <c r="J28"/>
  <c r="L28"/>
  <c r="N28"/>
  <c r="P28"/>
  <c r="I28"/>
  <c r="J29"/>
  <c r="L29"/>
  <c r="N29"/>
  <c r="P29"/>
  <c r="I29" s="1"/>
  <c r="L8"/>
  <c r="N8"/>
  <c r="P8"/>
  <c r="Q28"/>
  <c r="O28"/>
  <c r="M28"/>
  <c r="Q26"/>
  <c r="O26"/>
  <c r="M26"/>
  <c r="Q24"/>
  <c r="O24"/>
  <c r="M24"/>
  <c r="Q23"/>
  <c r="O23"/>
  <c r="M23"/>
  <c r="Q21"/>
  <c r="O21"/>
  <c r="M21"/>
  <c r="Q19"/>
  <c r="O19"/>
  <c r="M19"/>
  <c r="Q17"/>
  <c r="O17"/>
  <c r="M17"/>
  <c r="Q15"/>
  <c r="O15"/>
  <c r="M15"/>
  <c r="Q13"/>
  <c r="O13"/>
  <c r="M13"/>
  <c r="Q11"/>
  <c r="O11"/>
  <c r="M11"/>
  <c r="Q9"/>
  <c r="O9"/>
  <c r="M9"/>
  <c r="J11" i="66"/>
  <c r="J8"/>
  <c r="B2" i="35"/>
  <c r="J9"/>
  <c r="S7"/>
  <c r="S8"/>
  <c r="S9"/>
  <c r="S10"/>
  <c r="S11"/>
  <c r="P7"/>
  <c r="P8"/>
  <c r="P9"/>
  <c r="P10"/>
  <c r="P11"/>
  <c r="M7"/>
  <c r="M8"/>
  <c r="M9"/>
  <c r="M10"/>
  <c r="M11"/>
  <c r="J10"/>
  <c r="J7"/>
  <c r="J8"/>
  <c r="J11"/>
  <c r="J12" s="1"/>
  <c r="G7"/>
  <c r="G8"/>
  <c r="G9"/>
  <c r="G10"/>
  <c r="G11"/>
  <c r="G12" s="1"/>
  <c r="D9"/>
  <c r="D10"/>
  <c r="D7"/>
  <c r="D8"/>
  <c r="D11"/>
  <c r="D12" s="1"/>
  <c r="P9" i="73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P9" i="7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P9" i="70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P9" i="68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P9" i="6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P9" i="54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P8"/>
  <c r="N8"/>
  <c r="L8"/>
  <c r="J8"/>
  <c r="I8" s="1"/>
  <c r="P9" i="66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8"/>
  <c r="J9"/>
  <c r="J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I8"/>
  <c r="K8" s="1"/>
  <c r="I8" i="7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8" i="71"/>
  <c r="K8" s="1"/>
  <c r="M8"/>
  <c r="O8"/>
  <c r="Q8"/>
  <c r="I9"/>
  <c r="K9"/>
  <c r="M9"/>
  <c r="O9"/>
  <c r="Q9"/>
  <c r="I10"/>
  <c r="K10" s="1"/>
  <c r="O10"/>
  <c r="I11"/>
  <c r="K11" s="1"/>
  <c r="M11"/>
  <c r="Q11"/>
  <c r="I12"/>
  <c r="K12" s="1"/>
  <c r="M12"/>
  <c r="Q12"/>
  <c r="I13"/>
  <c r="K13" s="1"/>
  <c r="M13"/>
  <c r="Q13"/>
  <c r="I14"/>
  <c r="K14" s="1"/>
  <c r="M14"/>
  <c r="Q14"/>
  <c r="I15"/>
  <c r="K15" s="1"/>
  <c r="M15"/>
  <c r="Q15"/>
  <c r="I16"/>
  <c r="K16" s="1"/>
  <c r="M16"/>
  <c r="Q16"/>
  <c r="I17"/>
  <c r="K17" s="1"/>
  <c r="M17"/>
  <c r="Q17"/>
  <c r="I18"/>
  <c r="K18" s="1"/>
  <c r="M18"/>
  <c r="Q18"/>
  <c r="I19"/>
  <c r="K19" s="1"/>
  <c r="M19"/>
  <c r="Q19"/>
  <c r="I20"/>
  <c r="K20" s="1"/>
  <c r="M20"/>
  <c r="Q20"/>
  <c r="I21"/>
  <c r="K21" s="1"/>
  <c r="M21"/>
  <c r="Q21"/>
  <c r="I22"/>
  <c r="K22" s="1"/>
  <c r="M22"/>
  <c r="Q22"/>
  <c r="I23"/>
  <c r="K23" s="1"/>
  <c r="M23"/>
  <c r="Q23"/>
  <c r="I24"/>
  <c r="K24" s="1"/>
  <c r="M24"/>
  <c r="Q24"/>
  <c r="I25"/>
  <c r="K25" s="1"/>
  <c r="M25"/>
  <c r="Q25"/>
  <c r="I26"/>
  <c r="K26" s="1"/>
  <c r="M26"/>
  <c r="Q26"/>
  <c r="I27"/>
  <c r="K27" s="1"/>
  <c r="M27"/>
  <c r="Q27"/>
  <c r="I28"/>
  <c r="K28" s="1"/>
  <c r="M28"/>
  <c r="Q28"/>
  <c r="I29"/>
  <c r="K29" s="1"/>
  <c r="M29"/>
  <c r="Q29"/>
  <c r="I30"/>
  <c r="K30" s="1"/>
  <c r="M30"/>
  <c r="Q30"/>
  <c r="I8" i="70"/>
  <c r="K8" s="1"/>
  <c r="M8"/>
  <c r="O8"/>
  <c r="Q8"/>
  <c r="I9"/>
  <c r="K9" s="1"/>
  <c r="M9"/>
  <c r="Q9"/>
  <c r="I10"/>
  <c r="K10"/>
  <c r="M10"/>
  <c r="O10"/>
  <c r="Q10"/>
  <c r="I11"/>
  <c r="K11" s="1"/>
  <c r="Q11"/>
  <c r="I12"/>
  <c r="K12"/>
  <c r="M12"/>
  <c r="O12"/>
  <c r="Q12"/>
  <c r="I13"/>
  <c r="K13" s="1"/>
  <c r="Q13"/>
  <c r="I14"/>
  <c r="K14"/>
  <c r="M14"/>
  <c r="O14"/>
  <c r="Q14"/>
  <c r="I15"/>
  <c r="K15" s="1"/>
  <c r="Q15"/>
  <c r="I16"/>
  <c r="K16"/>
  <c r="M16"/>
  <c r="O16"/>
  <c r="Q16"/>
  <c r="I17"/>
  <c r="K17" s="1"/>
  <c r="Q17"/>
  <c r="I18"/>
  <c r="K18"/>
  <c r="M18"/>
  <c r="O18"/>
  <c r="Q18"/>
  <c r="I19"/>
  <c r="K19" s="1"/>
  <c r="Q19"/>
  <c r="I20"/>
  <c r="K20"/>
  <c r="M20"/>
  <c r="O20"/>
  <c r="Q20"/>
  <c r="I21"/>
  <c r="K21" s="1"/>
  <c r="Q21"/>
  <c r="I22"/>
  <c r="K22"/>
  <c r="M22"/>
  <c r="O22"/>
  <c r="Q22"/>
  <c r="I23"/>
  <c r="K23" s="1"/>
  <c r="Q23"/>
  <c r="I24"/>
  <c r="K24"/>
  <c r="M24"/>
  <c r="O24"/>
  <c r="Q24"/>
  <c r="I25"/>
  <c r="K25" s="1"/>
  <c r="Q25"/>
  <c r="I26"/>
  <c r="K26"/>
  <c r="M26"/>
  <c r="O26"/>
  <c r="Q26"/>
  <c r="I27"/>
  <c r="K27" s="1"/>
  <c r="Q27"/>
  <c r="I28"/>
  <c r="K28"/>
  <c r="M28"/>
  <c r="O28"/>
  <c r="Q28"/>
  <c r="I29"/>
  <c r="K29" s="1"/>
  <c r="Q29"/>
  <c r="I30"/>
  <c r="K30"/>
  <c r="M30"/>
  <c r="O30"/>
  <c r="Q30"/>
  <c r="I8" i="6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8" i="6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M8" i="66"/>
  <c r="O8"/>
  <c r="Q8"/>
  <c r="I9"/>
  <c r="K9"/>
  <c r="M9"/>
  <c r="O9"/>
  <c r="Q9"/>
  <c r="I10"/>
  <c r="K10" s="1"/>
  <c r="Q10"/>
  <c r="I11"/>
  <c r="K11"/>
  <c r="M11"/>
  <c r="O11"/>
  <c r="Q11"/>
  <c r="I12"/>
  <c r="K12" s="1"/>
  <c r="Q12"/>
  <c r="I13"/>
  <c r="K13"/>
  <c r="M13"/>
  <c r="O13"/>
  <c r="Q13"/>
  <c r="I14"/>
  <c r="K14" s="1"/>
  <c r="Q14"/>
  <c r="I15"/>
  <c r="K15"/>
  <c r="M15"/>
  <c r="O15"/>
  <c r="Q15"/>
  <c r="I16"/>
  <c r="K16" s="1"/>
  <c r="Q16"/>
  <c r="I17"/>
  <c r="K17"/>
  <c r="M17"/>
  <c r="O17"/>
  <c r="Q17"/>
  <c r="I18"/>
  <c r="K18" s="1"/>
  <c r="Q18"/>
  <c r="I19"/>
  <c r="K19"/>
  <c r="M19"/>
  <c r="O19"/>
  <c r="Q19"/>
  <c r="I20"/>
  <c r="K20" s="1"/>
  <c r="Q20"/>
  <c r="I21"/>
  <c r="K21"/>
  <c r="M21"/>
  <c r="O21"/>
  <c r="Q21"/>
  <c r="I22"/>
  <c r="K22" s="1"/>
  <c r="Q22"/>
  <c r="I23"/>
  <c r="K23"/>
  <c r="M23"/>
  <c r="O23"/>
  <c r="Q23"/>
  <c r="I24"/>
  <c r="K24" s="1"/>
  <c r="Q24"/>
  <c r="I25"/>
  <c r="K25"/>
  <c r="M25"/>
  <c r="O25"/>
  <c r="Q25"/>
  <c r="I26"/>
  <c r="K26" s="1"/>
  <c r="Q26"/>
  <c r="I27"/>
  <c r="K27"/>
  <c r="M27"/>
  <c r="O27"/>
  <c r="Q27"/>
  <c r="I28"/>
  <c r="K28" s="1"/>
  <c r="Q28"/>
  <c r="I29"/>
  <c r="K29"/>
  <c r="M29"/>
  <c r="O29"/>
  <c r="Q29"/>
  <c r="I30"/>
  <c r="K30" s="1"/>
  <c r="Q30"/>
  <c r="I9" i="54"/>
  <c r="K9"/>
  <c r="M9"/>
  <c r="O9"/>
  <c r="Q9"/>
  <c r="I10"/>
  <c r="K10" s="1"/>
  <c r="Q10"/>
  <c r="I11"/>
  <c r="K11"/>
  <c r="M11"/>
  <c r="O11"/>
  <c r="Q11"/>
  <c r="I12"/>
  <c r="K12" s="1"/>
  <c r="Q12"/>
  <c r="I13"/>
  <c r="K13"/>
  <c r="M13"/>
  <c r="O13"/>
  <c r="Q13"/>
  <c r="I14"/>
  <c r="K14" s="1"/>
  <c r="Q14"/>
  <c r="I15"/>
  <c r="K15"/>
  <c r="M15"/>
  <c r="O15"/>
  <c r="Q15"/>
  <c r="I16"/>
  <c r="K16" s="1"/>
  <c r="Q16"/>
  <c r="I17"/>
  <c r="K17"/>
  <c r="M17"/>
  <c r="O17"/>
  <c r="Q17"/>
  <c r="I18"/>
  <c r="K18" s="1"/>
  <c r="Q18"/>
  <c r="I19"/>
  <c r="K19"/>
  <c r="M19"/>
  <c r="O19"/>
  <c r="Q19"/>
  <c r="I20"/>
  <c r="K20" s="1"/>
  <c r="Q20"/>
  <c r="I21"/>
  <c r="K21"/>
  <c r="M21"/>
  <c r="O21"/>
  <c r="Q21"/>
  <c r="I22"/>
  <c r="K22" s="1"/>
  <c r="Q22"/>
  <c r="I23"/>
  <c r="K23"/>
  <c r="M23"/>
  <c r="O23"/>
  <c r="Q23"/>
  <c r="I24"/>
  <c r="K24" s="1"/>
  <c r="Q24"/>
  <c r="I25"/>
  <c r="K25"/>
  <c r="M25"/>
  <c r="O25"/>
  <c r="Q25"/>
  <c r="I26"/>
  <c r="K26" s="1"/>
  <c r="Q26"/>
  <c r="I27"/>
  <c r="K27"/>
  <c r="M27"/>
  <c r="O27"/>
  <c r="Q27"/>
  <c r="I28"/>
  <c r="K28" s="1"/>
  <c r="Q28"/>
  <c r="I29"/>
  <c r="K29"/>
  <c r="M29"/>
  <c r="O29"/>
  <c r="Q29"/>
  <c r="I30"/>
  <c r="K30" s="1"/>
  <c r="C40" i="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O27" i="84" l="1"/>
  <c r="Q27"/>
  <c r="M27"/>
  <c r="Q22"/>
  <c r="M22"/>
  <c r="O22"/>
  <c r="Q18"/>
  <c r="M18"/>
  <c r="O18"/>
  <c r="Q14"/>
  <c r="M14"/>
  <c r="O14"/>
  <c r="Q10"/>
  <c r="M10"/>
  <c r="O10"/>
  <c r="O29"/>
  <c r="Q29"/>
  <c r="M29"/>
  <c r="O25"/>
  <c r="Q25"/>
  <c r="M25"/>
  <c r="Q20"/>
  <c r="M20"/>
  <c r="O20"/>
  <c r="Q16"/>
  <c r="M16"/>
  <c r="O16"/>
  <c r="Q12"/>
  <c r="M12"/>
  <c r="O12"/>
  <c r="Q30"/>
  <c r="M30"/>
  <c r="O30"/>
  <c r="Q30" i="54"/>
  <c r="O29" i="71"/>
  <c r="O27"/>
  <c r="O25"/>
  <c r="O23"/>
  <c r="O21"/>
  <c r="O19"/>
  <c r="O17"/>
  <c r="O15"/>
  <c r="O13"/>
  <c r="O11"/>
  <c r="Q10"/>
  <c r="M10"/>
  <c r="P12" i="35"/>
  <c r="I8" i="84"/>
  <c r="K28"/>
  <c r="K26"/>
  <c r="K23"/>
  <c r="K21"/>
  <c r="K19"/>
  <c r="K17"/>
  <c r="K15"/>
  <c r="K13"/>
  <c r="K11"/>
  <c r="K9"/>
  <c r="K24"/>
  <c r="C11" i="41"/>
  <c r="B11" s="1"/>
  <c r="C9" i="76"/>
  <c r="B9" s="1"/>
  <c r="M30" i="54"/>
  <c r="M28"/>
  <c r="M26"/>
  <c r="M24"/>
  <c r="M22"/>
  <c r="M20"/>
  <c r="M18"/>
  <c r="M16"/>
  <c r="M14"/>
  <c r="M12"/>
  <c r="M10"/>
  <c r="M30" i="66"/>
  <c r="M28"/>
  <c r="M26"/>
  <c r="M24"/>
  <c r="M22"/>
  <c r="M20"/>
  <c r="M18"/>
  <c r="M16"/>
  <c r="M14"/>
  <c r="M12"/>
  <c r="M10"/>
  <c r="M29" i="70"/>
  <c r="M27"/>
  <c r="M25"/>
  <c r="M23"/>
  <c r="M21"/>
  <c r="M19"/>
  <c r="M17"/>
  <c r="M15"/>
  <c r="M13"/>
  <c r="M11"/>
  <c r="M12" i="35"/>
  <c r="S12"/>
  <c r="K29" i="84"/>
  <c r="K27"/>
  <c r="K25"/>
  <c r="K22"/>
  <c r="K20"/>
  <c r="K18"/>
  <c r="K16"/>
  <c r="K14"/>
  <c r="K12"/>
  <c r="K10"/>
  <c r="K30"/>
  <c r="C13" i="41"/>
  <c r="B13" s="1"/>
  <c r="C11" i="76"/>
  <c r="B11" s="1"/>
  <c r="K8" i="54"/>
  <c r="O8"/>
  <c r="M8"/>
  <c r="Q8"/>
  <c r="K8" i="84"/>
  <c r="O8"/>
  <c r="Q8"/>
  <c r="M8"/>
  <c r="O30" i="54"/>
  <c r="O28"/>
  <c r="O26"/>
  <c r="O24"/>
  <c r="O22"/>
  <c r="O20"/>
  <c r="O18"/>
  <c r="O16"/>
  <c r="O14"/>
  <c r="O12"/>
  <c r="O10"/>
  <c r="O30" i="66"/>
  <c r="O28"/>
  <c r="O26"/>
  <c r="O24"/>
  <c r="O22"/>
  <c r="O20"/>
  <c r="O18"/>
  <c r="O16"/>
  <c r="O14"/>
  <c r="O12"/>
  <c r="O10"/>
  <c r="O29" i="70"/>
  <c r="O27"/>
  <c r="O25"/>
  <c r="O23"/>
  <c r="O21"/>
  <c r="O19"/>
  <c r="O17"/>
  <c r="O15"/>
  <c r="O13"/>
  <c r="O11"/>
  <c r="O9"/>
  <c r="O30" i="71"/>
  <c r="O28"/>
  <c r="O26"/>
  <c r="O24"/>
  <c r="O22"/>
  <c r="O20"/>
  <c r="O18"/>
  <c r="O16"/>
  <c r="O14"/>
  <c r="O12"/>
</calcChain>
</file>

<file path=xl/sharedStrings.xml><?xml version="1.0" encoding="utf-8"?>
<sst xmlns="http://schemas.openxmlformats.org/spreadsheetml/2006/main" count="1127" uniqueCount="219">
  <si>
    <t>Charts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</si>
  <si>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</si>
  <si>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</si>
  <si>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</si>
  <si>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</si>
  <si>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</si>
  <si>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</si>
  <si>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</si>
  <si>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</si>
  <si>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Focused monitoring visits</t>
  </si>
  <si>
    <t>Re-inspection monitoring visits</t>
  </si>
  <si>
    <t>Partial re-inspections</t>
  </si>
  <si>
    <t>All learning and skills</t>
  </si>
  <si>
    <t>All colleges</t>
  </si>
  <si>
    <r>
      <t>All colleges</t>
    </r>
    <r>
      <rPr>
        <b/>
        <vertAlign val="superscript"/>
        <sz val="8"/>
        <rFont val="Tahoma"/>
        <family val="2"/>
      </rPr>
      <t>1</t>
    </r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</si>
  <si>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</si>
  <si>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</si>
  <si>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</si>
  <si>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</si>
  <si>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</si>
  <si>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</si>
  <si>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</si>
  <si>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</si>
  <si>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</si>
  <si>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</si>
  <si>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</si>
  <si>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</si>
  <si>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</si>
  <si>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</si>
  <si>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</si>
  <si>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</si>
  <si>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</si>
  <si>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</si>
  <si>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</si>
  <si>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</si>
  <si>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</si>
  <si>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Capacity to make further improvements</t>
  </si>
  <si>
    <t>A. Outcomes for learners</t>
  </si>
  <si>
    <t>A1. How well do learners achieve and enjoy their learning</t>
  </si>
  <si>
    <t>A1.a) How well do learners attain their learning goals</t>
  </si>
  <si>
    <t>A1.b) How well do learners progress?</t>
  </si>
  <si>
    <t>A2. How well do learners improve their economic and social well-being through learning and development?</t>
  </si>
  <si>
    <t>A3. How safe do learners feel?</t>
  </si>
  <si>
    <t>A4. Are learners able to make informed choices about their own health and well being?*</t>
  </si>
  <si>
    <t>A5. How well do learners make a positive contribution to the community?*</t>
  </si>
  <si>
    <t>B. Quality of provision</t>
  </si>
  <si>
    <t>B1. How effectively do teaching, training and assessment support learning and development?</t>
  </si>
  <si>
    <t>B2. How effectively does the provision meet the needs and interests of users?</t>
  </si>
  <si>
    <t>B3. How well do partnerships with schools, employers, community groups and others lead to benefits for learners?</t>
  </si>
  <si>
    <t>B4. How effective are the care, guidance and support learners receive in helping them to achieve?</t>
  </si>
  <si>
    <t>C. Leadership and management</t>
  </si>
  <si>
    <t>C1. How effectively do leaders and managers raise expectations and promote ambition throughout the organisation?</t>
  </si>
  <si>
    <t>C2. How effectively do governors and supervisory bodies provide leadership, direction and challenge?*</t>
  </si>
  <si>
    <t>C3. Safeguarding</t>
  </si>
  <si>
    <t>C4. Equality and diversity</t>
  </si>
  <si>
    <t>C5. How effectively does the provider engage with users to support and promote improvement?</t>
  </si>
  <si>
    <t>C6. How effectively does self-assessment improve the quality of the provision and outcomes for learners?</t>
  </si>
  <si>
    <t>C7. How efficiently and effectively does the provider use its available resources to secure value for money?</t>
  </si>
  <si>
    <t>Type of provider</t>
  </si>
  <si>
    <t>Date of inspection</t>
  </si>
  <si>
    <t>All college</t>
  </si>
  <si>
    <t xml:space="preserve">All work-based learning </t>
  </si>
  <si>
    <t>Judgement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</si>
  <si>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</si>
  <si>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</si>
  <si>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</si>
  <si>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</si>
  <si>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Contents</t>
  </si>
  <si>
    <t>Number of providers</t>
  </si>
  <si>
    <t>Select period: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</si>
  <si>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</si>
  <si>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</si>
  <si>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</si>
  <si>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</si>
  <si>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</si>
  <si>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</si>
  <si>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</si>
  <si>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</si>
  <si>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</si>
  <si>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</si>
  <si>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</si>
  <si>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</si>
  <si>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</si>
  <si>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WBL</t>
  </si>
  <si>
    <t>ACL</t>
  </si>
  <si>
    <t>Prison</t>
  </si>
  <si>
    <t>Probation</t>
  </si>
  <si>
    <t>Number</t>
  </si>
  <si>
    <t>Prison and young offender institutions</t>
  </si>
  <si>
    <t>1 January 2011 and 31 March 2011</t>
  </si>
  <si>
    <t>January 2011</t>
  </si>
  <si>
    <t>February 2011</t>
  </si>
  <si>
    <t>March 2011</t>
  </si>
  <si>
    <t>Adult and community learning</t>
  </si>
  <si>
    <t>DADA</t>
  </si>
  <si>
    <t>Table2 all colleges</t>
  </si>
  <si>
    <t>Table2a GFEC/TC</t>
  </si>
  <si>
    <t>Table2b SFC</t>
  </si>
  <si>
    <t>Table2c ISC</t>
  </si>
  <si>
    <t>Table2d DADA</t>
  </si>
  <si>
    <t>Table2e WBL</t>
  </si>
  <si>
    <t>Table2f ACL</t>
  </si>
  <si>
    <t>Table2g Next Step</t>
  </si>
  <si>
    <t>Table2h Prison</t>
  </si>
  <si>
    <t>Table2i Probation</t>
  </si>
  <si>
    <t xml:space="preserve">All adult and community learning </t>
  </si>
  <si>
    <t>Learning and skills inspections and outcomes</t>
  </si>
  <si>
    <t>Tables</t>
  </si>
  <si>
    <t>Next Step</t>
  </si>
  <si>
    <t>HMP Blundeston</t>
  </si>
  <si>
    <t>HMYOI Rochester</t>
  </si>
  <si>
    <t>Standguide Limited</t>
  </si>
  <si>
    <t>Age UK Milton Keynes</t>
  </si>
  <si>
    <t>BLUE SCI</t>
  </si>
  <si>
    <t>Prisons and young offender institutions</t>
  </si>
  <si>
    <t xml:space="preserve">Work Based Learning </t>
  </si>
  <si>
    <t xml:space="preserve">Train to Gain </t>
  </si>
  <si>
    <t>Source: Ofsted inspections</t>
  </si>
  <si>
    <t>%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</si>
  <si>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</si>
  <si>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</si>
  <si>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</si>
  <si>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</si>
  <si>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</si>
  <si>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</si>
  <si>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</si>
  <si>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</si>
  <si>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PROVISIONAL</t>
  </si>
  <si>
    <t>Issued by:</t>
  </si>
  <si>
    <t>Responsible director:</t>
  </si>
  <si>
    <t>Matthew Coffey</t>
  </si>
  <si>
    <t>Public enquiries:</t>
  </si>
  <si>
    <t>Press enquiries:</t>
  </si>
  <si>
    <t>Link to official statistics release web page:</t>
  </si>
  <si>
    <t>Publication medium:</t>
  </si>
  <si>
    <t>Ofsted website</t>
  </si>
  <si>
    <t>Publication frequency:</t>
  </si>
  <si>
    <t>Quarterly</t>
  </si>
  <si>
    <t>Next publication date:</t>
  </si>
  <si>
    <t>1. Includes general further education college/tertiary college, sixth form college, specialist further education college and independent specialist college.</t>
  </si>
  <si>
    <t>Unique reference number</t>
  </si>
  <si>
    <t>3. Where the number of inspections is small, percentages should be treated with caution.</t>
  </si>
  <si>
    <t>Anita Patel</t>
  </si>
  <si>
    <t>Statistician:</t>
  </si>
  <si>
    <t>Office for Standards in Education, Children's Services and Skills (Ofsted)
125 Kingsway
London
WC2B 6SE</t>
  </si>
  <si>
    <t>enquiries@ofsted.gov.uk</t>
  </si>
  <si>
    <t>pressenquiries@ofsted.gov.uk</t>
  </si>
  <si>
    <t>6 September 2011</t>
  </si>
  <si>
    <t>Total number inspected</t>
  </si>
  <si>
    <t>2. Percentages are rounded and may not add to 100.</t>
  </si>
  <si>
    <t>4. Where applicable to the type of provision.</t>
  </si>
  <si>
    <t>1. Includes specialist further education college.</t>
  </si>
  <si>
    <t>Table2 All learning and skills</t>
  </si>
  <si>
    <t xml:space="preserve">     A1. How well do learners achieve and enjoy their learning</t>
  </si>
  <si>
    <t xml:space="preserve">     A2. How well do learners improve their economic and social well-being through learning 
     and development?</t>
  </si>
  <si>
    <t xml:space="preserve">     A3. How safe do learners feel?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</si>
  <si>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4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</si>
  <si>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4</t>
    </r>
  </si>
  <si>
    <t xml:space="preserve">     B1. How effectively do teaching, training and assessment support learning and 
     development?</t>
  </si>
  <si>
    <t xml:space="preserve">     B2. How effectively does the provision meet the needs and interests of users?</t>
  </si>
  <si>
    <t xml:space="preserve">     B3. How well do partnerships with schools, employers, community groups and others 
     lead to benefits for learners?</t>
  </si>
  <si>
    <t xml:space="preserve">     B4. How effective are the care, guidance and support learners receive in helping them 
     to achieve?</t>
  </si>
  <si>
    <t xml:space="preserve">     C1. How effectively do leaders and managers raise expectations and promote ambition 
     throughout the organisation?</t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</si>
  <si>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4</t>
    </r>
  </si>
  <si>
    <t xml:space="preserve">     C5. How effectively does the provider engage with users to support and promote 
     improvement?</t>
  </si>
  <si>
    <t xml:space="preserve">     C6. How effectively does self-assessment improve the quality of the provision and 
     outcomes for learners?</t>
  </si>
  <si>
    <t xml:space="preserve">     C7. How efficiently and effectively does the provider use its available resources to 
     secure value for money?</t>
  </si>
  <si>
    <t xml:space="preserve">          A1.a) How well do learners attain their learning goals</t>
  </si>
  <si>
    <t xml:space="preserve">          A1.b) How well do learners progress?</t>
  </si>
  <si>
    <t>1. Where the number of inspections is very small, percentages are not shown.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</si>
  <si>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2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</si>
  <si>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2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</si>
  <si>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2</t>
    </r>
  </si>
  <si>
    <t>1. Percentages are rounded and may not add to 100.</t>
  </si>
  <si>
    <t>2. Where the number of inspections is small, percentages should be treated with caution.</t>
  </si>
  <si>
    <t>3. Where applicable to the type of provision.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</si>
  <si>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3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</si>
  <si>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3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</si>
  <si>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3</t>
    </r>
  </si>
  <si>
    <t>Table 3: Learning and skills providers judged inadequate between 1 January 2011 and 31 March 2011 (provisional)</t>
  </si>
  <si>
    <t>1. Includes all providers judged inadequate for overall effectiveness.</t>
  </si>
  <si>
    <t>2. Where applicable to the type of provision.</t>
  </si>
  <si>
    <t xml:space="preserve">Chart 3: Overall effectiveness of learning and skills providers inspected between 1 October 2009 and 31 March 2011, by quarter </t>
  </si>
  <si>
    <t>Chart 4: Overall effectiveness of colleges inspected between 1 September 2005 and 31 March 2011, by year1</t>
  </si>
  <si>
    <t>2. Provisional.</t>
  </si>
  <si>
    <t>Chart 4a: Overall effectiveness of work-based learning providers inspected between 1 September 2005 and 31 March 2011, by year</t>
  </si>
  <si>
    <t>Chart 4b: Overall effectiveness of adult and community learning providers inspected between 1 September 2005 and 31 March 2011, by year</t>
  </si>
  <si>
    <t>Table 1: Number of learning and skills providers inspected between 1 January 2011 and 31 March 2011, by provider and inspection type (provisional)</t>
  </si>
  <si>
    <t>Table 2: Inspection outcomes of learning and skills providers inspected between 1 January 2011 and 31 March 2011 (provisional)</t>
  </si>
  <si>
    <t>Table 2a: Inspection outcomes of colleges inspected between 1 January 2011 and 31 March 2011 (provisional)</t>
  </si>
  <si>
    <t>Table 2b: Inspection outcomes of general further education college/tertiary colleges inspected between 1 January 2011 and 31 March 2011 (provisional)</t>
  </si>
  <si>
    <t>Table 2c: Inspection outcomes of sixth form colleges inspected between 1 January 2011 and 31 March 2011 (provisional)</t>
  </si>
  <si>
    <t>Table 2d: Inspection outcomes of independent specialist colleges inspected between 1 January 2011 and 31 March 2011 (provisional)</t>
  </si>
  <si>
    <t>Table 2e: Inspection outcomes of work-based learning providers inspected between 1 January 2011 and 31 March 2011 (provisional)</t>
  </si>
  <si>
    <t>Table 2f: Inspection outcomes of adult and community learning providers inspected between 1 January 2011 and 31 March 2011 (provisional)</t>
  </si>
  <si>
    <t>Table 2g: Inspection outcomes of prison and young offender institutions inspected between 1 January 2011 and 31 March 2011 (provisional)</t>
  </si>
  <si>
    <t>Chart 1: Overall effectiveness of learning and skills providers inspected between 1 January 2011 and 31 March 2011 (provisional)</t>
  </si>
  <si>
    <t>Work-based learning</t>
  </si>
  <si>
    <t>1. Figures represent the number of providers.</t>
  </si>
  <si>
    <t>2. GFEC/TC: general further education college/tertiary college; SFC: sixth form college; ISC: independent specialist college; WBL: work-based learning provider; ACL: adult and community learning provider</t>
  </si>
  <si>
    <t>2. Figures represent the number of providers.</t>
  </si>
  <si>
    <r>
      <t>Chart 3: Overall effectiveness of learning and skills providers inspected between 1 October 2009 and 31 March 2011, by quarter</t>
    </r>
    <r>
      <rPr>
        <b/>
        <vertAlign val="superscript"/>
        <sz val="10"/>
        <rFont val="Tahoma"/>
        <family val="2"/>
      </rPr>
      <t>1</t>
    </r>
  </si>
  <si>
    <r>
      <t>Chart 4: Overall effectiveness of colleges inspected between 1 September 2005 and 31 March 2011, by year</t>
    </r>
    <r>
      <rPr>
        <b/>
        <vertAlign val="superscript"/>
        <sz val="10"/>
        <rFont val="Tahoma"/>
        <family val="2"/>
      </rPr>
      <t>1 2</t>
    </r>
  </si>
  <si>
    <t>2. Includes general further education college/tertiary college, sixth form college, specialist further education college and independent specialist college.</t>
  </si>
  <si>
    <t>3. Provisional.</t>
  </si>
  <si>
    <t>Education, children's services and skills</t>
  </si>
  <si>
    <t>2. Provisional</t>
  </si>
  <si>
    <t xml:space="preserve">    C3. How effectively does the provider promote the safeguarding of learners?</t>
  </si>
  <si>
    <t>C4. How effectively does the provider actively promote equality and diversity,
tackle discrimination and narrow the achievement gap?</t>
  </si>
  <si>
    <t>http://www.ofsted.gov.uk/publications/20110009</t>
  </si>
  <si>
    <t>1 January to 31 March 2011</t>
  </si>
  <si>
    <r>
      <t>Chart 4a: Overall effectiveness of work-based learning providers inspected between 1 September 2007 and 31 March 2011, by year</t>
    </r>
    <r>
      <rPr>
        <b/>
        <vertAlign val="superscript"/>
        <sz val="10"/>
        <rFont val="Tahoma"/>
        <family val="2"/>
      </rPr>
      <t>1</t>
    </r>
  </si>
  <si>
    <r>
      <t>Chart 4b: Overall effectiveness of adult and community learning providers inspected between 1 September 2007 and 31 March 2011, by year</t>
    </r>
    <r>
      <rPr>
        <b/>
        <vertAlign val="superscript"/>
        <sz val="10"/>
        <rFont val="Tahoma"/>
        <family val="2"/>
      </rPr>
      <t>1</t>
    </r>
  </si>
  <si>
    <t xml:space="preserve">Chart 2: Key inspection judgements of learning and skills providers inspected between 1 January 2011 and 31 March 2011 (provisional)¹ </t>
  </si>
  <si>
    <t>Chart 2a: Key inspection judgements of colleges inspected between 1 January 2011 and 31 March 2011 (provisional)</t>
  </si>
  <si>
    <t>Chart 2b: Key inspection judgements of work-based learning providers inspected between 1 January 2011 and 31 March 2011 (provisional)</t>
  </si>
  <si>
    <t>Chart 2c: Key inspection judgements of adult and community learning providers inspected between 1 January 2011 and 31 March 2011 (provisional)</t>
  </si>
  <si>
    <r>
      <t>Table 3: Learning and skills providers judged inadequate between 1 January 2011 and 31 March 2011 (provisional)</t>
    </r>
    <r>
      <rPr>
        <b/>
        <vertAlign val="superscript"/>
        <sz val="10"/>
        <rFont val="Tahoma"/>
        <family val="2"/>
      </rPr>
      <t>1</t>
    </r>
  </si>
  <si>
    <r>
      <t>Chart 2: Key inspection judgements of learning and skills providers inspected between 1 January 2011 and 31 March 2011 (provisional)</t>
    </r>
    <r>
      <rPr>
        <u/>
        <sz val="10"/>
        <color indexed="9"/>
        <rFont val="Tahoma"/>
        <family val="2"/>
      </rPr>
      <t xml:space="preserve">¹ </t>
    </r>
  </si>
</sst>
</file>

<file path=xl/styles.xml><?xml version="1.0" encoding="utf-8"?>
<styleSheet xmlns="http://schemas.openxmlformats.org/spreadsheetml/2006/main">
  <numFmts count="2">
    <numFmt numFmtId="165" formatCode="dd/mm/yyyy;@"/>
    <numFmt numFmtId="177" formatCode="[$-F800]dddd\,\ mmmm\ dd\,\ yyyy"/>
  </numFmts>
  <fonts count="28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8"/>
      <name val="Tahoma"/>
    </font>
    <font>
      <sz val="10"/>
      <color indexed="9"/>
      <name val="Tahoma"/>
    </font>
    <font>
      <sz val="8"/>
      <color indexed="9"/>
      <name val="Tahoma"/>
    </font>
    <font>
      <vertAlign val="superscript"/>
      <sz val="10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u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1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8" fillId="2" borderId="0" xfId="1" applyFont="1" applyFill="1" applyAlignment="1" applyProtection="1"/>
    <xf numFmtId="49" fontId="0" fillId="2" borderId="0" xfId="0" applyNumberFormat="1" applyFill="1"/>
    <xf numFmtId="0" fontId="8" fillId="2" borderId="0" xfId="1" applyFill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8" fillId="2" borderId="0" xfId="1" applyFill="1" applyAlignment="1" applyProtection="1">
      <alignment horizontal="left" vertical="center"/>
    </xf>
    <xf numFmtId="0" fontId="8" fillId="2" borderId="0" xfId="1" applyFont="1" applyFill="1" applyBorder="1" applyAlignment="1" applyProtection="1">
      <alignment wrapText="1"/>
    </xf>
    <xf numFmtId="0" fontId="8" fillId="2" borderId="0" xfId="1" applyFill="1" applyAlignment="1" applyProtection="1">
      <alignment vertical="center" wrapText="1"/>
    </xf>
    <xf numFmtId="0" fontId="8" fillId="2" borderId="0" xfId="1" applyFill="1" applyAlignment="1" applyProtection="1">
      <alignment horizontal="right" vertical="center" wrapText="1"/>
    </xf>
    <xf numFmtId="0" fontId="16" fillId="2" borderId="0" xfId="0" applyFont="1" applyFill="1" applyAlignment="1">
      <alignment horizontal="right"/>
    </xf>
    <xf numFmtId="49" fontId="6" fillId="2" borderId="0" xfId="0" applyNumberFormat="1" applyFont="1" applyFill="1"/>
    <xf numFmtId="0" fontId="8" fillId="2" borderId="0" xfId="1" applyFont="1" applyFill="1" applyAlignment="1" applyProtection="1">
      <alignment vertical="center" wrapText="1"/>
    </xf>
    <xf numFmtId="0" fontId="16" fillId="2" borderId="0" xfId="0" applyFont="1" applyFill="1"/>
    <xf numFmtId="0" fontId="3" fillId="2" borderId="0" xfId="0" applyFont="1" applyFill="1" applyAlignment="1" applyProtection="1">
      <alignment horizontal="left" vertical="center" wrapText="1"/>
      <protection locked="0" hidden="1"/>
    </xf>
    <xf numFmtId="0" fontId="1" fillId="2" borderId="0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1" fillId="2" borderId="0" xfId="0" applyNumberFormat="1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165" fontId="0" fillId="2" borderId="0" xfId="0" applyNumberFormat="1" applyFill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165" fontId="1" fillId="2" borderId="0" xfId="0" applyNumberFormat="1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5" fillId="2" borderId="0" xfId="0" applyFont="1" applyFill="1" applyProtection="1">
      <protection locked="0" hidden="1"/>
    </xf>
    <xf numFmtId="0" fontId="3" fillId="2" borderId="0" xfId="0" applyNumberFormat="1" applyFont="1" applyFill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5" fillId="2" borderId="1" xfId="0" applyFon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locked="0" hidden="1"/>
    </xf>
    <xf numFmtId="1" fontId="1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3" fontId="6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6" fillId="0" borderId="0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2" borderId="0" xfId="0" applyNumberForma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0" fontId="21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0" fillId="2" borderId="0" xfId="0" applyFill="1" applyAlignment="1" applyProtection="1">
      <protection locked="0" hidden="1"/>
    </xf>
    <xf numFmtId="0" fontId="17" fillId="2" borderId="0" xfId="0" applyFont="1" applyFill="1" applyProtection="1">
      <protection locked="0" hidden="1"/>
    </xf>
    <xf numFmtId="0" fontId="20" fillId="2" borderId="0" xfId="0" applyFont="1" applyFill="1" applyProtection="1">
      <protection locked="0" hidden="1"/>
    </xf>
    <xf numFmtId="0" fontId="17" fillId="2" borderId="0" xfId="0" applyFont="1" applyFill="1" applyBorder="1" applyProtection="1"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center"/>
      <protection locked="0" hidden="1"/>
    </xf>
    <xf numFmtId="0" fontId="19" fillId="2" borderId="0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Border="1" applyAlignment="1" applyProtection="1">
      <alignment horizontal="left"/>
      <protection locked="0" hidden="1"/>
    </xf>
    <xf numFmtId="0" fontId="17" fillId="2" borderId="0" xfId="0" applyFont="1" applyFill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left"/>
      <protection locked="0" hidden="1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14" fillId="2" borderId="0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locked="0" hidden="1"/>
    </xf>
    <xf numFmtId="0" fontId="11" fillId="2" borderId="0" xfId="0" applyFont="1" applyFill="1" applyAlignment="1" applyProtection="1">
      <alignment horizontal="left"/>
      <protection locked="0" hidden="1"/>
    </xf>
    <xf numFmtId="0" fontId="20" fillId="2" borderId="0" xfId="0" applyFont="1" applyFill="1" applyBorder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Border="1" applyProtection="1">
      <protection locked="0" hidden="1"/>
    </xf>
    <xf numFmtId="0" fontId="23" fillId="2" borderId="0" xfId="0" applyFont="1" applyFill="1" applyBorder="1" applyAlignment="1" applyProtection="1">
      <alignment horizontal="center"/>
      <protection locked="0" hidden="1"/>
    </xf>
    <xf numFmtId="1" fontId="4" fillId="2" borderId="0" xfId="0" applyNumberFormat="1" applyFont="1" applyFill="1" applyBorder="1" applyAlignment="1" applyProtection="1">
      <alignment horizontal="center"/>
      <protection locked="0" hidden="1"/>
    </xf>
    <xf numFmtId="15" fontId="22" fillId="2" borderId="0" xfId="0" applyNumberFormat="1" applyFont="1" applyFill="1" applyBorder="1" applyProtection="1">
      <protection locked="0" hidden="1"/>
    </xf>
    <xf numFmtId="1" fontId="22" fillId="2" borderId="0" xfId="0" applyNumberFormat="1" applyFont="1" applyFill="1" applyBorder="1" applyProtection="1">
      <protection locked="0" hidden="1"/>
    </xf>
    <xf numFmtId="1" fontId="1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Protection="1">
      <protection locked="0" hidden="1"/>
    </xf>
    <xf numFmtId="1" fontId="19" fillId="2" borderId="0" xfId="0" applyNumberFormat="1" applyFont="1" applyFill="1" applyBorder="1" applyAlignment="1" applyProtection="1">
      <alignment horizontal="center"/>
      <protection locked="0" hidden="1"/>
    </xf>
    <xf numFmtId="1" fontId="20" fillId="2" borderId="0" xfId="0" applyNumberFormat="1" applyFont="1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 applyProtection="1">
      <alignment vertical="center" wrapText="1"/>
      <protection locked="0" hidden="1"/>
    </xf>
    <xf numFmtId="0" fontId="1" fillId="2" borderId="0" xfId="0" applyFont="1" applyFill="1" applyBorder="1" applyAlignment="1" applyProtection="1"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0" fontId="11" fillId="2" borderId="0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Protection="1">
      <protection locked="0" hidden="1"/>
    </xf>
    <xf numFmtId="1" fontId="1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vertical="center"/>
      <protection locked="0" hidden="1"/>
    </xf>
    <xf numFmtId="0" fontId="3" fillId="0" borderId="0" xfId="0" applyFont="1"/>
    <xf numFmtId="0" fontId="1" fillId="2" borderId="3" xfId="0" applyFont="1" applyFill="1" applyBorder="1" applyAlignment="1" applyProtection="1">
      <protection locked="0" hidden="1"/>
    </xf>
    <xf numFmtId="0" fontId="1" fillId="2" borderId="1" xfId="0" applyFont="1" applyFill="1" applyBorder="1" applyAlignment="1" applyProtection="1"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8" fillId="2" borderId="0" xfId="1" applyFill="1" applyAlignment="1" applyProtection="1">
      <alignment horizontal="left"/>
    </xf>
    <xf numFmtId="0" fontId="8" fillId="2" borderId="0" xfId="1" applyFill="1" applyAlignment="1" applyProtection="1"/>
    <xf numFmtId="0" fontId="8" fillId="2" borderId="0" xfId="1" applyFill="1" applyAlignment="1" applyProtection="1"/>
    <xf numFmtId="0" fontId="1" fillId="2" borderId="0" xfId="0" applyFont="1" applyFill="1" applyBorder="1" applyAlignment="1" applyProtection="1">
      <alignment horizontal="center"/>
      <protection locked="0" hidden="1"/>
    </xf>
    <xf numFmtId="15" fontId="1" fillId="2" borderId="3" xfId="0" applyNumberFormat="1" applyFont="1" applyFill="1" applyBorder="1" applyAlignment="1" applyProtection="1">
      <alignment horizontal="right"/>
      <protection locked="0" hidden="1"/>
    </xf>
    <xf numFmtId="15" fontId="1" fillId="2" borderId="0" xfId="0" applyNumberFormat="1" applyFont="1" applyFill="1" applyBorder="1" applyAlignment="1" applyProtection="1">
      <alignment horizontal="right"/>
      <protection locked="0"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15" fontId="1" fillId="2" borderId="1" xfId="0" applyNumberFormat="1" applyFont="1" applyFill="1" applyBorder="1" applyAlignment="1" applyProtection="1">
      <alignment horizontal="right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2" fillId="0" borderId="11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3" fontId="0" fillId="2" borderId="7" xfId="0" applyNumberFormat="1" applyFill="1" applyBorder="1" applyProtection="1">
      <protection locked="0" hidden="1"/>
    </xf>
    <xf numFmtId="3" fontId="0" fillId="2" borderId="8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7" xfId="0" applyNumberFormat="1" applyFont="1" applyBorder="1" applyProtection="1">
      <protection locked="0" hidden="1"/>
    </xf>
    <xf numFmtId="3" fontId="12" fillId="2" borderId="8" xfId="0" applyNumberFormat="1" applyFont="1" applyFill="1" applyBorder="1" applyProtection="1">
      <protection locked="0" hidden="1"/>
    </xf>
    <xf numFmtId="3" fontId="12" fillId="2" borderId="7" xfId="0" applyNumberFormat="1" applyFont="1" applyFill="1" applyBorder="1" applyProtection="1">
      <protection locked="0" hidden="1"/>
    </xf>
    <xf numFmtId="3" fontId="7" fillId="2" borderId="8" xfId="0" applyNumberFormat="1" applyFont="1" applyFill="1" applyBorder="1" applyProtection="1">
      <protection locked="0" hidden="1"/>
    </xf>
    <xf numFmtId="3" fontId="12" fillId="2" borderId="7" xfId="0" applyNumberFormat="1" applyFont="1" applyFill="1" applyBorder="1" applyAlignment="1" applyProtection="1">
      <alignment wrapText="1"/>
      <protection locked="0" hidden="1"/>
    </xf>
    <xf numFmtId="3" fontId="12" fillId="2" borderId="8" xfId="0" applyNumberFormat="1" applyFont="1" applyFill="1" applyBorder="1" applyAlignment="1" applyProtection="1">
      <alignment wrapText="1"/>
      <protection locked="0" hidden="1"/>
    </xf>
    <xf numFmtId="3" fontId="13" fillId="2" borderId="7" xfId="1" applyNumberFormat="1" applyFont="1" applyFill="1" applyBorder="1" applyAlignment="1" applyProtection="1">
      <protection locked="0" hidden="1"/>
    </xf>
    <xf numFmtId="3" fontId="13" fillId="2" borderId="8" xfId="1" applyNumberFormat="1" applyFont="1" applyFill="1" applyBorder="1" applyAlignment="1" applyProtection="1">
      <protection locked="0" hidden="1"/>
    </xf>
    <xf numFmtId="3" fontId="0" fillId="2" borderId="9" xfId="0" applyNumberFormat="1" applyFill="1" applyBorder="1" applyProtection="1">
      <protection locked="0" hidden="1"/>
    </xf>
    <xf numFmtId="3" fontId="0" fillId="2" borderId="10" xfId="0" applyNumberForma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3" fillId="0" borderId="11" xfId="1" applyFont="1" applyBorder="1" applyAlignment="1" applyProtection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1" fontId="1" fillId="2" borderId="3" xfId="0" applyNumberFormat="1" applyFont="1" applyFill="1" applyBorder="1" applyAlignment="1" applyProtection="1">
      <alignment horizontal="center"/>
      <protection locked="0" hidden="1"/>
    </xf>
    <xf numFmtId="1" fontId="4" fillId="2" borderId="3" xfId="0" applyNumberFormat="1" applyFont="1" applyFill="1" applyBorder="1" applyAlignment="1" applyProtection="1">
      <alignment horizontal="center"/>
      <protection locked="0" hidden="1"/>
    </xf>
    <xf numFmtId="0" fontId="11" fillId="2" borderId="3" xfId="0" applyFont="1" applyFill="1" applyBorder="1" applyAlignment="1" applyProtection="1">
      <alignment horizontal="right" vertical="center"/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21" fillId="2" borderId="0" xfId="0" applyFont="1" applyFill="1" applyAlignment="1" applyProtection="1">
      <alignment wrapText="1"/>
      <protection locked="0" hidden="1"/>
    </xf>
    <xf numFmtId="0" fontId="1" fillId="2" borderId="3" xfId="0" applyFont="1" applyFill="1" applyBorder="1" applyAlignment="1" applyProtection="1">
      <alignment vertical="top"/>
      <protection locked="0" hidden="1"/>
    </xf>
    <xf numFmtId="0" fontId="1" fillId="2" borderId="0" xfId="0" applyFont="1" applyFill="1" applyAlignment="1" applyProtection="1">
      <alignment vertical="top"/>
      <protection locked="0" hidden="1"/>
    </xf>
    <xf numFmtId="0" fontId="1" fillId="2" borderId="1" xfId="0" applyFont="1" applyFill="1" applyBorder="1" applyAlignment="1" applyProtection="1">
      <alignment vertical="top"/>
      <protection locked="0" hidden="1"/>
    </xf>
    <xf numFmtId="0" fontId="10" fillId="2" borderId="0" xfId="0" applyFont="1" applyFill="1" applyBorder="1" applyAlignment="1" applyProtection="1">
      <alignment horizontal="center"/>
      <protection locked="0" hidden="1"/>
    </xf>
    <xf numFmtId="0" fontId="13" fillId="0" borderId="11" xfId="1" applyFont="1" applyFill="1" applyBorder="1" applyAlignment="1" applyProtection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3" fontId="12" fillId="2" borderId="7" xfId="0" applyNumberFormat="1" applyFont="1" applyFill="1" applyBorder="1" applyAlignment="1" applyProtection="1">
      <alignment horizontal="left" wrapText="1"/>
      <protection locked="0" hidden="1"/>
    </xf>
    <xf numFmtId="3" fontId="12" fillId="2" borderId="8" xfId="0" applyNumberFormat="1" applyFont="1" applyFill="1" applyBorder="1" applyAlignment="1" applyProtection="1">
      <alignment horizontal="left" wrapText="1"/>
      <protection locked="0" hidden="1"/>
    </xf>
    <xf numFmtId="0" fontId="8" fillId="2" borderId="0" xfId="1" applyFill="1" applyAlignment="1" applyProtection="1">
      <alignment horizontal="left"/>
    </xf>
    <xf numFmtId="0" fontId="8" fillId="2" borderId="0" xfId="1" applyFont="1" applyFill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2" xfId="0" applyFill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1" fillId="2" borderId="3" xfId="0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2" borderId="0" xfId="0" applyFont="1" applyFill="1" applyAlignment="1" applyProtection="1">
      <alignment horizontal="left" wrapText="1"/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left" vertical="center"/>
      <protection locked="0" hidden="1"/>
    </xf>
    <xf numFmtId="0" fontId="10" fillId="2" borderId="1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 vertical="center" wrapText="1"/>
      <protection locked="0" hidden="1"/>
    </xf>
    <xf numFmtId="0" fontId="10" fillId="2" borderId="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top" wrapText="1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0" xfId="0" applyFont="1" applyFill="1" applyBorder="1" applyAlignment="1" applyProtection="1">
      <alignment horizontal="left" vertical="top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075401544508912"/>
          <c:y val="7.0175679055917817E-2"/>
          <c:w val="0.84254744187644259"/>
          <c:h val="0.80351152519025903"/>
        </c:manualLayout>
      </c:layout>
      <c:barChart>
        <c:barDir val="bar"/>
        <c:grouping val="percentStacked"/>
        <c:ser>
          <c:idx val="0"/>
          <c:order val="0"/>
          <c:tx>
            <c:strRef>
              <c:f>'Chart 1'!$D$8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8AB23E"/>
              </a:solidFill>
              <a:prstDash val="solid"/>
            </a:ln>
          </c:spP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1'!$B$9:$B$15</c:f>
              <c:strCache>
                <c:ptCount val="7"/>
                <c:pt idx="0">
                  <c:v>All colleges (28)</c:v>
                </c:pt>
                <c:pt idx="1">
                  <c:v>GFEC/TC (22)</c:v>
                </c:pt>
                <c:pt idx="2">
                  <c:v>SFC (1)</c:v>
                </c:pt>
                <c:pt idx="3">
                  <c:v>ISC (5)</c:v>
                </c:pt>
                <c:pt idx="4">
                  <c:v>WBL (45)</c:v>
                </c:pt>
                <c:pt idx="5">
                  <c:v>ACL (14)</c:v>
                </c:pt>
                <c:pt idx="6">
                  <c:v>Prison (5)</c:v>
                </c:pt>
              </c:strCache>
            </c:strRef>
          </c:cat>
          <c:val>
            <c:numRef>
              <c:f>'Chart 1'!$D$9:$D$15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1'!$E$8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9B5BA5"/>
              </a:solidFill>
              <a:prstDash val="solid"/>
            </a:ln>
          </c:spPr>
          <c:dLbls>
            <c:dLbl>
              <c:idx val="3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1'!$B$9:$B$15</c:f>
              <c:strCache>
                <c:ptCount val="7"/>
                <c:pt idx="0">
                  <c:v>All colleges (28)</c:v>
                </c:pt>
                <c:pt idx="1">
                  <c:v>GFEC/TC (22)</c:v>
                </c:pt>
                <c:pt idx="2">
                  <c:v>SFC (1)</c:v>
                </c:pt>
                <c:pt idx="3">
                  <c:v>ISC (5)</c:v>
                </c:pt>
                <c:pt idx="4">
                  <c:v>WBL (45)</c:v>
                </c:pt>
                <c:pt idx="5">
                  <c:v>ACL (14)</c:v>
                </c:pt>
                <c:pt idx="6">
                  <c:v>Prison (5)</c:v>
                </c:pt>
              </c:strCache>
            </c:strRef>
          </c:cat>
          <c:val>
            <c:numRef>
              <c:f>'Chart 1'!$E$9:$E$15</c:f>
              <c:numCache>
                <c:formatCode>General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22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1'!$F$8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9B44D"/>
              </a:solidFill>
              <a:prstDash val="solid"/>
            </a:ln>
          </c:spPr>
          <c:dLbls>
            <c:dLbl>
              <c:idx val="2"/>
              <c:delete val="1"/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1'!$B$9:$B$15</c:f>
              <c:strCache>
                <c:ptCount val="7"/>
                <c:pt idx="0">
                  <c:v>All colleges (28)</c:v>
                </c:pt>
                <c:pt idx="1">
                  <c:v>GFEC/TC (22)</c:v>
                </c:pt>
                <c:pt idx="2">
                  <c:v>SFC (1)</c:v>
                </c:pt>
                <c:pt idx="3">
                  <c:v>ISC (5)</c:v>
                </c:pt>
                <c:pt idx="4">
                  <c:v>WBL (45)</c:v>
                </c:pt>
                <c:pt idx="5">
                  <c:v>ACL (14)</c:v>
                </c:pt>
                <c:pt idx="6">
                  <c:v>Prison (5)</c:v>
                </c:pt>
              </c:strCache>
            </c:strRef>
          </c:cat>
          <c:val>
            <c:numRef>
              <c:f>'Chart 1'!$F$9:$F$15</c:f>
              <c:numCache>
                <c:formatCode>General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0</c:v>
                </c:pt>
                <c:pt idx="3">
                  <c:v>5</c:v>
                </c:pt>
                <c:pt idx="4">
                  <c:v>15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'Chart 1'!$G$8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D13D6A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1'!$B$9:$B$15</c:f>
              <c:strCache>
                <c:ptCount val="7"/>
                <c:pt idx="0">
                  <c:v>All colleges (28)</c:v>
                </c:pt>
                <c:pt idx="1">
                  <c:v>GFEC/TC (22)</c:v>
                </c:pt>
                <c:pt idx="2">
                  <c:v>SFC (1)</c:v>
                </c:pt>
                <c:pt idx="3">
                  <c:v>ISC (5)</c:v>
                </c:pt>
                <c:pt idx="4">
                  <c:v>WBL (45)</c:v>
                </c:pt>
                <c:pt idx="5">
                  <c:v>ACL (14)</c:v>
                </c:pt>
                <c:pt idx="6">
                  <c:v>Prison (5)</c:v>
                </c:pt>
              </c:strCache>
            </c:strRef>
          </c:cat>
          <c:val>
            <c:numRef>
              <c:f>'Chart 1'!$G$9:$G$15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Val val="1"/>
        </c:dLbls>
        <c:gapWidth val="50"/>
        <c:overlap val="100"/>
        <c:axId val="155813376"/>
        <c:axId val="155818624"/>
      </c:barChart>
      <c:catAx>
        <c:axId val="1558133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55818624"/>
        <c:crossesAt val="0"/>
        <c:auto val="1"/>
        <c:lblAlgn val="ctr"/>
        <c:lblOffset val="100"/>
        <c:tickLblSkip val="1"/>
        <c:tickMarkSkip val="1"/>
      </c:catAx>
      <c:valAx>
        <c:axId val="155818624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15581337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505919090764842"/>
          <c:y val="0.9052662598213399"/>
          <c:w val="0.43718664479075847"/>
          <c:h val="5.96493271975301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delete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5962624"/>
        <c:axId val="56009472"/>
      </c:barChart>
      <c:catAx>
        <c:axId val="559626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009472"/>
        <c:crosses val="autoZero"/>
        <c:auto val="1"/>
        <c:lblAlgn val="ctr"/>
        <c:lblOffset val="100"/>
        <c:tickLblSkip val="1"/>
        <c:tickMarkSkip val="1"/>
      </c:catAx>
      <c:valAx>
        <c:axId val="56009472"/>
        <c:scaling>
          <c:orientation val="minMax"/>
        </c:scaling>
        <c:delete val="1"/>
        <c:axPos val="t"/>
        <c:numFmt formatCode="0%" sourceLinked="1"/>
        <c:tickLblPos val="none"/>
        <c:crossAx val="5596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delete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6062336"/>
        <c:axId val="56063872"/>
      </c:barChart>
      <c:catAx>
        <c:axId val="5606233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063872"/>
        <c:crosses val="autoZero"/>
        <c:auto val="1"/>
        <c:lblAlgn val="ctr"/>
        <c:lblOffset val="100"/>
        <c:tickLblSkip val="1"/>
        <c:tickMarkSkip val="1"/>
      </c:catAx>
      <c:valAx>
        <c:axId val="56063872"/>
        <c:scaling>
          <c:orientation val="minMax"/>
        </c:scaling>
        <c:delete val="1"/>
        <c:axPos val="t"/>
        <c:numFmt formatCode="0%" sourceLinked="1"/>
        <c:tickLblPos val="none"/>
        <c:crossAx val="5606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59417303294575"/>
          <c:y val="1.7667875006685842E-2"/>
          <c:w val="0.65690466040231166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4a'!$B$7:$B$10</c:f>
              <c:strCache>
                <c:ptCount val="4"/>
                <c:pt idx="0">
                  <c:v>1 September 2010 - 31 March 2011 (120)²</c:v>
                </c:pt>
                <c:pt idx="1">
                  <c:v>1 September 2009 - 31 August 2010 (209)</c:v>
                </c:pt>
                <c:pt idx="2">
                  <c:v>1 September 2008 - 31 August 2009 (242)</c:v>
                </c:pt>
                <c:pt idx="3">
                  <c:v>1 September 2007 - 31 August 2008 (221)</c:v>
                </c:pt>
              </c:strCache>
            </c:strRef>
          </c:cat>
          <c:val>
            <c:numRef>
              <c:f>'Chart 4a'!$D$7:$D$10</c:f>
              <c:numCache>
                <c:formatCode>0</c:formatCode>
                <c:ptCount val="4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'Chart 4a'!$E$6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4a'!$B$7:$B$10</c:f>
              <c:strCache>
                <c:ptCount val="4"/>
                <c:pt idx="0">
                  <c:v>1 September 2010 - 31 March 2011 (120)²</c:v>
                </c:pt>
                <c:pt idx="1">
                  <c:v>1 September 2009 - 31 August 2010 (209)</c:v>
                </c:pt>
                <c:pt idx="2">
                  <c:v>1 September 2008 - 31 August 2009 (242)</c:v>
                </c:pt>
                <c:pt idx="3">
                  <c:v>1 September 2007 - 31 August 2008 (221)</c:v>
                </c:pt>
              </c:strCache>
            </c:strRef>
          </c:cat>
          <c:val>
            <c:numRef>
              <c:f>'Chart 4a'!$E$7:$E$10</c:f>
              <c:numCache>
                <c:formatCode>0</c:formatCode>
                <c:ptCount val="4"/>
                <c:pt idx="0">
                  <c:v>57</c:v>
                </c:pt>
                <c:pt idx="1">
                  <c:v>89</c:v>
                </c:pt>
                <c:pt idx="2">
                  <c:v>87</c:v>
                </c:pt>
                <c:pt idx="3">
                  <c:v>119</c:v>
                </c:pt>
              </c:numCache>
            </c:numRef>
          </c:val>
        </c:ser>
        <c:ser>
          <c:idx val="2"/>
          <c:order val="2"/>
          <c:tx>
            <c:strRef>
              <c:f>'Chart 4a'!$F$6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4a'!$B$7:$B$10</c:f>
              <c:strCache>
                <c:ptCount val="4"/>
                <c:pt idx="0">
                  <c:v>1 September 2010 - 31 March 2011 (120)²</c:v>
                </c:pt>
                <c:pt idx="1">
                  <c:v>1 September 2009 - 31 August 2010 (209)</c:v>
                </c:pt>
                <c:pt idx="2">
                  <c:v>1 September 2008 - 31 August 2009 (242)</c:v>
                </c:pt>
                <c:pt idx="3">
                  <c:v>1 September 2007 - 31 August 2008 (221)</c:v>
                </c:pt>
              </c:strCache>
            </c:strRef>
          </c:cat>
          <c:val>
            <c:numRef>
              <c:f>'Chart 4a'!$F$7:$F$10</c:f>
              <c:numCache>
                <c:formatCode>0</c:formatCode>
                <c:ptCount val="4"/>
                <c:pt idx="0">
                  <c:v>42</c:v>
                </c:pt>
                <c:pt idx="1">
                  <c:v>92</c:v>
                </c:pt>
                <c:pt idx="2">
                  <c:v>124</c:v>
                </c:pt>
                <c:pt idx="3">
                  <c:v>75</c:v>
                </c:pt>
              </c:numCache>
            </c:numRef>
          </c:val>
        </c:ser>
        <c:ser>
          <c:idx val="3"/>
          <c:order val="3"/>
          <c:tx>
            <c:strRef>
              <c:f>'Chart 4a'!$G$6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4a'!$B$7:$B$10</c:f>
              <c:strCache>
                <c:ptCount val="4"/>
                <c:pt idx="0">
                  <c:v>1 September 2010 - 31 March 2011 (120)²</c:v>
                </c:pt>
                <c:pt idx="1">
                  <c:v>1 September 2009 - 31 August 2010 (209)</c:v>
                </c:pt>
                <c:pt idx="2">
                  <c:v>1 September 2008 - 31 August 2009 (242)</c:v>
                </c:pt>
                <c:pt idx="3">
                  <c:v>1 September 2007 - 31 August 2008 (221)</c:v>
                </c:pt>
              </c:strCache>
            </c:strRef>
          </c:cat>
          <c:val>
            <c:numRef>
              <c:f>'Chart 4a'!$G$7:$G$10</c:f>
              <c:numCache>
                <c:formatCode>0</c:formatCode>
                <c:ptCount val="4"/>
                <c:pt idx="0">
                  <c:v>6</c:v>
                </c:pt>
                <c:pt idx="1">
                  <c:v>17</c:v>
                </c:pt>
                <c:pt idx="2">
                  <c:v>19</c:v>
                </c:pt>
                <c:pt idx="3">
                  <c:v>14</c:v>
                </c:pt>
              </c:numCache>
            </c:numRef>
          </c:val>
        </c:ser>
        <c:dLbls>
          <c:showVal val="1"/>
        </c:dLbls>
        <c:gapWidth val="50"/>
        <c:overlap val="100"/>
        <c:axId val="56181504"/>
        <c:axId val="56183040"/>
      </c:barChart>
      <c:catAx>
        <c:axId val="561815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183040"/>
        <c:crosses val="autoZero"/>
        <c:auto val="1"/>
        <c:lblAlgn val="ctr"/>
        <c:lblOffset val="100"/>
        <c:tickLblSkip val="1"/>
        <c:tickMarkSkip val="1"/>
      </c:catAx>
      <c:valAx>
        <c:axId val="56183040"/>
        <c:scaling>
          <c:orientation val="minMax"/>
        </c:scaling>
        <c:delete val="1"/>
        <c:axPos val="t"/>
        <c:numFmt formatCode="0%" sourceLinked="1"/>
        <c:tickLblPos val="none"/>
        <c:crossAx val="56181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40172321974593"/>
          <c:y val="0.89752805033964078"/>
          <c:w val="0.37796425258816657"/>
          <c:h val="8.4805800032092038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delete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6229248"/>
        <c:axId val="56308864"/>
      </c:barChart>
      <c:catAx>
        <c:axId val="5622924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308864"/>
        <c:crosses val="autoZero"/>
        <c:auto val="1"/>
        <c:lblAlgn val="ctr"/>
        <c:lblOffset val="100"/>
        <c:tickLblSkip val="1"/>
        <c:tickMarkSkip val="1"/>
      </c:catAx>
      <c:valAx>
        <c:axId val="56308864"/>
        <c:scaling>
          <c:orientation val="minMax"/>
        </c:scaling>
        <c:delete val="1"/>
        <c:axPos val="t"/>
        <c:numFmt formatCode="0%" sourceLinked="1"/>
        <c:tickLblPos val="none"/>
        <c:crossAx val="5622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delete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6406784"/>
        <c:axId val="56408320"/>
      </c:barChart>
      <c:catAx>
        <c:axId val="5640678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408320"/>
        <c:crosses val="autoZero"/>
        <c:auto val="1"/>
        <c:lblAlgn val="ctr"/>
        <c:lblOffset val="100"/>
        <c:tickLblSkip val="1"/>
        <c:tickMarkSkip val="1"/>
      </c:catAx>
      <c:valAx>
        <c:axId val="56408320"/>
        <c:scaling>
          <c:orientation val="minMax"/>
        </c:scaling>
        <c:delete val="1"/>
        <c:axPos val="t"/>
        <c:numFmt formatCode="0%" sourceLinked="1"/>
        <c:tickLblPos val="none"/>
        <c:crossAx val="5640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814238086788774"/>
          <c:y val="1.7667875006685842E-2"/>
          <c:w val="0.65573857974003658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4b'!$D$6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5"/>
              <c:delete val="1"/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4b'!$B$7:$B$10</c:f>
              <c:strCache>
                <c:ptCount val="4"/>
                <c:pt idx="0">
                  <c:v>1 September 2010 - 31 March 2011 (30)²</c:v>
                </c:pt>
                <c:pt idx="1">
                  <c:v>1 September 2009 - 31 August 2010 (43)</c:v>
                </c:pt>
                <c:pt idx="2">
                  <c:v>1 September 2008 - 31 August 2009 (68)</c:v>
                </c:pt>
                <c:pt idx="3">
                  <c:v>1 September 2007 - 31 August 2008 (49)</c:v>
                </c:pt>
              </c:strCache>
            </c:strRef>
          </c:cat>
          <c:val>
            <c:numRef>
              <c:f>'Chart 4b'!$D$7:$D$10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4b'!$E$6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4b'!$B$7:$B$10</c:f>
              <c:strCache>
                <c:ptCount val="4"/>
                <c:pt idx="0">
                  <c:v>1 September 2010 - 31 March 2011 (30)²</c:v>
                </c:pt>
                <c:pt idx="1">
                  <c:v>1 September 2009 - 31 August 2010 (43)</c:v>
                </c:pt>
                <c:pt idx="2">
                  <c:v>1 September 2008 - 31 August 2009 (68)</c:v>
                </c:pt>
                <c:pt idx="3">
                  <c:v>1 September 2007 - 31 August 2008 (49)</c:v>
                </c:pt>
              </c:strCache>
            </c:strRef>
          </c:cat>
          <c:val>
            <c:numRef>
              <c:f>'Chart 4b'!$E$7:$E$10</c:f>
              <c:numCache>
                <c:formatCode>0</c:formatCode>
                <c:ptCount val="4"/>
                <c:pt idx="0">
                  <c:v>24</c:v>
                </c:pt>
                <c:pt idx="1">
                  <c:v>30</c:v>
                </c:pt>
                <c:pt idx="2">
                  <c:v>30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'Chart 4b'!$F$6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4b'!$B$7:$B$10</c:f>
              <c:strCache>
                <c:ptCount val="4"/>
                <c:pt idx="0">
                  <c:v>1 September 2010 - 31 March 2011 (30)²</c:v>
                </c:pt>
                <c:pt idx="1">
                  <c:v>1 September 2009 - 31 August 2010 (43)</c:v>
                </c:pt>
                <c:pt idx="2">
                  <c:v>1 September 2008 - 31 August 2009 (68)</c:v>
                </c:pt>
                <c:pt idx="3">
                  <c:v>1 September 2007 - 31 August 2008 (49)</c:v>
                </c:pt>
              </c:strCache>
            </c:strRef>
          </c:cat>
          <c:val>
            <c:numRef>
              <c:f>'Chart 4b'!$F$7:$F$10</c:f>
              <c:numCache>
                <c:formatCode>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32</c:v>
                </c:pt>
                <c:pt idx="3">
                  <c:v>22</c:v>
                </c:pt>
              </c:numCache>
            </c:numRef>
          </c:val>
        </c:ser>
        <c:ser>
          <c:idx val="3"/>
          <c:order val="3"/>
          <c:tx>
            <c:strRef>
              <c:f>'Chart 4b'!$G$6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dLbl>
              <c:idx val="0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4b'!$B$7:$B$10</c:f>
              <c:strCache>
                <c:ptCount val="4"/>
                <c:pt idx="0">
                  <c:v>1 September 2010 - 31 March 2011 (30)²</c:v>
                </c:pt>
                <c:pt idx="1">
                  <c:v>1 September 2009 - 31 August 2010 (43)</c:v>
                </c:pt>
                <c:pt idx="2">
                  <c:v>1 September 2008 - 31 August 2009 (68)</c:v>
                </c:pt>
                <c:pt idx="3">
                  <c:v>1 September 2007 - 31 August 2008 (49)</c:v>
                </c:pt>
              </c:strCache>
            </c:strRef>
          </c:cat>
          <c:val>
            <c:numRef>
              <c:f>'Chart 4b'!$G$7:$G$10</c:f>
              <c:numCache>
                <c:formatCode>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Val val="1"/>
        </c:dLbls>
        <c:gapWidth val="50"/>
        <c:overlap val="100"/>
        <c:axId val="57504896"/>
        <c:axId val="57506432"/>
      </c:barChart>
      <c:catAx>
        <c:axId val="575048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7506432"/>
        <c:crosses val="autoZero"/>
        <c:auto val="1"/>
        <c:lblAlgn val="ctr"/>
        <c:lblOffset val="100"/>
        <c:tickLblSkip val="1"/>
        <c:tickMarkSkip val="1"/>
      </c:catAx>
      <c:valAx>
        <c:axId val="57506432"/>
        <c:scaling>
          <c:orientation val="minMax"/>
        </c:scaling>
        <c:delete val="1"/>
        <c:axPos val="t"/>
        <c:numFmt formatCode="0%" sourceLinked="1"/>
        <c:tickLblPos val="none"/>
        <c:crossAx val="5750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797865967952166"/>
          <c:y val="0.87986017533295491"/>
          <c:w val="0.37021907314489566"/>
          <c:h val="8.4805800032092038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2'!$B$9:$B$13</c:f>
              <c:strCache>
                <c:ptCount val="5"/>
                <c:pt idx="0">
                  <c:v>Overall effectiveness (92)</c:v>
                </c:pt>
                <c:pt idx="1">
                  <c:v>Capacity to improve (92)</c:v>
                </c:pt>
                <c:pt idx="2">
                  <c:v>Outcomes for learners (92)</c:v>
                </c:pt>
                <c:pt idx="3">
                  <c:v>Quality of provision (92)</c:v>
                </c:pt>
                <c:pt idx="4">
                  <c:v>Leadership and management (92)</c:v>
                </c:pt>
              </c:strCache>
            </c:strRef>
          </c:cat>
          <c:val>
            <c:numRef>
              <c:f>'Chart 2'!$D$9:$D$13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2"/>
          <c:order val="1"/>
          <c:tx>
            <c:strRef>
              <c:f>'Chart 2'!$E$8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2'!$B$9:$B$13</c:f>
              <c:strCache>
                <c:ptCount val="5"/>
                <c:pt idx="0">
                  <c:v>Overall effectiveness (92)</c:v>
                </c:pt>
                <c:pt idx="1">
                  <c:v>Capacity to improve (92)</c:v>
                </c:pt>
                <c:pt idx="2">
                  <c:v>Outcomes for learners (92)</c:v>
                </c:pt>
                <c:pt idx="3">
                  <c:v>Quality of provision (92)</c:v>
                </c:pt>
                <c:pt idx="4">
                  <c:v>Leadership and management (92)</c:v>
                </c:pt>
              </c:strCache>
            </c:strRef>
          </c:cat>
          <c:val>
            <c:numRef>
              <c:f>'Chart 2'!$E$9:$E$13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55</c:v>
                </c:pt>
                <c:pt idx="4">
                  <c:v>46</c:v>
                </c:pt>
              </c:numCache>
            </c:numRef>
          </c:val>
        </c:ser>
        <c:ser>
          <c:idx val="3"/>
          <c:order val="2"/>
          <c:tx>
            <c:strRef>
              <c:f>'Chart 2'!$F$8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2'!$B$9:$B$13</c:f>
              <c:strCache>
                <c:ptCount val="5"/>
                <c:pt idx="0">
                  <c:v>Overall effectiveness (92)</c:v>
                </c:pt>
                <c:pt idx="1">
                  <c:v>Capacity to improve (92)</c:v>
                </c:pt>
                <c:pt idx="2">
                  <c:v>Outcomes for learners (92)</c:v>
                </c:pt>
                <c:pt idx="3">
                  <c:v>Quality of provision (92)</c:v>
                </c:pt>
                <c:pt idx="4">
                  <c:v>Leadership and management (92)</c:v>
                </c:pt>
              </c:strCache>
            </c:strRef>
          </c:cat>
          <c:val>
            <c:numRef>
              <c:f>'Chart 2'!$F$9:$F$13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30</c:v>
                </c:pt>
                <c:pt idx="4">
                  <c:v>35</c:v>
                </c:pt>
              </c:numCache>
            </c:numRef>
          </c:val>
        </c:ser>
        <c:ser>
          <c:idx val="4"/>
          <c:order val="3"/>
          <c:tx>
            <c:strRef>
              <c:f>'Chart 2'!$G$8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2'!$B$9:$B$13</c:f>
              <c:strCache>
                <c:ptCount val="5"/>
                <c:pt idx="0">
                  <c:v>Overall effectiveness (92)</c:v>
                </c:pt>
                <c:pt idx="1">
                  <c:v>Capacity to improve (92)</c:v>
                </c:pt>
                <c:pt idx="2">
                  <c:v>Outcomes for learners (92)</c:v>
                </c:pt>
                <c:pt idx="3">
                  <c:v>Quality of provision (92)</c:v>
                </c:pt>
                <c:pt idx="4">
                  <c:v>Leadership and management (92)</c:v>
                </c:pt>
              </c:strCache>
            </c:strRef>
          </c:cat>
          <c:val>
            <c:numRef>
              <c:f>'Chart 2'!$G$9:$G$13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dLbls>
          <c:showVal val="1"/>
        </c:dLbls>
        <c:gapWidth val="60"/>
        <c:overlap val="100"/>
        <c:axId val="55406592"/>
        <c:axId val="55408128"/>
      </c:barChart>
      <c:catAx>
        <c:axId val="554065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408128"/>
        <c:crosses val="autoZero"/>
        <c:auto val="1"/>
        <c:lblAlgn val="ctr"/>
        <c:lblOffset val="100"/>
        <c:tickLblSkip val="1"/>
        <c:tickMarkSkip val="1"/>
      </c:catAx>
      <c:valAx>
        <c:axId val="55408128"/>
        <c:scaling>
          <c:orientation val="minMax"/>
        </c:scaling>
        <c:delete val="1"/>
        <c:axPos val="t"/>
        <c:numFmt formatCode="0%" sourceLinked="1"/>
        <c:tickLblPos val="none"/>
        <c:crossAx val="55406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098361781954557"/>
          <c:y val="0.92434358993303789"/>
          <c:w val="0.44629382438261184"/>
          <c:h val="6.5789579354664618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2a'!$D$8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2a'!$B$9:$B$13</c:f>
              <c:strCache>
                <c:ptCount val="5"/>
                <c:pt idx="0">
                  <c:v>Overall effectiveness (28)</c:v>
                </c:pt>
                <c:pt idx="1">
                  <c:v>Capacity to improve (28)</c:v>
                </c:pt>
                <c:pt idx="2">
                  <c:v>Outcomes for learners (28)</c:v>
                </c:pt>
                <c:pt idx="3">
                  <c:v>Quality of provision (28)</c:v>
                </c:pt>
                <c:pt idx="4">
                  <c:v>Leadership and management (28)</c:v>
                </c:pt>
              </c:strCache>
            </c:strRef>
          </c:cat>
          <c:val>
            <c:numRef>
              <c:f>'Chart 2a'!$D$9:$D$13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2"/>
          <c:order val="1"/>
          <c:tx>
            <c:strRef>
              <c:f>'Chart 2a'!$E$8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2a'!$B$9:$B$13</c:f>
              <c:strCache>
                <c:ptCount val="5"/>
                <c:pt idx="0">
                  <c:v>Overall effectiveness (28)</c:v>
                </c:pt>
                <c:pt idx="1">
                  <c:v>Capacity to improve (28)</c:v>
                </c:pt>
                <c:pt idx="2">
                  <c:v>Outcomes for learners (28)</c:v>
                </c:pt>
                <c:pt idx="3">
                  <c:v>Quality of provision (28)</c:v>
                </c:pt>
                <c:pt idx="4">
                  <c:v>Leadership and management (28)</c:v>
                </c:pt>
              </c:strCache>
            </c:strRef>
          </c:cat>
          <c:val>
            <c:numRef>
              <c:f>'Chart 2a'!$E$9:$E$13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11</c:v>
                </c:pt>
              </c:numCache>
            </c:numRef>
          </c:val>
        </c:ser>
        <c:ser>
          <c:idx val="3"/>
          <c:order val="2"/>
          <c:tx>
            <c:strRef>
              <c:f>'Chart 2a'!$F$8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2a'!$B$9:$B$13</c:f>
              <c:strCache>
                <c:ptCount val="5"/>
                <c:pt idx="0">
                  <c:v>Overall effectiveness (28)</c:v>
                </c:pt>
                <c:pt idx="1">
                  <c:v>Capacity to improve (28)</c:v>
                </c:pt>
                <c:pt idx="2">
                  <c:v>Outcomes for learners (28)</c:v>
                </c:pt>
                <c:pt idx="3">
                  <c:v>Quality of provision (28)</c:v>
                </c:pt>
                <c:pt idx="4">
                  <c:v>Leadership and management (28)</c:v>
                </c:pt>
              </c:strCache>
            </c:strRef>
          </c:cat>
          <c:val>
            <c:numRef>
              <c:f>'Chart 2a'!$F$9:$F$13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</c:numCache>
            </c:numRef>
          </c:val>
        </c:ser>
        <c:ser>
          <c:idx val="4"/>
          <c:order val="3"/>
          <c:tx>
            <c:strRef>
              <c:f>'Chart 2a'!$G$8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2a'!$B$9:$B$13</c:f>
              <c:strCache>
                <c:ptCount val="5"/>
                <c:pt idx="0">
                  <c:v>Overall effectiveness (28)</c:v>
                </c:pt>
                <c:pt idx="1">
                  <c:v>Capacity to improve (28)</c:v>
                </c:pt>
                <c:pt idx="2">
                  <c:v>Outcomes for learners (28)</c:v>
                </c:pt>
                <c:pt idx="3">
                  <c:v>Quality of provision (28)</c:v>
                </c:pt>
                <c:pt idx="4">
                  <c:v>Leadership and management (28)</c:v>
                </c:pt>
              </c:strCache>
            </c:strRef>
          </c:cat>
          <c:val>
            <c:numRef>
              <c:f>'Chart 2a'!$G$9:$G$13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60"/>
        <c:overlap val="100"/>
        <c:axId val="55441280"/>
        <c:axId val="55442816"/>
      </c:barChart>
      <c:catAx>
        <c:axId val="5544128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442816"/>
        <c:crosses val="autoZero"/>
        <c:auto val="1"/>
        <c:lblAlgn val="ctr"/>
        <c:lblOffset val="100"/>
        <c:tickLblSkip val="1"/>
        <c:tickMarkSkip val="1"/>
      </c:catAx>
      <c:valAx>
        <c:axId val="55442816"/>
        <c:scaling>
          <c:orientation val="minMax"/>
        </c:scaling>
        <c:delete val="1"/>
        <c:axPos val="t"/>
        <c:numFmt formatCode="0%" sourceLinked="1"/>
        <c:tickLblPos val="none"/>
        <c:crossAx val="5544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000051787481928"/>
          <c:y val="0.92079504691060399"/>
          <c:w val="0.44697035832498566"/>
          <c:h val="6.60068133986096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2b'!$D$8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2b'!$B$9:$B$13</c:f>
              <c:strCache>
                <c:ptCount val="5"/>
                <c:pt idx="0">
                  <c:v>Overall effectiveness (45)</c:v>
                </c:pt>
                <c:pt idx="1">
                  <c:v>Capacity to improve (45)</c:v>
                </c:pt>
                <c:pt idx="2">
                  <c:v>Outcomes for learners (45)</c:v>
                </c:pt>
                <c:pt idx="3">
                  <c:v>Quality of provision (45)</c:v>
                </c:pt>
                <c:pt idx="4">
                  <c:v>Leadership and management (45)</c:v>
                </c:pt>
              </c:strCache>
            </c:strRef>
          </c:cat>
          <c:val>
            <c:numRef>
              <c:f>'Chart 2b'!$D$9:$D$13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2"/>
          <c:order val="1"/>
          <c:tx>
            <c:strRef>
              <c:f>'Chart 2b'!$E$8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2b'!$B$9:$B$13</c:f>
              <c:strCache>
                <c:ptCount val="5"/>
                <c:pt idx="0">
                  <c:v>Overall effectiveness (45)</c:v>
                </c:pt>
                <c:pt idx="1">
                  <c:v>Capacity to improve (45)</c:v>
                </c:pt>
                <c:pt idx="2">
                  <c:v>Outcomes for learners (45)</c:v>
                </c:pt>
                <c:pt idx="3">
                  <c:v>Quality of provision (45)</c:v>
                </c:pt>
                <c:pt idx="4">
                  <c:v>Leadership and management (45)</c:v>
                </c:pt>
              </c:strCache>
            </c:strRef>
          </c:cat>
          <c:val>
            <c:numRef>
              <c:f>'Chart 2b'!$E$9:$E$13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28</c:v>
                </c:pt>
                <c:pt idx="4">
                  <c:v>23</c:v>
                </c:pt>
              </c:numCache>
            </c:numRef>
          </c:val>
        </c:ser>
        <c:ser>
          <c:idx val="3"/>
          <c:order val="2"/>
          <c:tx>
            <c:strRef>
              <c:f>'Chart 2b'!$F$8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2b'!$B$9:$B$13</c:f>
              <c:strCache>
                <c:ptCount val="5"/>
                <c:pt idx="0">
                  <c:v>Overall effectiveness (45)</c:v>
                </c:pt>
                <c:pt idx="1">
                  <c:v>Capacity to improve (45)</c:v>
                </c:pt>
                <c:pt idx="2">
                  <c:v>Outcomes for learners (45)</c:v>
                </c:pt>
                <c:pt idx="3">
                  <c:v>Quality of provision (45)</c:v>
                </c:pt>
                <c:pt idx="4">
                  <c:v>Leadership and management (45)</c:v>
                </c:pt>
              </c:strCache>
            </c:strRef>
          </c:cat>
          <c:val>
            <c:numRef>
              <c:f>'Chart 2b'!$F$9:$F$13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16</c:v>
                </c:pt>
              </c:numCache>
            </c:numRef>
          </c:val>
        </c:ser>
        <c:ser>
          <c:idx val="4"/>
          <c:order val="3"/>
          <c:tx>
            <c:strRef>
              <c:f>'Chart 2b'!$G$8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delete val="1"/>
            </c:dLbl>
            <c:dLbl>
              <c:idx val="6"/>
              <c:delete val="1"/>
            </c:dLbl>
            <c:spPr>
              <a:noFill/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2b'!$B$9:$B$13</c:f>
              <c:strCache>
                <c:ptCount val="5"/>
                <c:pt idx="0">
                  <c:v>Overall effectiveness (45)</c:v>
                </c:pt>
                <c:pt idx="1">
                  <c:v>Capacity to improve (45)</c:v>
                </c:pt>
                <c:pt idx="2">
                  <c:v>Outcomes for learners (45)</c:v>
                </c:pt>
                <c:pt idx="3">
                  <c:v>Quality of provision (45)</c:v>
                </c:pt>
                <c:pt idx="4">
                  <c:v>Leadership and management (45)</c:v>
                </c:pt>
              </c:strCache>
            </c:strRef>
          </c:cat>
          <c:val>
            <c:numRef>
              <c:f>'Chart 2b'!$G$9:$G$13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Val val="1"/>
        </c:dLbls>
        <c:gapWidth val="60"/>
        <c:overlap val="100"/>
        <c:axId val="55496704"/>
        <c:axId val="55498240"/>
      </c:barChart>
      <c:catAx>
        <c:axId val="554967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498240"/>
        <c:crosses val="autoZero"/>
        <c:auto val="1"/>
        <c:lblAlgn val="ctr"/>
        <c:lblOffset val="100"/>
        <c:tickLblSkip val="1"/>
        <c:tickMarkSkip val="1"/>
      </c:catAx>
      <c:valAx>
        <c:axId val="55498240"/>
        <c:scaling>
          <c:orientation val="minMax"/>
        </c:scaling>
        <c:delete val="1"/>
        <c:axPos val="t"/>
        <c:numFmt formatCode="0%" sourceLinked="1"/>
        <c:tickLblPos val="none"/>
        <c:crossAx val="55496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308924211768046"/>
          <c:y val="0.91059602649006621"/>
          <c:w val="0.45107100993735955"/>
          <c:h val="6.622516556291391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2c'!$D$8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2c'!$B$9:$B$13</c:f>
              <c:strCache>
                <c:ptCount val="5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Leadership and management (14)</c:v>
                </c:pt>
              </c:strCache>
            </c:strRef>
          </c:cat>
          <c:val>
            <c:numRef>
              <c:f>'Chart 2c'!$D$9:$D$13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2c'!$E$8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2c'!$B$9:$B$13</c:f>
              <c:strCache>
                <c:ptCount val="5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Leadership and management (14)</c:v>
                </c:pt>
              </c:strCache>
            </c:strRef>
          </c:cat>
          <c:val>
            <c:numRef>
              <c:f>'Chart 2c'!$E$9:$E$13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3"/>
          <c:order val="2"/>
          <c:tx>
            <c:strRef>
              <c:f>'Chart 2c'!$F$8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2c'!$B$9:$B$13</c:f>
              <c:strCache>
                <c:ptCount val="5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Leadership and management (14)</c:v>
                </c:pt>
              </c:strCache>
            </c:strRef>
          </c:cat>
          <c:val>
            <c:numRef>
              <c:f>'Chart 2c'!$F$9:$F$13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4"/>
          <c:order val="3"/>
          <c:tx>
            <c:strRef>
              <c:f>'Chart 2c'!$G$8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2c'!$B$9:$B$13</c:f>
              <c:strCache>
                <c:ptCount val="5"/>
                <c:pt idx="0">
                  <c:v>Overall effectiveness (14)</c:v>
                </c:pt>
                <c:pt idx="1">
                  <c:v>Capacity to improve (14)</c:v>
                </c:pt>
                <c:pt idx="2">
                  <c:v>Outcomes for learners (14)</c:v>
                </c:pt>
                <c:pt idx="3">
                  <c:v>Quality of provision (14)</c:v>
                </c:pt>
                <c:pt idx="4">
                  <c:v>Leadership and management (14)</c:v>
                </c:pt>
              </c:strCache>
            </c:strRef>
          </c:cat>
          <c:val>
            <c:numRef>
              <c:f>'Chart 2c'!$G$9:$G$13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60"/>
        <c:overlap val="100"/>
        <c:axId val="55547392"/>
        <c:axId val="55548928"/>
      </c:barChart>
      <c:catAx>
        <c:axId val="555473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548928"/>
        <c:crosses val="autoZero"/>
        <c:auto val="1"/>
        <c:lblAlgn val="ctr"/>
        <c:lblOffset val="100"/>
        <c:tickLblSkip val="1"/>
        <c:tickMarkSkip val="1"/>
      </c:catAx>
      <c:valAx>
        <c:axId val="55548928"/>
        <c:scaling>
          <c:orientation val="minMax"/>
        </c:scaling>
        <c:delete val="1"/>
        <c:axPos val="t"/>
        <c:numFmt formatCode="0%" sourceLinked="1"/>
        <c:tickLblPos val="none"/>
        <c:crossAx val="5554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84764122707036"/>
          <c:y val="0.9108940249008125"/>
          <c:w val="0.45038201513449361"/>
          <c:h val="6.6006813398609601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#REF!</c:f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5586176"/>
        <c:axId val="55616640"/>
      </c:barChart>
      <c:catAx>
        <c:axId val="5558617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616640"/>
        <c:crosses val="autoZero"/>
        <c:auto val="1"/>
        <c:lblAlgn val="ctr"/>
        <c:lblOffset val="100"/>
        <c:tickLblSkip val="3"/>
        <c:tickMarkSkip val="1"/>
      </c:catAx>
      <c:valAx>
        <c:axId val="55616640"/>
        <c:scaling>
          <c:orientation val="minMax"/>
        </c:scaling>
        <c:delete val="1"/>
        <c:axPos val="t"/>
        <c:numFmt formatCode="0%" sourceLinked="1"/>
        <c:tickLblPos val="none"/>
        <c:crossAx val="5558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3'!$B$7:$B$12</c:f>
              <c:strCache>
                <c:ptCount val="6"/>
                <c:pt idx="0">
                  <c:v>1 January 2011 - 31 March 2011 (92)²</c:v>
                </c:pt>
                <c:pt idx="1">
                  <c:v>1 October 2010 - 31 December 2010 (112)</c:v>
                </c:pt>
                <c:pt idx="2">
                  <c:v>1 July 2010 - 30 September 2010 (80)</c:v>
                </c:pt>
                <c:pt idx="3">
                  <c:v>1 April 2010 - 30 June 2010 (111)</c:v>
                </c:pt>
                <c:pt idx="4">
                  <c:v>1 January 2010 - 31 March 2010 (104)</c:v>
                </c:pt>
                <c:pt idx="5">
                  <c:v>1 October 2009 - 31 December 2009 (102)</c:v>
                </c:pt>
              </c:strCache>
            </c:strRef>
          </c:cat>
          <c:val>
            <c:numRef>
              <c:f>'Chart 3'!$D$7:$D$12</c:f>
              <c:numCache>
                <c:formatCode>0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'Chart 3'!$E$6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3'!$B$7:$B$12</c:f>
              <c:strCache>
                <c:ptCount val="6"/>
                <c:pt idx="0">
                  <c:v>1 January 2011 - 31 March 2011 (92)²</c:v>
                </c:pt>
                <c:pt idx="1">
                  <c:v>1 October 2010 - 31 December 2010 (112)</c:v>
                </c:pt>
                <c:pt idx="2">
                  <c:v>1 July 2010 - 30 September 2010 (80)</c:v>
                </c:pt>
                <c:pt idx="3">
                  <c:v>1 April 2010 - 30 June 2010 (111)</c:v>
                </c:pt>
                <c:pt idx="4">
                  <c:v>1 January 2010 - 31 March 2010 (104)</c:v>
                </c:pt>
                <c:pt idx="5">
                  <c:v>1 October 2009 - 31 December 2009 (102)</c:v>
                </c:pt>
              </c:strCache>
            </c:strRef>
          </c:cat>
          <c:val>
            <c:numRef>
              <c:f>'Chart 3'!$E$7:$E$12</c:f>
              <c:numCache>
                <c:formatCode>0</c:formatCode>
                <c:ptCount val="6"/>
                <c:pt idx="0">
                  <c:v>44</c:v>
                </c:pt>
                <c:pt idx="1">
                  <c:v>56</c:v>
                </c:pt>
                <c:pt idx="2">
                  <c:v>33</c:v>
                </c:pt>
                <c:pt idx="3">
                  <c:v>58</c:v>
                </c:pt>
                <c:pt idx="4">
                  <c:v>44</c:v>
                </c:pt>
                <c:pt idx="5">
                  <c:v>36</c:v>
                </c:pt>
              </c:numCache>
            </c:numRef>
          </c:val>
        </c:ser>
        <c:ser>
          <c:idx val="2"/>
          <c:order val="2"/>
          <c:tx>
            <c:strRef>
              <c:f>'Chart 3'!$F$6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3'!$B$7:$B$12</c:f>
              <c:strCache>
                <c:ptCount val="6"/>
                <c:pt idx="0">
                  <c:v>1 January 2011 - 31 March 2011 (92)²</c:v>
                </c:pt>
                <c:pt idx="1">
                  <c:v>1 October 2010 - 31 December 2010 (112)</c:v>
                </c:pt>
                <c:pt idx="2">
                  <c:v>1 July 2010 - 30 September 2010 (80)</c:v>
                </c:pt>
                <c:pt idx="3">
                  <c:v>1 April 2010 - 30 June 2010 (111)</c:v>
                </c:pt>
                <c:pt idx="4">
                  <c:v>1 January 2010 - 31 March 2010 (104)</c:v>
                </c:pt>
                <c:pt idx="5">
                  <c:v>1 October 2009 - 31 December 2009 (102)</c:v>
                </c:pt>
              </c:strCache>
            </c:strRef>
          </c:cat>
          <c:val>
            <c:numRef>
              <c:f>'Chart 3'!$F$7:$F$12</c:f>
              <c:numCache>
                <c:formatCode>0</c:formatCode>
                <c:ptCount val="6"/>
                <c:pt idx="0">
                  <c:v>37</c:v>
                </c:pt>
                <c:pt idx="1">
                  <c:v>44</c:v>
                </c:pt>
                <c:pt idx="2">
                  <c:v>34</c:v>
                </c:pt>
                <c:pt idx="3">
                  <c:v>39</c:v>
                </c:pt>
                <c:pt idx="4">
                  <c:v>48</c:v>
                </c:pt>
                <c:pt idx="5">
                  <c:v>52</c:v>
                </c:pt>
              </c:numCache>
            </c:numRef>
          </c:val>
        </c:ser>
        <c:ser>
          <c:idx val="3"/>
          <c:order val="3"/>
          <c:tx>
            <c:strRef>
              <c:f>'Chart 3'!$G$6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3'!$B$7:$B$12</c:f>
              <c:strCache>
                <c:ptCount val="6"/>
                <c:pt idx="0">
                  <c:v>1 January 2011 - 31 March 2011 (92)²</c:v>
                </c:pt>
                <c:pt idx="1">
                  <c:v>1 October 2010 - 31 December 2010 (112)</c:v>
                </c:pt>
                <c:pt idx="2">
                  <c:v>1 July 2010 - 30 September 2010 (80)</c:v>
                </c:pt>
                <c:pt idx="3">
                  <c:v>1 April 2010 - 30 June 2010 (111)</c:v>
                </c:pt>
                <c:pt idx="4">
                  <c:v>1 January 2010 - 31 March 2010 (104)</c:v>
                </c:pt>
                <c:pt idx="5">
                  <c:v>1 October 2009 - 31 December 2009 (102)</c:v>
                </c:pt>
              </c:strCache>
            </c:strRef>
          </c:cat>
          <c:val>
            <c:numRef>
              <c:f>'Chart 3'!$G$7:$G$12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dLbls>
          <c:showVal val="1"/>
        </c:dLbls>
        <c:gapWidth val="50"/>
        <c:overlap val="100"/>
        <c:axId val="55679232"/>
        <c:axId val="55701504"/>
      </c:barChart>
      <c:catAx>
        <c:axId val="5567923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701504"/>
        <c:crosses val="autoZero"/>
        <c:auto val="1"/>
        <c:lblAlgn val="ctr"/>
        <c:lblOffset val="100"/>
        <c:tickLblSkip val="1"/>
        <c:tickMarkSkip val="1"/>
      </c:catAx>
      <c:valAx>
        <c:axId val="55701504"/>
        <c:scaling>
          <c:orientation val="minMax"/>
        </c:scaling>
        <c:delete val="1"/>
        <c:axPos val="t"/>
        <c:numFmt formatCode="0%" sourceLinked="1"/>
        <c:tickLblPos val="none"/>
        <c:crossAx val="5567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05016213730346"/>
          <c:y val="0.89666958551297371"/>
          <c:w val="0.41844029593347731"/>
          <c:h val="6.6666883681261987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delete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55803904"/>
        <c:axId val="55805440"/>
      </c:barChart>
      <c:catAx>
        <c:axId val="558039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805440"/>
        <c:crosses val="autoZero"/>
        <c:auto val="1"/>
        <c:lblAlgn val="ctr"/>
        <c:lblOffset val="100"/>
        <c:tickLblSkip val="1"/>
        <c:tickMarkSkip val="1"/>
      </c:catAx>
      <c:valAx>
        <c:axId val="55805440"/>
        <c:scaling>
          <c:orientation val="minMax"/>
        </c:scaling>
        <c:delete val="1"/>
        <c:axPos val="t"/>
        <c:numFmt formatCode="0%" sourceLinked="1"/>
        <c:tickLblPos val="none"/>
        <c:crossAx val="558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437673130193905"/>
          <c:y val="1.7605633802816902E-2"/>
          <c:w val="0.65927977839335183"/>
          <c:h val="0.82394366197183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4'!$B$7:$B$12</c:f>
              <c:strCache>
                <c:ptCount val="6"/>
                <c:pt idx="0">
                  <c:v>1 September 2010 - 31 March 2011 (61)³</c:v>
                </c:pt>
                <c:pt idx="1">
                  <c:v>1 September 2009 - 31 August 2010 (92)</c:v>
                </c:pt>
                <c:pt idx="2">
                  <c:v>1 September 2008 - 31 August 2009 (94)</c:v>
                </c:pt>
                <c:pt idx="3">
                  <c:v>1 September 2007 - 31 August 2008 (133)</c:v>
                </c:pt>
                <c:pt idx="4">
                  <c:v>1 September 2006 - 31 August 2007 (120)</c:v>
                </c:pt>
                <c:pt idx="5">
                  <c:v>1 September 2005 - 31 August 2006 (100)</c:v>
                </c:pt>
              </c:strCache>
            </c:strRef>
          </c:cat>
          <c:val>
            <c:numRef>
              <c:f>'Chart 4'!$D$7:$D$12</c:f>
              <c:numCache>
                <c:formatCode>0</c:formatCode>
                <c:ptCount val="6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37</c:v>
                </c:pt>
                <c:pt idx="4">
                  <c:v>20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4'!$E$6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4'!$B$7:$B$12</c:f>
              <c:strCache>
                <c:ptCount val="6"/>
                <c:pt idx="0">
                  <c:v>1 September 2010 - 31 March 2011 (61)³</c:v>
                </c:pt>
                <c:pt idx="1">
                  <c:v>1 September 2009 - 31 August 2010 (92)</c:v>
                </c:pt>
                <c:pt idx="2">
                  <c:v>1 September 2008 - 31 August 2009 (94)</c:v>
                </c:pt>
                <c:pt idx="3">
                  <c:v>1 September 2007 - 31 August 2008 (133)</c:v>
                </c:pt>
                <c:pt idx="4">
                  <c:v>1 September 2006 - 31 August 2007 (120)</c:v>
                </c:pt>
                <c:pt idx="5">
                  <c:v>1 September 2005 - 31 August 2006 (100)</c:v>
                </c:pt>
              </c:strCache>
            </c:strRef>
          </c:cat>
          <c:val>
            <c:numRef>
              <c:f>'Chart 4'!$E$7:$E$12</c:f>
              <c:numCache>
                <c:formatCode>0</c:formatCode>
                <c:ptCount val="6"/>
                <c:pt idx="0">
                  <c:v>25</c:v>
                </c:pt>
                <c:pt idx="1">
                  <c:v>43</c:v>
                </c:pt>
                <c:pt idx="2">
                  <c:v>40</c:v>
                </c:pt>
                <c:pt idx="3">
                  <c:v>54</c:v>
                </c:pt>
                <c:pt idx="4">
                  <c:v>49</c:v>
                </c:pt>
                <c:pt idx="5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4'!$F$6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4'!$B$7:$B$12</c:f>
              <c:strCache>
                <c:ptCount val="6"/>
                <c:pt idx="0">
                  <c:v>1 September 2010 - 31 March 2011 (61)³</c:v>
                </c:pt>
                <c:pt idx="1">
                  <c:v>1 September 2009 - 31 August 2010 (92)</c:v>
                </c:pt>
                <c:pt idx="2">
                  <c:v>1 September 2008 - 31 August 2009 (94)</c:v>
                </c:pt>
                <c:pt idx="3">
                  <c:v>1 September 2007 - 31 August 2008 (133)</c:v>
                </c:pt>
                <c:pt idx="4">
                  <c:v>1 September 2006 - 31 August 2007 (120)</c:v>
                </c:pt>
                <c:pt idx="5">
                  <c:v>1 September 2005 - 31 August 2006 (100)</c:v>
                </c:pt>
              </c:strCache>
            </c:strRef>
          </c:cat>
          <c:val>
            <c:numRef>
              <c:f>'Chart 4'!$F$7:$F$12</c:f>
              <c:numCache>
                <c:formatCode>0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32</c:v>
                </c:pt>
                <c:pt idx="3">
                  <c:v>32</c:v>
                </c:pt>
                <c:pt idx="4">
                  <c:v>42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4'!$G$6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4'!$B$7:$B$12</c:f>
              <c:strCache>
                <c:ptCount val="6"/>
                <c:pt idx="0">
                  <c:v>1 September 2010 - 31 March 2011 (61)³</c:v>
                </c:pt>
                <c:pt idx="1">
                  <c:v>1 September 2009 - 31 August 2010 (92)</c:v>
                </c:pt>
                <c:pt idx="2">
                  <c:v>1 September 2008 - 31 August 2009 (94)</c:v>
                </c:pt>
                <c:pt idx="3">
                  <c:v>1 September 2007 - 31 August 2008 (133)</c:v>
                </c:pt>
                <c:pt idx="4">
                  <c:v>1 September 2006 - 31 August 2007 (120)</c:v>
                </c:pt>
                <c:pt idx="5">
                  <c:v>1 September 2005 - 31 August 2006 (100)</c:v>
                </c:pt>
              </c:strCache>
            </c:strRef>
          </c:cat>
          <c:val>
            <c:numRef>
              <c:f>'Chart 4'!$G$7:$G$12</c:f>
              <c:numCache>
                <c:formatCode>0</c:formatCode>
                <c:ptCount val="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dLbls>
          <c:showVal val="1"/>
        </c:dLbls>
        <c:gapWidth val="50"/>
        <c:overlap val="100"/>
        <c:axId val="55878016"/>
        <c:axId val="55879552"/>
      </c:barChart>
      <c:catAx>
        <c:axId val="5587801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879552"/>
        <c:crosses val="autoZero"/>
        <c:auto val="1"/>
        <c:lblAlgn val="ctr"/>
        <c:lblOffset val="100"/>
        <c:tickLblSkip val="1"/>
        <c:tickMarkSkip val="1"/>
      </c:catAx>
      <c:valAx>
        <c:axId val="55879552"/>
        <c:scaling>
          <c:orientation val="minMax"/>
        </c:scaling>
        <c:delete val="1"/>
        <c:axPos val="t"/>
        <c:numFmt formatCode="0%" sourceLinked="1"/>
        <c:tickLblPos val="none"/>
        <c:crossAx val="55878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426592797783935"/>
          <c:y val="0.88380281690140849"/>
          <c:w val="0.37534626038781166"/>
          <c:h val="8.4507042253521125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3800475</xdr:colOff>
      <xdr:row>1</xdr:row>
      <xdr:rowOff>57150</xdr:rowOff>
    </xdr:from>
    <xdr:to>
      <xdr:col>2</xdr:col>
      <xdr:colOff>4972050</xdr:colOff>
      <xdr:row>4</xdr:row>
      <xdr:rowOff>247650</xdr:rowOff>
    </xdr:to>
    <xdr:pic>
      <xdr:nvPicPr>
        <xdr:cNvPr id="499713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219075"/>
          <a:ext cx="117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0.89348</cdr:x>
      <cdr:y>0.18592</cdr:y>
    </cdr:from>
    <cdr:to>
      <cdr:x>0.99284</cdr:x>
      <cdr:y>0.39362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6201" y="507881"/>
          <a:ext cx="684226" cy="563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4864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4864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12</xdr:row>
      <xdr:rowOff>104775</xdr:rowOff>
    </xdr:from>
    <xdr:to>
      <xdr:col>8</xdr:col>
      <xdr:colOff>152400</xdr:colOff>
      <xdr:row>29</xdr:row>
      <xdr:rowOff>47625</xdr:rowOff>
    </xdr:to>
    <xdr:graphicFrame macro="">
      <xdr:nvGraphicFramePr>
        <xdr:cNvPr id="4864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19</xdr:row>
      <xdr:rowOff>104775</xdr:rowOff>
    </xdr:from>
    <xdr:to>
      <xdr:col>7</xdr:col>
      <xdr:colOff>238125</xdr:colOff>
      <xdr:row>19</xdr:row>
      <xdr:rowOff>104775</xdr:rowOff>
    </xdr:to>
    <xdr:sp macro="" textlink="">
      <xdr:nvSpPr>
        <xdr:cNvPr id="486408" name="Line 8"/>
        <xdr:cNvSpPr>
          <a:spLocks noChangeShapeType="1"/>
        </xdr:cNvSpPr>
      </xdr:nvSpPr>
      <xdr:spPr bwMode="auto">
        <a:xfrm flipV="1">
          <a:off x="333375" y="32004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0.8927</cdr:x>
      <cdr:y>0.28148</cdr:y>
    </cdr:from>
    <cdr:to>
      <cdr:x>0.9923</cdr:x>
      <cdr:y>0.55258</cdr:y>
    </cdr:to>
    <cdr:sp macro="" textlink="">
      <cdr:nvSpPr>
        <cdr:cNvPr id="495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8329" y="764594"/>
          <a:ext cx="681113" cy="733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4894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4894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13</xdr:row>
      <xdr:rowOff>9525</xdr:rowOff>
    </xdr:from>
    <xdr:to>
      <xdr:col>8</xdr:col>
      <xdr:colOff>85725</xdr:colOff>
      <xdr:row>29</xdr:row>
      <xdr:rowOff>114300</xdr:rowOff>
    </xdr:to>
    <xdr:graphicFrame macro="">
      <xdr:nvGraphicFramePr>
        <xdr:cNvPr id="4894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20</xdr:row>
      <xdr:rowOff>38100</xdr:rowOff>
    </xdr:from>
    <xdr:to>
      <xdr:col>7</xdr:col>
      <xdr:colOff>171450</xdr:colOff>
      <xdr:row>20</xdr:row>
      <xdr:rowOff>38100</xdr:rowOff>
    </xdr:to>
    <xdr:sp macro="" textlink="">
      <xdr:nvSpPr>
        <xdr:cNvPr id="489477" name="Line 5"/>
        <xdr:cNvSpPr>
          <a:spLocks noChangeShapeType="1"/>
        </xdr:cNvSpPr>
      </xdr:nvSpPr>
      <xdr:spPr bwMode="auto">
        <a:xfrm flipV="1">
          <a:off x="228600" y="3295650"/>
          <a:ext cx="6229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0.89356</cdr:x>
      <cdr:y>0.31669</cdr:y>
    </cdr:from>
    <cdr:to>
      <cdr:x>0.99269</cdr:x>
      <cdr:y>0.53401</cdr:y>
    </cdr:to>
    <cdr:sp macro="" textlink="">
      <cdr:nvSpPr>
        <cdr:cNvPr id="4976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831" y="859854"/>
          <a:ext cx="692101" cy="587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</xdr:row>
      <xdr:rowOff>28575</xdr:rowOff>
    </xdr:from>
    <xdr:to>
      <xdr:col>7</xdr:col>
      <xdr:colOff>752475</xdr:colOff>
      <xdr:row>32</xdr:row>
      <xdr:rowOff>152400</xdr:rowOff>
    </xdr:to>
    <xdr:graphicFrame macro="">
      <xdr:nvGraphicFramePr>
        <xdr:cNvPr id="31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152400</xdr:rowOff>
    </xdr:from>
    <xdr:to>
      <xdr:col>7</xdr:col>
      <xdr:colOff>752475</xdr:colOff>
      <xdr:row>32</xdr:row>
      <xdr:rowOff>133350</xdr:rowOff>
    </xdr:to>
    <xdr:graphicFrame macro="">
      <xdr:nvGraphicFramePr>
        <xdr:cNvPr id="525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714375</xdr:colOff>
      <xdr:row>31</xdr:row>
      <xdr:rowOff>133350</xdr:rowOff>
    </xdr:to>
    <xdr:graphicFrame macro="">
      <xdr:nvGraphicFramePr>
        <xdr:cNvPr id="33839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0</xdr:rowOff>
    </xdr:from>
    <xdr:to>
      <xdr:col>7</xdr:col>
      <xdr:colOff>742950</xdr:colOff>
      <xdr:row>31</xdr:row>
      <xdr:rowOff>123825</xdr:rowOff>
    </xdr:to>
    <xdr:graphicFrame macro="">
      <xdr:nvGraphicFramePr>
        <xdr:cNvPr id="478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733425</xdr:colOff>
      <xdr:row>31</xdr:row>
      <xdr:rowOff>133350</xdr:rowOff>
    </xdr:to>
    <xdr:graphicFrame macro="">
      <xdr:nvGraphicFramePr>
        <xdr:cNvPr id="477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1031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14</xdr:row>
      <xdr:rowOff>9525</xdr:rowOff>
    </xdr:from>
    <xdr:to>
      <xdr:col>7</xdr:col>
      <xdr:colOff>304800</xdr:colOff>
      <xdr:row>31</xdr:row>
      <xdr:rowOff>114300</xdr:rowOff>
    </xdr:to>
    <xdr:graphicFrame macro="">
      <xdr:nvGraphicFramePr>
        <xdr:cNvPr id="103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0.18665</cdr:x>
      <cdr:y>0.06494</cdr:y>
    </cdr:from>
    <cdr:to>
      <cdr:x>0.73821</cdr:x>
      <cdr:y>0.1898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634" y="50800"/>
          <a:ext cx="2968299" cy="9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teaching over time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410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14</xdr:row>
      <xdr:rowOff>123825</xdr:rowOff>
    </xdr:from>
    <xdr:to>
      <xdr:col>7</xdr:col>
      <xdr:colOff>762000</xdr:colOff>
      <xdr:row>31</xdr:row>
      <xdr:rowOff>76200</xdr:rowOff>
    </xdr:to>
    <xdr:graphicFrame macro="">
      <xdr:nvGraphicFramePr>
        <xdr:cNvPr id="410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19</xdr:row>
      <xdr:rowOff>95250</xdr:rowOff>
    </xdr:from>
    <xdr:to>
      <xdr:col>7</xdr:col>
      <xdr:colOff>95250</xdr:colOff>
      <xdr:row>19</xdr:row>
      <xdr:rowOff>95250</xdr:rowOff>
    </xdr:to>
    <xdr:sp macro="" textlink="">
      <xdr:nvSpPr>
        <xdr:cNvPr id="41061" name="Line 101"/>
        <xdr:cNvSpPr>
          <a:spLocks noChangeShapeType="1"/>
        </xdr:cNvSpPr>
      </xdr:nvSpPr>
      <xdr:spPr bwMode="auto">
        <a:xfrm>
          <a:off x="238125" y="3190875"/>
          <a:ext cx="615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://www.ofsted.gov.uk/publications/20110009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enquiries@ofsted.gov.uk" TargetMode="External"/><Relationship Id="rId5" Type="http://schemas.openxmlformats.org/officeDocument/2006/relationships/hyperlink" Target="mailto:press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</sheetPr>
  <dimension ref="B1:N37"/>
  <sheetViews>
    <sheetView showRowColHeaders="0" tabSelected="1" zoomScale="85" zoomScaleNormal="85" workbookViewId="0">
      <selection activeCell="B6" sqref="B6:C6"/>
    </sheetView>
  </sheetViews>
  <sheetFormatPr defaultRowHeight="12.75"/>
  <cols>
    <col min="1" max="1" width="2.85546875" style="1" customWidth="1"/>
    <col min="2" max="2" width="41.42578125" style="1" customWidth="1"/>
    <col min="3" max="3" width="75.5703125" style="1" customWidth="1"/>
    <col min="4" max="16384" width="9.140625" style="1"/>
  </cols>
  <sheetData>
    <row r="1" spans="2:3">
      <c r="B1" s="125"/>
      <c r="C1" s="125"/>
    </row>
    <row r="2" spans="2:3">
      <c r="B2" s="126"/>
      <c r="C2" s="127"/>
    </row>
    <row r="3" spans="2:3" ht="24.75" customHeight="1">
      <c r="B3" s="126"/>
      <c r="C3" s="127"/>
    </row>
    <row r="4" spans="2:3" ht="24.75" customHeight="1">
      <c r="B4" s="126"/>
      <c r="C4" s="127"/>
    </row>
    <row r="5" spans="2:3" ht="24.75" customHeight="1">
      <c r="B5" s="128"/>
      <c r="C5" s="129"/>
    </row>
    <row r="6" spans="2:3" ht="61.5" customHeight="1">
      <c r="B6" s="167" t="s">
        <v>119</v>
      </c>
      <c r="C6" s="167"/>
    </row>
    <row r="7" spans="2:3" ht="30" customHeight="1">
      <c r="B7" s="130" t="s">
        <v>120</v>
      </c>
      <c r="C7" s="130" t="s">
        <v>106</v>
      </c>
    </row>
    <row r="8" spans="2:3" ht="30" customHeight="1">
      <c r="B8" s="130" t="s">
        <v>121</v>
      </c>
      <c r="C8" s="130" t="s">
        <v>205</v>
      </c>
    </row>
    <row r="9" spans="2:3" ht="30" customHeight="1">
      <c r="B9" s="130" t="s">
        <v>122</v>
      </c>
      <c r="C9" s="131">
        <v>40722</v>
      </c>
    </row>
    <row r="10" spans="2:3" ht="30" customHeight="1">
      <c r="B10" s="130" t="s">
        <v>123</v>
      </c>
      <c r="C10" s="130" t="s">
        <v>124</v>
      </c>
    </row>
    <row r="11" spans="2:3" ht="30" customHeight="1">
      <c r="B11" s="130" t="s">
        <v>125</v>
      </c>
      <c r="C11" s="130" t="s">
        <v>210</v>
      </c>
    </row>
    <row r="12" spans="2:3" ht="30" customHeight="1">
      <c r="B12" s="130" t="s">
        <v>126</v>
      </c>
      <c r="C12" s="132" t="s">
        <v>127</v>
      </c>
    </row>
    <row r="13" spans="2:3" ht="17.25" customHeight="1">
      <c r="B13" s="166" t="s">
        <v>128</v>
      </c>
      <c r="C13" s="166" t="s">
        <v>144</v>
      </c>
    </row>
    <row r="14" spans="2:3" ht="24" customHeight="1">
      <c r="B14" s="166"/>
      <c r="C14" s="166"/>
    </row>
    <row r="15" spans="2:3" ht="26.25" customHeight="1">
      <c r="B15" s="166"/>
      <c r="C15" s="166"/>
    </row>
    <row r="16" spans="2:3" ht="21" customHeight="1">
      <c r="B16" s="166"/>
      <c r="C16" s="166"/>
    </row>
    <row r="17" spans="2:14" ht="30" customHeight="1">
      <c r="B17" s="133" t="s">
        <v>129</v>
      </c>
      <c r="C17" s="133" t="s">
        <v>130</v>
      </c>
    </row>
    <row r="18" spans="2:14" ht="30" customHeight="1">
      <c r="B18" s="133" t="s">
        <v>143</v>
      </c>
      <c r="C18" s="133" t="s">
        <v>142</v>
      </c>
    </row>
    <row r="19" spans="2:14" ht="30" customHeight="1">
      <c r="B19" s="133" t="s">
        <v>131</v>
      </c>
      <c r="C19" s="149" t="s">
        <v>145</v>
      </c>
    </row>
    <row r="20" spans="2:14" ht="30" customHeight="1">
      <c r="B20" s="133" t="s">
        <v>132</v>
      </c>
      <c r="C20" s="149" t="s">
        <v>146</v>
      </c>
    </row>
    <row r="21" spans="2:14" ht="42.75" customHeight="1">
      <c r="B21" s="133" t="s">
        <v>133</v>
      </c>
      <c r="C21" s="165" t="s">
        <v>209</v>
      </c>
    </row>
    <row r="22" spans="2:14" ht="30" customHeight="1">
      <c r="B22" s="133" t="s">
        <v>134</v>
      </c>
      <c r="C22" s="133" t="s">
        <v>135</v>
      </c>
    </row>
    <row r="23" spans="2:14" ht="30" customHeight="1">
      <c r="B23" s="133" t="s">
        <v>136</v>
      </c>
      <c r="C23" s="133" t="s">
        <v>137</v>
      </c>
    </row>
    <row r="24" spans="2:14" ht="30" customHeight="1">
      <c r="B24" s="133" t="s">
        <v>138</v>
      </c>
      <c r="C24" s="150" t="s">
        <v>147</v>
      </c>
    </row>
    <row r="25" spans="2:14">
      <c r="B25" s="126"/>
      <c r="C25" s="127"/>
    </row>
    <row r="26" spans="2:14">
      <c r="B26" s="134"/>
      <c r="C26" s="13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36"/>
    </row>
    <row r="27" spans="2:14" ht="15">
      <c r="B27" s="137" t="s">
        <v>15</v>
      </c>
      <c r="C27" s="13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36"/>
    </row>
    <row r="28" spans="2:14" ht="15">
      <c r="B28" s="139"/>
      <c r="C28" s="140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36"/>
    </row>
    <row r="29" spans="2:14" ht="30.75" customHeight="1">
      <c r="B29" s="168" t="s">
        <v>66</v>
      </c>
      <c r="C29" s="169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36"/>
    </row>
    <row r="30" spans="2:14" ht="15">
      <c r="B30" s="141" t="s">
        <v>17</v>
      </c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36"/>
    </row>
    <row r="31" spans="2:14" ht="15">
      <c r="B31" s="143" t="s">
        <v>16</v>
      </c>
      <c r="C31" s="144"/>
      <c r="D31" s="69"/>
      <c r="E31" s="69"/>
      <c r="F31" s="69"/>
      <c r="G31" s="69"/>
      <c r="H31" s="69"/>
      <c r="I31" s="69"/>
      <c r="J31" s="68"/>
      <c r="K31" s="68"/>
      <c r="L31" s="68"/>
      <c r="M31" s="68"/>
      <c r="N31" s="136"/>
    </row>
    <row r="32" spans="2:14" ht="15">
      <c r="B32" s="139" t="s">
        <v>63</v>
      </c>
      <c r="C32" s="13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36"/>
    </row>
    <row r="33" spans="2:14" ht="15">
      <c r="B33" s="139" t="s">
        <v>64</v>
      </c>
      <c r="C33" s="13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136"/>
    </row>
    <row r="34" spans="2:14" ht="15">
      <c r="B34" s="143" t="s">
        <v>65</v>
      </c>
      <c r="C34" s="144"/>
      <c r="D34" s="69"/>
      <c r="E34" s="69"/>
      <c r="F34" s="68"/>
      <c r="G34" s="68"/>
      <c r="H34" s="68"/>
      <c r="I34" s="68"/>
      <c r="J34" s="68"/>
      <c r="K34" s="68"/>
      <c r="L34" s="68"/>
      <c r="M34" s="68"/>
      <c r="N34" s="136"/>
    </row>
    <row r="35" spans="2:14">
      <c r="B35" s="145"/>
      <c r="C35" s="14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136"/>
    </row>
    <row r="36" spans="2:14"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2:14"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</sheetData>
  <sheetProtection sheet="1" objects="1" scenarios="1"/>
  <mergeCells count="4">
    <mergeCell ref="C13:C16"/>
    <mergeCell ref="B13:B16"/>
    <mergeCell ref="B6:C6"/>
    <mergeCell ref="B29:C29"/>
  </mergeCells>
  <phoneticPr fontId="21" type="noConversion"/>
  <hyperlinks>
    <hyperlink ref="B31:I31" r:id="rId1" display="visit http://www.nationalarchives.gov.uk/doc/open-government-licence/"/>
    <hyperlink ref="B31" r:id="rId2"/>
    <hyperlink ref="B34:E34" r:id="rId3" display="psi@nationalarchives.gsi.gov.uk"/>
    <hyperlink ref="B34" r:id="rId4"/>
    <hyperlink ref="C20" r:id="rId5"/>
    <hyperlink ref="C19" r:id="rId6"/>
    <hyperlink ref="C21" r:id="rId7"/>
  </hyperlinks>
  <pageMargins left="0.75" right="0.75" top="1" bottom="1" header="0.5" footer="0.5"/>
  <pageSetup paperSize="9" scale="68" orientation="portrait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1406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2d: Inspection outcomes of independent specialist colleges inspected " &amp; IF('Table 2d'!C5=Dates1!$B$3, "between " &amp; Dates1!$B$3, IF('Table 2d'!C5 = Dates1!B4, "in " &amp; Dates1!B4, IF('Table 2d'!C5=Dates1!B5, "in " &amp; Dates1!B5, IF('Table 2d'!C5=Dates1!B6, "in " &amp; Dates1!B6, IF('Table 2d'!C5=Dates1!B7, "in " &amp; Dates1!B7)))))  &amp; " (provisional)"&amp;CHAR(185)</f>
        <v>Table 2d: Inspection outcomes of independent specialist colleges inspected between 1 January 2011 and 31 March 2011 (provisional)¹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5</v>
      </c>
      <c r="J8" s="41">
        <f>IF($C$5=Dates1!$B$3, DataPack!$B90, IF($C$5=Dates1!$B$4, DataPack!$G90, IF($C$5=Dates1!$B$5, DataPack!$L90, IF($C$5=Dates1!$B$6, DataPack!$Q90))))</f>
        <v>0</v>
      </c>
      <c r="K8" s="151"/>
      <c r="L8" s="41">
        <f>IF($C$5=Dates1!$B$3, DataPack!$C90, IF($C$5=Dates1!$B$4, DataPack!$H90, IF($C$5=Dates1!$B$5, DataPack!$M90, IF($C$5=Dates1!$B$6, DataPack!$R90))))</f>
        <v>0</v>
      </c>
      <c r="M8" s="151"/>
      <c r="N8" s="41">
        <f>IF($C$5=Dates1!$B$3, DataPack!$D90, IF($C$5=Dates1!$B$4, DataPack!$I90, IF($C$5=Dates1!$B$5, DataPack!$N90, IF($C$5=Dates1!$B$6, DataPack!$S90))))</f>
        <v>5</v>
      </c>
      <c r="O8" s="151"/>
      <c r="P8" s="41">
        <f>IF($C$5=Dates1!$B$3, DataPack!$E90, IF($C$5=Dates1!$B$4, DataPack!$J90, IF($C$5=Dates1!$B$5, DataPack!$O90, IF($C$5=Dates1!$B$6, DataPack!$T90))))</f>
        <v>0</v>
      </c>
      <c r="Q8" s="47"/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5</v>
      </c>
      <c r="J9" s="41">
        <f>IF($C$5=Dates1!$B$3, DataPack!$B91, IF($C$5=Dates1!$B$4, DataPack!$G91, IF($C$5=Dates1!$B$5, DataPack!$L91, IF($C$5=Dates1!$B$6, DataPack!$Q91))))</f>
        <v>0</v>
      </c>
      <c r="K9" s="151"/>
      <c r="L9" s="41">
        <f>IF($C$5=Dates1!$B$3, DataPack!$C91, IF($C$5=Dates1!$B$4, DataPack!$H91, IF($C$5=Dates1!$B$5, DataPack!$M91, IF($C$5=Dates1!$B$6, DataPack!$R91))))</f>
        <v>0</v>
      </c>
      <c r="M9" s="151"/>
      <c r="N9" s="41">
        <f>IF($C$5=Dates1!$B$3, DataPack!$D91, IF($C$5=Dates1!$B$4, DataPack!$I91, IF($C$5=Dates1!$B$5, DataPack!$N91, IF($C$5=Dates1!$B$6, DataPack!$S91))))</f>
        <v>5</v>
      </c>
      <c r="O9" s="151"/>
      <c r="P9" s="41">
        <f>IF($C$5=Dates1!$B$3, DataPack!$E91, IF($C$5=Dates1!$B$4, DataPack!$J91, IF($C$5=Dates1!$B$5, DataPack!$O91, IF($C$5=Dates1!$B$6, DataPack!$T91))))</f>
        <v>0</v>
      </c>
      <c r="Q9" s="47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5</v>
      </c>
      <c r="J10" s="41">
        <f>IF($C$5=Dates1!$B$3, DataPack!$B92, IF($C$5=Dates1!$B$4, DataPack!$G92, IF($C$5=Dates1!$B$5, DataPack!$L92, IF($C$5=Dates1!$B$6, DataPack!$Q92))))</f>
        <v>0</v>
      </c>
      <c r="K10" s="151"/>
      <c r="L10" s="41">
        <f>IF($C$5=Dates1!$B$3, DataPack!$C92, IF($C$5=Dates1!$B$4, DataPack!$H92, IF($C$5=Dates1!$B$5, DataPack!$M92, IF($C$5=Dates1!$B$6, DataPack!$R92))))</f>
        <v>2</v>
      </c>
      <c r="M10" s="151"/>
      <c r="N10" s="41">
        <f>IF($C$5=Dates1!$B$3, DataPack!$D92, IF($C$5=Dates1!$B$4, DataPack!$I92, IF($C$5=Dates1!$B$5, DataPack!$N92, IF($C$5=Dates1!$B$6, DataPack!$S92))))</f>
        <v>3</v>
      </c>
      <c r="O10" s="151"/>
      <c r="P10" s="41">
        <f>IF($C$5=Dates1!$B$3, DataPack!$E92, IF($C$5=Dates1!$B$4, DataPack!$J92, IF($C$5=Dates1!$B$5, DataPack!$O92, IF($C$5=Dates1!$B$6, DataPack!$T92))))</f>
        <v>0</v>
      </c>
      <c r="Q10" s="47"/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5</v>
      </c>
      <c r="J11" s="46">
        <f>IF($C$5=Dates1!$B$3, DataPack!$B93, IF($C$5=Dates1!$B$4, DataPack!$G93, IF($C$5=Dates1!$B$5, DataPack!$L93, IF($C$5=Dates1!$B$6, DataPack!$Q93))))</f>
        <v>0</v>
      </c>
      <c r="K11" s="47"/>
      <c r="L11" s="46">
        <f>IF($C$5=Dates1!$B$3, DataPack!$C93, IF($C$5=Dates1!$B$4, DataPack!$H93, IF($C$5=Dates1!$B$5, DataPack!$M93, IF($C$5=Dates1!$B$6, DataPack!$R93))))</f>
        <v>2</v>
      </c>
      <c r="M11" s="47"/>
      <c r="N11" s="46">
        <f>IF($C$5=Dates1!$B$3, DataPack!$D93, IF($C$5=Dates1!$B$4, DataPack!$I93, IF($C$5=Dates1!$B$5, DataPack!$N93, IF($C$5=Dates1!$B$6, DataPack!$S93))))</f>
        <v>3</v>
      </c>
      <c r="O11" s="47"/>
      <c r="P11" s="46">
        <f>IF($C$5=Dates1!$B$3, DataPack!$E93, IF($C$5=Dates1!$B$4, DataPack!$J93, IF($C$5=Dates1!$B$5, DataPack!$O93, IF($C$5=Dates1!$B$6, DataPack!$T93))))</f>
        <v>0</v>
      </c>
      <c r="Q11" s="47"/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5</v>
      </c>
      <c r="J12" s="46">
        <f>IF($C$5=Dates1!$B$3, DataPack!$B94, IF($C$5=Dates1!$B$4, DataPack!$G94, IF($C$5=Dates1!$B$5, DataPack!$L94, IF($C$5=Dates1!$B$6, DataPack!$Q94))))</f>
        <v>0</v>
      </c>
      <c r="K12" s="47"/>
      <c r="L12" s="46">
        <f>IF($C$5=Dates1!$B$3, DataPack!$C94, IF($C$5=Dates1!$B$4, DataPack!$H94, IF($C$5=Dates1!$B$5, DataPack!$M94, IF($C$5=Dates1!$B$6, DataPack!$R94))))</f>
        <v>1</v>
      </c>
      <c r="M12" s="47"/>
      <c r="N12" s="46">
        <f>IF($C$5=Dates1!$B$3, DataPack!$D94, IF($C$5=Dates1!$B$4, DataPack!$I94, IF($C$5=Dates1!$B$5, DataPack!$N94, IF($C$5=Dates1!$B$6, DataPack!$S94))))</f>
        <v>4</v>
      </c>
      <c r="O12" s="47"/>
      <c r="P12" s="46">
        <f>IF($C$5=Dates1!$B$3, DataPack!$E94, IF($C$5=Dates1!$B$4, DataPack!$J94, IF($C$5=Dates1!$B$5, DataPack!$O94, IF($C$5=Dates1!$B$6, DataPack!$T94))))</f>
        <v>0</v>
      </c>
      <c r="Q12" s="47"/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5</v>
      </c>
      <c r="J13" s="46">
        <f>IF($C$5=Dates1!$B$3, DataPack!$B95, IF($C$5=Dates1!$B$4, DataPack!$G95, IF($C$5=Dates1!$B$5, DataPack!$L95, IF($C$5=Dates1!$B$6, DataPack!$Q95))))</f>
        <v>0</v>
      </c>
      <c r="K13" s="47"/>
      <c r="L13" s="46">
        <f>IF($C$5=Dates1!$B$3, DataPack!$C95, IF($C$5=Dates1!$B$4, DataPack!$H95, IF($C$5=Dates1!$B$5, DataPack!$M95, IF($C$5=Dates1!$B$6, DataPack!$R95))))</f>
        <v>3</v>
      </c>
      <c r="M13" s="47"/>
      <c r="N13" s="46">
        <f>IF($C$5=Dates1!$B$3, DataPack!$D95, IF($C$5=Dates1!$B$4, DataPack!$I95, IF($C$5=Dates1!$B$5, DataPack!$N95, IF($C$5=Dates1!$B$6, DataPack!$S95))))</f>
        <v>2</v>
      </c>
      <c r="O13" s="47"/>
      <c r="P13" s="46">
        <f>IF($C$5=Dates1!$B$3, DataPack!$E95, IF($C$5=Dates1!$B$4, DataPack!$J95, IF($C$5=Dates1!$B$5, DataPack!$O95, IF($C$5=Dates1!$B$6, DataPack!$T95))))</f>
        <v>0</v>
      </c>
      <c r="Q13" s="47"/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5</v>
      </c>
      <c r="J14" s="46">
        <f>IF($C$5=Dates1!$B$3, DataPack!$B96, IF($C$5=Dates1!$B$4, DataPack!$G96, IF($C$5=Dates1!$B$5, DataPack!$L96, IF($C$5=Dates1!$B$6, DataPack!$Q96))))</f>
        <v>0</v>
      </c>
      <c r="K14" s="47"/>
      <c r="L14" s="46">
        <f>IF($C$5=Dates1!$B$3, DataPack!$C96, IF($C$5=Dates1!$B$4, DataPack!$H96, IF($C$5=Dates1!$B$5, DataPack!$M96, IF($C$5=Dates1!$B$6, DataPack!$R96))))</f>
        <v>0</v>
      </c>
      <c r="M14" s="47"/>
      <c r="N14" s="46">
        <f>IF($C$5=Dates1!$B$3, DataPack!$D96, IF($C$5=Dates1!$B$4, DataPack!$I96, IF($C$5=Dates1!$B$5, DataPack!$N96, IF($C$5=Dates1!$B$6, DataPack!$S96))))</f>
        <v>5</v>
      </c>
      <c r="O14" s="47"/>
      <c r="P14" s="46">
        <f>IF($C$5=Dates1!$B$3, DataPack!$E96, IF($C$5=Dates1!$B$4, DataPack!$J96, IF($C$5=Dates1!$B$5, DataPack!$O96, IF($C$5=Dates1!$B$6, DataPack!$T96))))</f>
        <v>0</v>
      </c>
      <c r="Q14" s="47"/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5</v>
      </c>
      <c r="J15" s="46">
        <f>IF($C$5=Dates1!$B$3, DataPack!$B97, IF($C$5=Dates1!$B$4, DataPack!$G97, IF($C$5=Dates1!$B$5, DataPack!$L97, IF($C$5=Dates1!$B$6, DataPack!$Q97))))</f>
        <v>0</v>
      </c>
      <c r="K15" s="47"/>
      <c r="L15" s="46">
        <f>IF($C$5=Dates1!$B$3, DataPack!$C97, IF($C$5=Dates1!$B$4, DataPack!$H97, IF($C$5=Dates1!$B$5, DataPack!$M97, IF($C$5=Dates1!$B$6, DataPack!$R97))))</f>
        <v>4</v>
      </c>
      <c r="M15" s="47"/>
      <c r="N15" s="46">
        <f>IF($C$5=Dates1!$B$3, DataPack!$D97, IF($C$5=Dates1!$B$4, DataPack!$I97, IF($C$5=Dates1!$B$5, DataPack!$N97, IF($C$5=Dates1!$B$6, DataPack!$S97))))</f>
        <v>1</v>
      </c>
      <c r="O15" s="47"/>
      <c r="P15" s="46">
        <f>IF($C$5=Dates1!$B$3, DataPack!$E97, IF($C$5=Dates1!$B$4, DataPack!$J97, IF($C$5=Dates1!$B$5, DataPack!$O97, IF($C$5=Dates1!$B$6, DataPack!$T97))))</f>
        <v>0</v>
      </c>
      <c r="Q15" s="47"/>
    </row>
    <row r="16" spans="2:17" ht="24" customHeight="1">
      <c r="B16" s="187" t="s">
        <v>170</v>
      </c>
      <c r="C16" s="187"/>
      <c r="D16" s="187"/>
      <c r="E16" s="187"/>
      <c r="F16" s="187"/>
      <c r="G16" s="187"/>
      <c r="H16" s="48"/>
      <c r="I16" s="49">
        <f t="shared" si="0"/>
        <v>5</v>
      </c>
      <c r="J16" s="46">
        <f>IF($C$5=Dates1!$B$3, DataPack!$B98, IF($C$5=Dates1!$B$4, DataPack!$G98, IF($C$5=Dates1!$B$5, DataPack!$L98, IF($C$5=Dates1!$B$6, DataPack!$Q98))))</f>
        <v>0</v>
      </c>
      <c r="K16" s="47"/>
      <c r="L16" s="46">
        <f>IF($C$5=Dates1!$B$3, DataPack!$C98, IF($C$5=Dates1!$B$4, DataPack!$H98, IF($C$5=Dates1!$B$5, DataPack!$M98, IF($C$5=Dates1!$B$6, DataPack!$R98))))</f>
        <v>3</v>
      </c>
      <c r="M16" s="47"/>
      <c r="N16" s="46">
        <f>IF($C$5=Dates1!$B$3, DataPack!$D98, IF($C$5=Dates1!$B$4, DataPack!$I98, IF($C$5=Dates1!$B$5, DataPack!$N98, IF($C$5=Dates1!$B$6, DataPack!$S98))))</f>
        <v>2</v>
      </c>
      <c r="O16" s="47"/>
      <c r="P16" s="46">
        <f>IF($C$5=Dates1!$B$3, DataPack!$E98, IF($C$5=Dates1!$B$4, DataPack!$J98, IF($C$5=Dates1!$B$5, DataPack!$O98, IF($C$5=Dates1!$B$6, DataPack!$T98))))</f>
        <v>0</v>
      </c>
      <c r="Q16" s="47"/>
    </row>
    <row r="17" spans="2:17" ht="24" customHeight="1">
      <c r="B17" s="187" t="s">
        <v>171</v>
      </c>
      <c r="C17" s="187"/>
      <c r="D17" s="187"/>
      <c r="E17" s="187"/>
      <c r="F17" s="187"/>
      <c r="G17" s="187"/>
      <c r="H17" s="48"/>
      <c r="I17" s="49">
        <f t="shared" si="0"/>
        <v>5</v>
      </c>
      <c r="J17" s="46">
        <f>IF($C$5=Dates1!$B$3, DataPack!$B99, IF($C$5=Dates1!$B$4, DataPack!$G99, IF($C$5=Dates1!$B$5, DataPack!$L99, IF($C$5=Dates1!$B$6, DataPack!$Q99))))</f>
        <v>0</v>
      </c>
      <c r="K17" s="47"/>
      <c r="L17" s="46">
        <f>IF($C$5=Dates1!$B$3, DataPack!$C99, IF($C$5=Dates1!$B$4, DataPack!$H99, IF($C$5=Dates1!$B$5, DataPack!$M99, IF($C$5=Dates1!$B$6, DataPack!$R99))))</f>
        <v>4</v>
      </c>
      <c r="M17" s="47"/>
      <c r="N17" s="46">
        <f>IF($C$5=Dates1!$B$3, DataPack!$D99, IF($C$5=Dates1!$B$4, DataPack!$I99, IF($C$5=Dates1!$B$5, DataPack!$N99, IF($C$5=Dates1!$B$6, DataPack!$S99))))</f>
        <v>1</v>
      </c>
      <c r="O17" s="47"/>
      <c r="P17" s="46">
        <f>IF($C$5=Dates1!$B$3, DataPack!$E99, IF($C$5=Dates1!$B$4, DataPack!$J99, IF($C$5=Dates1!$B$5, DataPack!$O99, IF($C$5=Dates1!$B$6, DataPack!$T99))))</f>
        <v>0</v>
      </c>
      <c r="Q17" s="47"/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48"/>
      <c r="I18" s="154">
        <f t="shared" si="0"/>
        <v>5</v>
      </c>
      <c r="J18" s="41">
        <f>IF($C$5=Dates1!$B$3, DataPack!$B100, IF($C$5=Dates1!$B$4, DataPack!$G100, IF($C$5=Dates1!$B$5, DataPack!$L100, IF($C$5=Dates1!$B$6, DataPack!$Q100))))</f>
        <v>0</v>
      </c>
      <c r="K18" s="151"/>
      <c r="L18" s="41">
        <f>IF($C$5=Dates1!$B$3, DataPack!$C100, IF($C$5=Dates1!$B$4, DataPack!$H100, IF($C$5=Dates1!$B$5, DataPack!$M100, IF($C$5=Dates1!$B$6, DataPack!$R100))))</f>
        <v>1</v>
      </c>
      <c r="M18" s="151"/>
      <c r="N18" s="41">
        <f>IF($C$5=Dates1!$B$3, DataPack!$D100, IF($C$5=Dates1!$B$4, DataPack!$I100, IF($C$5=Dates1!$B$5, DataPack!$N100, IF($C$5=Dates1!$B$6, DataPack!$S100))))</f>
        <v>4</v>
      </c>
      <c r="O18" s="151"/>
      <c r="P18" s="41">
        <f>IF($C$5=Dates1!$B$3, DataPack!$E100, IF($C$5=Dates1!$B$4, DataPack!$J100, IF($C$5=Dates1!$B$5, DataPack!$O100, IF($C$5=Dates1!$B$6, DataPack!$T100))))</f>
        <v>0</v>
      </c>
      <c r="Q18" s="47"/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5</v>
      </c>
      <c r="J19" s="46">
        <f>IF($C$5=Dates1!$B$3, DataPack!$B101, IF($C$5=Dates1!$B$4, DataPack!$G101, IF($C$5=Dates1!$B$5, DataPack!$L101, IF($C$5=Dates1!$B$6, DataPack!$Q101))))</f>
        <v>0</v>
      </c>
      <c r="K19" s="47"/>
      <c r="L19" s="46">
        <f>IF($C$5=Dates1!$B$3, DataPack!$C101, IF($C$5=Dates1!$B$4, DataPack!$H101, IF($C$5=Dates1!$B$5, DataPack!$M101, IF($C$5=Dates1!$B$6, DataPack!$R101))))</f>
        <v>1</v>
      </c>
      <c r="M19" s="47"/>
      <c r="N19" s="46">
        <f>IF($C$5=Dates1!$B$3, DataPack!$D101, IF($C$5=Dates1!$B$4, DataPack!$I101, IF($C$5=Dates1!$B$5, DataPack!$N101, IF($C$5=Dates1!$B$6, DataPack!$S101))))</f>
        <v>4</v>
      </c>
      <c r="O19" s="47"/>
      <c r="P19" s="46">
        <f>IF($C$5=Dates1!$B$3, DataPack!$E101, IF($C$5=Dates1!$B$4, DataPack!$J101, IF($C$5=Dates1!$B$5, DataPack!$O101, IF($C$5=Dates1!$B$6, DataPack!$T101))))</f>
        <v>0</v>
      </c>
      <c r="Q19" s="47"/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5</v>
      </c>
      <c r="J20" s="46">
        <f>IF($C$5=Dates1!$B$3, DataPack!$B102, IF($C$5=Dates1!$B$4, DataPack!$G102, IF($C$5=Dates1!$B$5, DataPack!$L102, IF($C$5=Dates1!$B$6, DataPack!$Q102))))</f>
        <v>0</v>
      </c>
      <c r="K20" s="47"/>
      <c r="L20" s="46">
        <f>IF($C$5=Dates1!$B$3, DataPack!$C102, IF($C$5=Dates1!$B$4, DataPack!$H102, IF($C$5=Dates1!$B$5, DataPack!$M102, IF($C$5=Dates1!$B$6, DataPack!$R102))))</f>
        <v>0</v>
      </c>
      <c r="M20" s="47"/>
      <c r="N20" s="46">
        <f>IF($C$5=Dates1!$B$3, DataPack!$D102, IF($C$5=Dates1!$B$4, DataPack!$I102, IF($C$5=Dates1!$B$5, DataPack!$N102, IF($C$5=Dates1!$B$6, DataPack!$S102))))</f>
        <v>5</v>
      </c>
      <c r="O20" s="47"/>
      <c r="P20" s="46">
        <f>IF($C$5=Dates1!$B$3, DataPack!$E102, IF($C$5=Dates1!$B$4, DataPack!$J102, IF($C$5=Dates1!$B$5, DataPack!$O102, IF($C$5=Dates1!$B$6, DataPack!$T102))))</f>
        <v>0</v>
      </c>
      <c r="Q20" s="47"/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5</v>
      </c>
      <c r="J21" s="46">
        <f>IF($C$5=Dates1!$B$3, DataPack!$B103, IF($C$5=Dates1!$B$4, DataPack!$G103, IF($C$5=Dates1!$B$5, DataPack!$L103, IF($C$5=Dates1!$B$6, DataPack!$Q103))))</f>
        <v>0</v>
      </c>
      <c r="K21" s="47"/>
      <c r="L21" s="46">
        <f>IF($C$5=Dates1!$B$3, DataPack!$C103, IF($C$5=Dates1!$B$4, DataPack!$H103, IF($C$5=Dates1!$B$5, DataPack!$M103, IF($C$5=Dates1!$B$6, DataPack!$R103))))</f>
        <v>4</v>
      </c>
      <c r="M21" s="47"/>
      <c r="N21" s="46">
        <f>IF($C$5=Dates1!$B$3, DataPack!$D103, IF($C$5=Dates1!$B$4, DataPack!$I103, IF($C$5=Dates1!$B$5, DataPack!$N103, IF($C$5=Dates1!$B$6, DataPack!$S103))))</f>
        <v>1</v>
      </c>
      <c r="O21" s="47"/>
      <c r="P21" s="46">
        <f>IF($C$5=Dates1!$B$3, DataPack!$E103, IF($C$5=Dates1!$B$4, DataPack!$J103, IF($C$5=Dates1!$B$5, DataPack!$O103, IF($C$5=Dates1!$B$6, DataPack!$T103))))</f>
        <v>0</v>
      </c>
      <c r="Q21" s="47"/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5</v>
      </c>
      <c r="J22" s="46">
        <f>IF($C$5=Dates1!$B$3, DataPack!$B104, IF($C$5=Dates1!$B$4, DataPack!$G104, IF($C$5=Dates1!$B$5, DataPack!$L104, IF($C$5=Dates1!$B$6, DataPack!$Q104))))</f>
        <v>0</v>
      </c>
      <c r="K22" s="47"/>
      <c r="L22" s="46">
        <f>IF($C$5=Dates1!$B$3, DataPack!$C104, IF($C$5=Dates1!$B$4, DataPack!$H104, IF($C$5=Dates1!$B$5, DataPack!$M104, IF($C$5=Dates1!$B$6, DataPack!$R104))))</f>
        <v>5</v>
      </c>
      <c r="M22" s="47"/>
      <c r="N22" s="46">
        <f>IF($C$5=Dates1!$B$3, DataPack!$D104, IF($C$5=Dates1!$B$4, DataPack!$I104, IF($C$5=Dates1!$B$5, DataPack!$N104, IF($C$5=Dates1!$B$6, DataPack!$S104))))</f>
        <v>0</v>
      </c>
      <c r="O22" s="47"/>
      <c r="P22" s="46">
        <f>IF($C$5=Dates1!$B$3, DataPack!$E104, IF($C$5=Dates1!$B$4, DataPack!$J104, IF($C$5=Dates1!$B$5, DataPack!$O104, IF($C$5=Dates1!$B$6, DataPack!$T104))))</f>
        <v>0</v>
      </c>
      <c r="Q22" s="47"/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5</v>
      </c>
      <c r="J23" s="41">
        <f>IF($C$5=Dates1!$B$3, DataPack!$B105, IF($C$5=Dates1!$B$4, DataPack!$G105, IF($C$5=Dates1!$B$5, DataPack!$L105, IF($C$5=Dates1!$B$6, DataPack!$Q105))))</f>
        <v>0</v>
      </c>
      <c r="K23" s="151"/>
      <c r="L23" s="41">
        <f>IF($C$5=Dates1!$B$3, DataPack!$C105, IF($C$5=Dates1!$B$4, DataPack!$H105, IF($C$5=Dates1!$B$5, DataPack!$M105, IF($C$5=Dates1!$B$6, DataPack!$R105))))</f>
        <v>0</v>
      </c>
      <c r="M23" s="151"/>
      <c r="N23" s="41">
        <f>IF($C$5=Dates1!$B$3, DataPack!$D105, IF($C$5=Dates1!$B$4, DataPack!$I105, IF($C$5=Dates1!$B$5, DataPack!$N105, IF($C$5=Dates1!$B$6, DataPack!$S105))))</f>
        <v>5</v>
      </c>
      <c r="O23" s="151"/>
      <c r="P23" s="41">
        <f>IF($C$5=Dates1!$B$3, DataPack!$E105, IF($C$5=Dates1!$B$4, DataPack!$J105, IF($C$5=Dates1!$B$5, DataPack!$O105, IF($C$5=Dates1!$B$6, DataPack!$T105))))</f>
        <v>0</v>
      </c>
      <c r="Q23" s="47"/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5</v>
      </c>
      <c r="J24" s="46">
        <f>IF($C$5=Dates1!$B$3, DataPack!$B106, IF($C$5=Dates1!$B$4, DataPack!$G106, IF($C$5=Dates1!$B$5, DataPack!$L106, IF($C$5=Dates1!$B$6, DataPack!$Q106))))</f>
        <v>0</v>
      </c>
      <c r="K24" s="47"/>
      <c r="L24" s="46">
        <f>IF($C$5=Dates1!$B$3, DataPack!$C106, IF($C$5=Dates1!$B$4, DataPack!$H106, IF($C$5=Dates1!$B$5, DataPack!$M106, IF($C$5=Dates1!$B$6, DataPack!$R106))))</f>
        <v>1</v>
      </c>
      <c r="M24" s="47"/>
      <c r="N24" s="46">
        <f>IF($C$5=Dates1!$B$3, DataPack!$D106, IF($C$5=Dates1!$B$4, DataPack!$I106, IF($C$5=Dates1!$B$5, DataPack!$N106, IF($C$5=Dates1!$B$6, DataPack!$S106))))</f>
        <v>4</v>
      </c>
      <c r="O24" s="47"/>
      <c r="P24" s="46">
        <f>IF($C$5=Dates1!$B$3, DataPack!$E106, IF($C$5=Dates1!$B$4, DataPack!$J106, IF($C$5=Dates1!$B$5, DataPack!$O106, IF($C$5=Dates1!$B$6, DataPack!$T106))))</f>
        <v>0</v>
      </c>
      <c r="Q24" s="47"/>
    </row>
    <row r="25" spans="2:17" ht="24" customHeight="1">
      <c r="B25" s="187" t="s">
        <v>172</v>
      </c>
      <c r="C25" s="187"/>
      <c r="D25" s="187"/>
      <c r="E25" s="187"/>
      <c r="F25" s="187"/>
      <c r="G25" s="187"/>
      <c r="H25" s="48"/>
      <c r="I25" s="49">
        <f t="shared" si="0"/>
        <v>5</v>
      </c>
      <c r="J25" s="46">
        <f>IF($C$5=Dates1!$B$3, DataPack!$B107, IF($C$5=Dates1!$B$4, DataPack!$G107, IF($C$5=Dates1!$B$5, DataPack!$L107, IF($C$5=Dates1!$B$6, DataPack!$Q107))))</f>
        <v>0</v>
      </c>
      <c r="K25" s="47"/>
      <c r="L25" s="46">
        <f>IF($C$5=Dates1!$B$3, DataPack!$C107, IF($C$5=Dates1!$B$4, DataPack!$H107, IF($C$5=Dates1!$B$5, DataPack!$M107, IF($C$5=Dates1!$B$6, DataPack!$R107))))</f>
        <v>0</v>
      </c>
      <c r="M25" s="47"/>
      <c r="N25" s="46">
        <f>IF($C$5=Dates1!$B$3, DataPack!$D107, IF($C$5=Dates1!$B$4, DataPack!$I107, IF($C$5=Dates1!$B$5, DataPack!$N107, IF($C$5=Dates1!$B$6, DataPack!$S107))))</f>
        <v>5</v>
      </c>
      <c r="O25" s="47"/>
      <c r="P25" s="46">
        <f>IF($C$5=Dates1!$B$3, DataPack!$E107, IF($C$5=Dates1!$B$4, DataPack!$J107, IF($C$5=Dates1!$B$5, DataPack!$O107, IF($C$5=Dates1!$B$6, DataPack!$T107))))</f>
        <v>0</v>
      </c>
      <c r="Q25" s="47"/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9">
        <f t="shared" si="0"/>
        <v>5</v>
      </c>
      <c r="J26" s="46">
        <f>IF($C$5=Dates1!$B$3, DataPack!$B108, IF($C$5=Dates1!$B$4, DataPack!$G108, IF($C$5=Dates1!$B$5, DataPack!$L108, IF($C$5=Dates1!$B$6, DataPack!$Q108))))</f>
        <v>0</v>
      </c>
      <c r="K26" s="47"/>
      <c r="L26" s="46">
        <f>IF($C$5=Dates1!$B$3, DataPack!$C108, IF($C$5=Dates1!$B$4, DataPack!$H108, IF($C$5=Dates1!$B$5, DataPack!$M108, IF($C$5=Dates1!$B$6, DataPack!$R108))))</f>
        <v>3</v>
      </c>
      <c r="M26" s="47"/>
      <c r="N26" s="46">
        <f>IF($C$5=Dates1!$B$3, DataPack!$D108, IF($C$5=Dates1!$B$4, DataPack!$I108, IF($C$5=Dates1!$B$5, DataPack!$N108, IF($C$5=Dates1!$B$6, DataPack!$S108))))</f>
        <v>2</v>
      </c>
      <c r="O26" s="47"/>
      <c r="P26" s="46">
        <f>IF($C$5=Dates1!$B$3, DataPack!$E108, IF($C$5=Dates1!$B$4, DataPack!$J108, IF($C$5=Dates1!$B$5, DataPack!$O108, IF($C$5=Dates1!$B$6, DataPack!$T108))))</f>
        <v>0</v>
      </c>
      <c r="Q26" s="47"/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9">
        <f t="shared" si="0"/>
        <v>5</v>
      </c>
      <c r="J27" s="46">
        <f>IF($C$5=Dates1!$B$3, DataPack!$B109, IF($C$5=Dates1!$B$4, DataPack!$G109, IF($C$5=Dates1!$B$5, DataPack!$L109, IF($C$5=Dates1!$B$6, DataPack!$Q109))))</f>
        <v>0</v>
      </c>
      <c r="K27" s="47"/>
      <c r="L27" s="46">
        <f>IF($C$5=Dates1!$B$3, DataPack!$C109, IF($C$5=Dates1!$B$4, DataPack!$H109, IF($C$5=Dates1!$B$5, DataPack!$M109, IF($C$5=Dates1!$B$6, DataPack!$R109))))</f>
        <v>0</v>
      </c>
      <c r="M27" s="47"/>
      <c r="N27" s="46">
        <f>IF($C$5=Dates1!$B$3, DataPack!$D109, IF($C$5=Dates1!$B$4, DataPack!$I109, IF($C$5=Dates1!$B$5, DataPack!$N109, IF($C$5=Dates1!$B$6, DataPack!$S109))))</f>
        <v>5</v>
      </c>
      <c r="O27" s="47"/>
      <c r="P27" s="46">
        <f>IF($C$5=Dates1!$B$3, DataPack!$E109, IF($C$5=Dates1!$B$4, DataPack!$J109, IF($C$5=Dates1!$B$5, DataPack!$O109, IF($C$5=Dates1!$B$6, DataPack!$T109))))</f>
        <v>0</v>
      </c>
      <c r="Q27" s="47"/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5</v>
      </c>
      <c r="J28" s="46">
        <f>IF($C$5=Dates1!$B$3, DataPack!$B110, IF($C$5=Dates1!$B$4, DataPack!$G110, IF($C$5=Dates1!$B$5, DataPack!$L110, IF($C$5=Dates1!$B$6, DataPack!$Q110))))</f>
        <v>0</v>
      </c>
      <c r="K28" s="47"/>
      <c r="L28" s="46">
        <f>IF($C$5=Dates1!$B$3, DataPack!$C110, IF($C$5=Dates1!$B$4, DataPack!$H110, IF($C$5=Dates1!$B$5, DataPack!$M110, IF($C$5=Dates1!$B$6, DataPack!$R110))))</f>
        <v>0</v>
      </c>
      <c r="M28" s="47"/>
      <c r="N28" s="46">
        <f>IF($C$5=Dates1!$B$3, DataPack!$D110, IF($C$5=Dates1!$B$4, DataPack!$I110, IF($C$5=Dates1!$B$5, DataPack!$N110, IF($C$5=Dates1!$B$6, DataPack!$S110))))</f>
        <v>5</v>
      </c>
      <c r="O28" s="47"/>
      <c r="P28" s="46">
        <f>IF($C$5=Dates1!$B$3, DataPack!$E110, IF($C$5=Dates1!$B$4, DataPack!$J110, IF($C$5=Dates1!$B$5, DataPack!$O110, IF($C$5=Dates1!$B$6, DataPack!$T110))))</f>
        <v>0</v>
      </c>
      <c r="Q28" s="47"/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9">
        <f t="shared" si="0"/>
        <v>5</v>
      </c>
      <c r="J29" s="46">
        <f>IF($C$5=Dates1!$B$3, DataPack!$B111, IF($C$5=Dates1!$B$4, DataPack!$G111, IF($C$5=Dates1!$B$5, DataPack!$L111, IF($C$5=Dates1!$B$6, DataPack!$Q111))))</f>
        <v>0</v>
      </c>
      <c r="K29" s="47"/>
      <c r="L29" s="46">
        <f>IF($C$5=Dates1!$B$3, DataPack!$C111, IF($C$5=Dates1!$B$4, DataPack!$H111, IF($C$5=Dates1!$B$5, DataPack!$M111, IF($C$5=Dates1!$B$6, DataPack!$R111))))</f>
        <v>0</v>
      </c>
      <c r="M29" s="47"/>
      <c r="N29" s="46">
        <f>IF($C$5=Dates1!$B$3, DataPack!$D111, IF($C$5=Dates1!$B$4, DataPack!$I111, IF($C$5=Dates1!$B$5, DataPack!$N111, IF($C$5=Dates1!$B$6, DataPack!$S111))))</f>
        <v>4</v>
      </c>
      <c r="O29" s="47"/>
      <c r="P29" s="46">
        <f>IF($C$5=Dates1!$B$3, DataPack!$E111, IF($C$5=Dates1!$B$4, DataPack!$J111, IF($C$5=Dates1!$B$5, DataPack!$O111, IF($C$5=Dates1!$B$6, DataPack!$T111))))</f>
        <v>1</v>
      </c>
      <c r="Q29" s="47"/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5</v>
      </c>
      <c r="J30" s="50">
        <f>IF($C$5=Dates1!$B$3, DataPack!$B112, IF($C$5=Dates1!$B$4, DataPack!$G112, IF($C$5=Dates1!$B$5, DataPack!$L112, IF($C$5=Dates1!$B$6, DataPack!$Q112))))</f>
        <v>0</v>
      </c>
      <c r="K30" s="51"/>
      <c r="L30" s="50">
        <f>IF($C$5=Dates1!$B$3, DataPack!$C112, IF($C$5=Dates1!$B$4, DataPack!$H112, IF($C$5=Dates1!$B$5, DataPack!$M112, IF($C$5=Dates1!$B$6, DataPack!$R112))))</f>
        <v>1</v>
      </c>
      <c r="M30" s="51"/>
      <c r="N30" s="50">
        <f>IF($C$5=Dates1!$B$3, DataPack!$D112, IF($C$5=Dates1!$B$4, DataPack!$I112, IF($C$5=Dates1!$B$5, DataPack!$N112, IF($C$5=Dates1!$B$6, DataPack!$S112))))</f>
        <v>4</v>
      </c>
      <c r="O30" s="51"/>
      <c r="P30" s="46">
        <f>IF($C$5=Dates1!$B$3, DataPack!$E112, IF($C$5=Dates1!$B$4, DataPack!$J112, IF($C$5=Dates1!$B$5, DataPack!$O112, IF($C$5=Dates1!$B$6, DataPack!$T112))))</f>
        <v>0</v>
      </c>
      <c r="Q30" s="51"/>
    </row>
    <row r="31" spans="2:17" ht="15" customHeight="1">
      <c r="M31" s="182" t="s">
        <v>117</v>
      </c>
      <c r="N31" s="182"/>
      <c r="O31" s="183"/>
      <c r="P31" s="183"/>
      <c r="Q31" s="183"/>
    </row>
    <row r="32" spans="2:17">
      <c r="B32" s="37" t="s">
        <v>169</v>
      </c>
    </row>
    <row r="33" spans="2:2">
      <c r="B33" s="37" t="s">
        <v>181</v>
      </c>
    </row>
    <row r="34" spans="2:2">
      <c r="B34" s="37"/>
    </row>
    <row r="35" spans="2:2">
      <c r="B35" s="37"/>
    </row>
    <row r="36" spans="2:2">
      <c r="B36" s="70"/>
    </row>
  </sheetData>
  <sheetProtection sheet="1" objects="1" scenarios="1"/>
  <mergeCells count="30">
    <mergeCell ref="M31:Q31"/>
    <mergeCell ref="J5:K5"/>
    <mergeCell ref="L5:M5"/>
    <mergeCell ref="N5:O5"/>
    <mergeCell ref="P5:Q5"/>
    <mergeCell ref="B28:G28"/>
    <mergeCell ref="B27:G27"/>
    <mergeCell ref="B24:G24"/>
    <mergeCell ref="B26:G26"/>
    <mergeCell ref="B25:G25"/>
    <mergeCell ref="I5:I6"/>
    <mergeCell ref="B30:G30"/>
    <mergeCell ref="B29:G29"/>
    <mergeCell ref="B16:G16"/>
    <mergeCell ref="B21:G21"/>
    <mergeCell ref="B20:G20"/>
    <mergeCell ref="B19:G19"/>
    <mergeCell ref="B18:G18"/>
    <mergeCell ref="B23:G23"/>
    <mergeCell ref="B22:G22"/>
    <mergeCell ref="C5:G5"/>
    <mergeCell ref="B9:G9"/>
    <mergeCell ref="B10:G10"/>
    <mergeCell ref="B11:G11"/>
    <mergeCell ref="B8:G8"/>
    <mergeCell ref="B17:G17"/>
    <mergeCell ref="B12:G12"/>
    <mergeCell ref="B13:G13"/>
    <mergeCell ref="B14:G14"/>
    <mergeCell ref="B15:G1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425781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2e: Inspection outcomes of work-based learning providers inspected " &amp; IF('Table 2e'!C5=Dates1!$B$3, "between " &amp; Dates1!$B$3, IF('Table 2e'!C5 = Dates1!B4, "in " &amp; Dates1!B4, IF('Table 2e'!C5=Dates1!B5, "in " &amp; Dates1!B5, IF('Table 2e'!C5=Dates1!B6, "in " &amp; Dates1!B6, IF('Table 2e'!C5=Dates1!B7, "in " &amp; Dates1!B7)))))  &amp; " (provisional)"&amp;CHAR(185)&amp;" "&amp;CHAR(178)</f>
        <v>Table 2e: Inspection outcomes of work-based learning providers inspected between 1 January 2011 and 31 March 2011 (provisional)¹ ²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45</v>
      </c>
      <c r="J8" s="41">
        <f>IF($C$5=Dates1!$B$3, DataPack!$B142, IF($C$5=Dates1!$B$4, DataPack!$G142, IF($C$5=Dates1!$B$5, DataPack!$L142, IF($C$5=Dates1!$B$6, DataPack!$Q142))))</f>
        <v>5</v>
      </c>
      <c r="K8" s="151">
        <f t="shared" ref="K8:K30" si="1">IF(ISERROR(100*(J8/$I8)),"0",(100*(J8/$I8)))</f>
        <v>11.111111111111111</v>
      </c>
      <c r="L8" s="41">
        <f>IF($C$5=Dates1!$B$3, DataPack!$C142, IF($C$5=Dates1!$B$4, DataPack!$H142, IF($C$5=Dates1!$B$5, DataPack!$M142, IF($C$5=Dates1!$B$6, DataPack!$R142))))</f>
        <v>22</v>
      </c>
      <c r="M8" s="151">
        <f t="shared" ref="M8:M30" si="2">IF(ISERROR(100*(L8/$I8)),"0",(100*(L8/$I8)))</f>
        <v>48.888888888888886</v>
      </c>
      <c r="N8" s="41">
        <f>IF($C$5=Dates1!$B$3, DataPack!$D142, IF($C$5=Dates1!$B$4, DataPack!$I142, IF($C$5=Dates1!$B$5, DataPack!$N142, IF($C$5=Dates1!$B$6, DataPack!$S142))))</f>
        <v>15</v>
      </c>
      <c r="O8" s="151">
        <f t="shared" ref="O8:O30" si="3">IF(ISERROR(100*(N8/$I8)),"0",(100*(N8/$I8)))</f>
        <v>33.333333333333329</v>
      </c>
      <c r="P8" s="41">
        <f>IF($C$5=Dates1!$B$3, DataPack!$E142, IF($C$5=Dates1!$B$4, DataPack!$J142, IF($C$5=Dates1!$B$5, DataPack!$O142, IF($C$5=Dates1!$B$6, DataPack!$T142))))</f>
        <v>3</v>
      </c>
      <c r="Q8" s="151">
        <f t="shared" ref="Q8:Q30" si="4">IF(ISERROR(100*(P8/$I8)),"0",(100*(P8/$I8)))</f>
        <v>6.666666666666667</v>
      </c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45</v>
      </c>
      <c r="J9" s="41">
        <f>IF($C$5=Dates1!$B$3, DataPack!$B143, IF($C$5=Dates1!$B$4, DataPack!$G143, IF($C$5=Dates1!$B$5, DataPack!$L143, IF($C$5=Dates1!$B$6, DataPack!$Q143))))</f>
        <v>4</v>
      </c>
      <c r="K9" s="151">
        <f t="shared" si="1"/>
        <v>8.8888888888888893</v>
      </c>
      <c r="L9" s="41">
        <f>IF($C$5=Dates1!$B$3, DataPack!$C143, IF($C$5=Dates1!$B$4, DataPack!$H143, IF($C$5=Dates1!$B$5, DataPack!$M143, IF($C$5=Dates1!$B$6, DataPack!$R143))))</f>
        <v>22</v>
      </c>
      <c r="M9" s="151">
        <f t="shared" si="2"/>
        <v>48.888888888888886</v>
      </c>
      <c r="N9" s="41">
        <f>IF($C$5=Dates1!$B$3, DataPack!$D143, IF($C$5=Dates1!$B$4, DataPack!$I143, IF($C$5=Dates1!$B$5, DataPack!$N143, IF($C$5=Dates1!$B$6, DataPack!$S143))))</f>
        <v>16</v>
      </c>
      <c r="O9" s="151">
        <f t="shared" si="3"/>
        <v>35.555555555555557</v>
      </c>
      <c r="P9" s="41">
        <f>IF($C$5=Dates1!$B$3, DataPack!$E143, IF($C$5=Dates1!$B$4, DataPack!$J143, IF($C$5=Dates1!$B$5, DataPack!$O143, IF($C$5=Dates1!$B$6, DataPack!$T143))))</f>
        <v>3</v>
      </c>
      <c r="Q9" s="151">
        <f t="shared" si="4"/>
        <v>6.666666666666667</v>
      </c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45</v>
      </c>
      <c r="J10" s="41">
        <f>IF($C$5=Dates1!$B$3, DataPack!$B144, IF($C$5=Dates1!$B$4, DataPack!$G144, IF($C$5=Dates1!$B$5, DataPack!$L144, IF($C$5=Dates1!$B$6, DataPack!$Q144))))</f>
        <v>7</v>
      </c>
      <c r="K10" s="151">
        <f t="shared" si="1"/>
        <v>15.555555555555555</v>
      </c>
      <c r="L10" s="41">
        <f>IF($C$5=Dates1!$B$3, DataPack!$C144, IF($C$5=Dates1!$B$4, DataPack!$H144, IF($C$5=Dates1!$B$5, DataPack!$M144, IF($C$5=Dates1!$B$6, DataPack!$R144))))</f>
        <v>21</v>
      </c>
      <c r="M10" s="151">
        <f t="shared" si="2"/>
        <v>46.666666666666664</v>
      </c>
      <c r="N10" s="41">
        <f>IF($C$5=Dates1!$B$3, DataPack!$D144, IF($C$5=Dates1!$B$4, DataPack!$I144, IF($C$5=Dates1!$B$5, DataPack!$N144, IF($C$5=Dates1!$B$6, DataPack!$S144))))</f>
        <v>14</v>
      </c>
      <c r="O10" s="151">
        <f t="shared" si="3"/>
        <v>31.111111111111111</v>
      </c>
      <c r="P10" s="41">
        <f>IF($C$5=Dates1!$B$3, DataPack!$E144, IF($C$5=Dates1!$B$4, DataPack!$J144, IF($C$5=Dates1!$B$5, DataPack!$O144, IF($C$5=Dates1!$B$6, DataPack!$T144))))</f>
        <v>3</v>
      </c>
      <c r="Q10" s="151">
        <f t="shared" si="4"/>
        <v>6.666666666666667</v>
      </c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45</v>
      </c>
      <c r="J11" s="46">
        <f>IF($C$5=Dates1!$B$3, DataPack!$B145, IF($C$5=Dates1!$B$4, DataPack!$G145, IF($C$5=Dates1!$B$5, DataPack!$L145, IF($C$5=Dates1!$B$6, DataPack!$Q145))))</f>
        <v>7</v>
      </c>
      <c r="K11" s="47">
        <f t="shared" si="1"/>
        <v>15.555555555555555</v>
      </c>
      <c r="L11" s="46">
        <f>IF($C$5=Dates1!$B$3, DataPack!$C145, IF($C$5=Dates1!$B$4, DataPack!$H145, IF($C$5=Dates1!$B$5, DataPack!$M145, IF($C$5=Dates1!$B$6, DataPack!$R145))))</f>
        <v>20</v>
      </c>
      <c r="M11" s="47">
        <f t="shared" si="2"/>
        <v>44.444444444444443</v>
      </c>
      <c r="N11" s="46">
        <f>IF($C$5=Dates1!$B$3, DataPack!$D145, IF($C$5=Dates1!$B$4, DataPack!$I145, IF($C$5=Dates1!$B$5, DataPack!$N145, IF($C$5=Dates1!$B$6, DataPack!$S145))))</f>
        <v>15</v>
      </c>
      <c r="O11" s="47">
        <f t="shared" si="3"/>
        <v>33.333333333333329</v>
      </c>
      <c r="P11" s="46">
        <f>IF($C$5=Dates1!$B$3, DataPack!$E145, IF($C$5=Dates1!$B$4, DataPack!$J145, IF($C$5=Dates1!$B$5, DataPack!$O145, IF($C$5=Dates1!$B$6, DataPack!$T145))))</f>
        <v>3</v>
      </c>
      <c r="Q11" s="47">
        <f t="shared" si="4"/>
        <v>6.666666666666667</v>
      </c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45</v>
      </c>
      <c r="J12" s="46">
        <f>IF($C$5=Dates1!$B$3, DataPack!$B146, IF($C$5=Dates1!$B$4, DataPack!$G146, IF($C$5=Dates1!$B$5, DataPack!$L146, IF($C$5=Dates1!$B$6, DataPack!$Q146))))</f>
        <v>8</v>
      </c>
      <c r="K12" s="47">
        <f t="shared" si="1"/>
        <v>17.777777777777779</v>
      </c>
      <c r="L12" s="46">
        <f>IF($C$5=Dates1!$B$3, DataPack!$C146, IF($C$5=Dates1!$B$4, DataPack!$H146, IF($C$5=Dates1!$B$5, DataPack!$M146, IF($C$5=Dates1!$B$6, DataPack!$R146))))</f>
        <v>18</v>
      </c>
      <c r="M12" s="47">
        <f t="shared" si="2"/>
        <v>40</v>
      </c>
      <c r="N12" s="46">
        <f>IF($C$5=Dates1!$B$3, DataPack!$D146, IF($C$5=Dates1!$B$4, DataPack!$I146, IF($C$5=Dates1!$B$5, DataPack!$N146, IF($C$5=Dates1!$B$6, DataPack!$S146))))</f>
        <v>12</v>
      </c>
      <c r="O12" s="47">
        <f t="shared" si="3"/>
        <v>26.666666666666668</v>
      </c>
      <c r="P12" s="46">
        <f>IF($C$5=Dates1!$B$3, DataPack!$E146, IF($C$5=Dates1!$B$4, DataPack!$J146, IF($C$5=Dates1!$B$5, DataPack!$O146, IF($C$5=Dates1!$B$6, DataPack!$T146))))</f>
        <v>7</v>
      </c>
      <c r="Q12" s="47">
        <f t="shared" si="4"/>
        <v>15.555555555555555</v>
      </c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45</v>
      </c>
      <c r="J13" s="46">
        <f>IF($C$5=Dates1!$B$3, DataPack!$B147, IF($C$5=Dates1!$B$4, DataPack!$G147, IF($C$5=Dates1!$B$5, DataPack!$L147, IF($C$5=Dates1!$B$6, DataPack!$Q147))))</f>
        <v>6</v>
      </c>
      <c r="K13" s="47">
        <f t="shared" si="1"/>
        <v>13.333333333333334</v>
      </c>
      <c r="L13" s="46">
        <f>IF($C$5=Dates1!$B$3, DataPack!$C147, IF($C$5=Dates1!$B$4, DataPack!$H147, IF($C$5=Dates1!$B$5, DataPack!$M147, IF($C$5=Dates1!$B$6, DataPack!$R147))))</f>
        <v>25</v>
      </c>
      <c r="M13" s="47">
        <f t="shared" si="2"/>
        <v>55.555555555555557</v>
      </c>
      <c r="N13" s="46">
        <f>IF($C$5=Dates1!$B$3, DataPack!$D147, IF($C$5=Dates1!$B$4, DataPack!$I147, IF($C$5=Dates1!$B$5, DataPack!$N147, IF($C$5=Dates1!$B$6, DataPack!$S147))))</f>
        <v>10</v>
      </c>
      <c r="O13" s="47">
        <f t="shared" si="3"/>
        <v>22.222222222222221</v>
      </c>
      <c r="P13" s="46">
        <f>IF($C$5=Dates1!$B$3, DataPack!$E147, IF($C$5=Dates1!$B$4, DataPack!$J147, IF($C$5=Dates1!$B$5, DataPack!$O147, IF($C$5=Dates1!$B$6, DataPack!$T147))))</f>
        <v>4</v>
      </c>
      <c r="Q13" s="47">
        <f t="shared" si="4"/>
        <v>8.8888888888888893</v>
      </c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45</v>
      </c>
      <c r="J14" s="46">
        <f>IF($C$5=Dates1!$B$3, DataPack!$B148, IF($C$5=Dates1!$B$4, DataPack!$G148, IF($C$5=Dates1!$B$5, DataPack!$L148, IF($C$5=Dates1!$B$6, DataPack!$Q148))))</f>
        <v>7</v>
      </c>
      <c r="K14" s="47">
        <f t="shared" si="1"/>
        <v>15.555555555555555</v>
      </c>
      <c r="L14" s="46">
        <f>IF($C$5=Dates1!$B$3, DataPack!$C148, IF($C$5=Dates1!$B$4, DataPack!$H148, IF($C$5=Dates1!$B$5, DataPack!$M148, IF($C$5=Dates1!$B$6, DataPack!$R148))))</f>
        <v>30</v>
      </c>
      <c r="M14" s="47">
        <f t="shared" si="2"/>
        <v>66.666666666666657</v>
      </c>
      <c r="N14" s="46">
        <f>IF($C$5=Dates1!$B$3, DataPack!$D148, IF($C$5=Dates1!$B$4, DataPack!$I148, IF($C$5=Dates1!$B$5, DataPack!$N148, IF($C$5=Dates1!$B$6, DataPack!$S148))))</f>
        <v>8</v>
      </c>
      <c r="O14" s="47">
        <f t="shared" si="3"/>
        <v>17.777777777777779</v>
      </c>
      <c r="P14" s="46">
        <f>IF($C$5=Dates1!$B$3, DataPack!$E148, IF($C$5=Dates1!$B$4, DataPack!$J148, IF($C$5=Dates1!$B$5, DataPack!$O148, IF($C$5=Dates1!$B$6, DataPack!$T148))))</f>
        <v>0</v>
      </c>
      <c r="Q14" s="47">
        <f t="shared" si="4"/>
        <v>0</v>
      </c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45</v>
      </c>
      <c r="J15" s="46">
        <f>IF($C$5=Dates1!$B$3, DataPack!$B149, IF($C$5=Dates1!$B$4, DataPack!$G149, IF($C$5=Dates1!$B$5, DataPack!$L149, IF($C$5=Dates1!$B$6, DataPack!$Q149))))</f>
        <v>4</v>
      </c>
      <c r="K15" s="47">
        <f t="shared" si="1"/>
        <v>8.8888888888888893</v>
      </c>
      <c r="L15" s="46">
        <f>IF($C$5=Dates1!$B$3, DataPack!$C149, IF($C$5=Dates1!$B$4, DataPack!$H149, IF($C$5=Dates1!$B$5, DataPack!$M149, IF($C$5=Dates1!$B$6, DataPack!$R149))))</f>
        <v>30</v>
      </c>
      <c r="M15" s="47">
        <f t="shared" si="2"/>
        <v>66.666666666666657</v>
      </c>
      <c r="N15" s="46">
        <f>IF($C$5=Dates1!$B$3, DataPack!$D149, IF($C$5=Dates1!$B$4, DataPack!$I149, IF($C$5=Dates1!$B$5, DataPack!$N149, IF($C$5=Dates1!$B$6, DataPack!$S149))))</f>
        <v>11</v>
      </c>
      <c r="O15" s="47">
        <f t="shared" si="3"/>
        <v>24.444444444444443</v>
      </c>
      <c r="P15" s="46">
        <f>IF($C$5=Dates1!$B$3, DataPack!$E149, IF($C$5=Dates1!$B$4, DataPack!$J149, IF($C$5=Dates1!$B$5, DataPack!$O149, IF($C$5=Dates1!$B$6, DataPack!$T149))))</f>
        <v>0</v>
      </c>
      <c r="Q15" s="47">
        <f t="shared" si="4"/>
        <v>0</v>
      </c>
    </row>
    <row r="16" spans="2:17" ht="24" customHeight="1">
      <c r="B16" s="187" t="s">
        <v>176</v>
      </c>
      <c r="C16" s="187"/>
      <c r="D16" s="187"/>
      <c r="E16" s="187"/>
      <c r="F16" s="187"/>
      <c r="G16" s="187"/>
      <c r="H16" s="48"/>
      <c r="I16" s="49">
        <f t="shared" si="0"/>
        <v>13</v>
      </c>
      <c r="J16" s="46">
        <f>IF($C$5=Dates1!$B$3, DataPack!$B150, IF($C$5=Dates1!$B$4, DataPack!$G150, IF($C$5=Dates1!$B$5, DataPack!$L150, IF($C$5=Dates1!$B$6, DataPack!$Q150))))</f>
        <v>0</v>
      </c>
      <c r="K16" s="47">
        <f t="shared" si="1"/>
        <v>0</v>
      </c>
      <c r="L16" s="46">
        <f>IF($C$5=Dates1!$B$3, DataPack!$C150, IF($C$5=Dates1!$B$4, DataPack!$H150, IF($C$5=Dates1!$B$5, DataPack!$M150, IF($C$5=Dates1!$B$6, DataPack!$R150))))</f>
        <v>5</v>
      </c>
      <c r="M16" s="47">
        <f t="shared" si="2"/>
        <v>38.461538461538467</v>
      </c>
      <c r="N16" s="46">
        <f>IF($C$5=Dates1!$B$3, DataPack!$D150, IF($C$5=Dates1!$B$4, DataPack!$I150, IF($C$5=Dates1!$B$5, DataPack!$N150, IF($C$5=Dates1!$B$6, DataPack!$S150))))</f>
        <v>8</v>
      </c>
      <c r="O16" s="47">
        <f t="shared" si="3"/>
        <v>61.53846153846154</v>
      </c>
      <c r="P16" s="46">
        <f>IF($C$5=Dates1!$B$3, DataPack!$E150, IF($C$5=Dates1!$B$4, DataPack!$J150, IF($C$5=Dates1!$B$5, DataPack!$O150, IF($C$5=Dates1!$B$6, DataPack!$T150))))</f>
        <v>0</v>
      </c>
      <c r="Q16" s="47">
        <f t="shared" si="4"/>
        <v>0</v>
      </c>
    </row>
    <row r="17" spans="2:17" ht="24" customHeight="1">
      <c r="B17" s="187" t="s">
        <v>177</v>
      </c>
      <c r="C17" s="187"/>
      <c r="D17" s="187"/>
      <c r="E17" s="187"/>
      <c r="F17" s="187"/>
      <c r="G17" s="187"/>
      <c r="H17" s="48"/>
      <c r="I17" s="49">
        <f t="shared" si="0"/>
        <v>18</v>
      </c>
      <c r="J17" s="46">
        <f>IF($C$5=Dates1!$B$3, DataPack!$B151, IF($C$5=Dates1!$B$4, DataPack!$G151, IF($C$5=Dates1!$B$5, DataPack!$L151, IF($C$5=Dates1!$B$6, DataPack!$Q151))))</f>
        <v>4</v>
      </c>
      <c r="K17" s="47">
        <f t="shared" si="1"/>
        <v>22.222222222222221</v>
      </c>
      <c r="L17" s="46">
        <f>IF($C$5=Dates1!$B$3, DataPack!$C151, IF($C$5=Dates1!$B$4, DataPack!$H151, IF($C$5=Dates1!$B$5, DataPack!$M151, IF($C$5=Dates1!$B$6, DataPack!$R151))))</f>
        <v>11</v>
      </c>
      <c r="M17" s="47">
        <f t="shared" si="2"/>
        <v>61.111111111111114</v>
      </c>
      <c r="N17" s="46">
        <f>IF($C$5=Dates1!$B$3, DataPack!$D151, IF($C$5=Dates1!$B$4, DataPack!$I151, IF($C$5=Dates1!$B$5, DataPack!$N151, IF($C$5=Dates1!$B$6, DataPack!$S151))))</f>
        <v>3</v>
      </c>
      <c r="O17" s="47">
        <f t="shared" si="3"/>
        <v>16.666666666666664</v>
      </c>
      <c r="P17" s="46">
        <f>IF($C$5=Dates1!$B$3, DataPack!$E151, IF($C$5=Dates1!$B$4, DataPack!$J151, IF($C$5=Dates1!$B$5, DataPack!$O151, IF($C$5=Dates1!$B$6, DataPack!$T151))))</f>
        <v>0</v>
      </c>
      <c r="Q17" s="47">
        <f t="shared" si="4"/>
        <v>0</v>
      </c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48"/>
      <c r="I18" s="154">
        <f t="shared" si="0"/>
        <v>45</v>
      </c>
      <c r="J18" s="41">
        <f>IF($C$5=Dates1!$B$3, DataPack!$B152, IF($C$5=Dates1!$B$4, DataPack!$G152, IF($C$5=Dates1!$B$5, DataPack!$L152, IF($C$5=Dates1!$B$6, DataPack!$Q152))))</f>
        <v>4</v>
      </c>
      <c r="K18" s="151">
        <f t="shared" si="1"/>
        <v>8.8888888888888893</v>
      </c>
      <c r="L18" s="41">
        <f>IF($C$5=Dates1!$B$3, DataPack!$C152, IF($C$5=Dates1!$B$4, DataPack!$H152, IF($C$5=Dates1!$B$5, DataPack!$M152, IF($C$5=Dates1!$B$6, DataPack!$R152))))</f>
        <v>28</v>
      </c>
      <c r="M18" s="151">
        <f t="shared" si="2"/>
        <v>62.222222222222221</v>
      </c>
      <c r="N18" s="41">
        <f>IF($C$5=Dates1!$B$3, DataPack!$D152, IF($C$5=Dates1!$B$4, DataPack!$I152, IF($C$5=Dates1!$B$5, DataPack!$N152, IF($C$5=Dates1!$B$6, DataPack!$S152))))</f>
        <v>11</v>
      </c>
      <c r="O18" s="151">
        <f t="shared" si="3"/>
        <v>24.444444444444443</v>
      </c>
      <c r="P18" s="41">
        <f>IF($C$5=Dates1!$B$3, DataPack!$E152, IF($C$5=Dates1!$B$4, DataPack!$J152, IF($C$5=Dates1!$B$5, DataPack!$O152, IF($C$5=Dates1!$B$6, DataPack!$T152))))</f>
        <v>2</v>
      </c>
      <c r="Q18" s="151">
        <f t="shared" si="4"/>
        <v>4.4444444444444446</v>
      </c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45</v>
      </c>
      <c r="J19" s="46">
        <f>IF($C$5=Dates1!$B$3, DataPack!$B153, IF($C$5=Dates1!$B$4, DataPack!$G153, IF($C$5=Dates1!$B$5, DataPack!$L153, IF($C$5=Dates1!$B$6, DataPack!$Q153))))</f>
        <v>4</v>
      </c>
      <c r="K19" s="47">
        <f t="shared" si="1"/>
        <v>8.8888888888888893</v>
      </c>
      <c r="L19" s="46">
        <f>IF($C$5=Dates1!$B$3, DataPack!$C153, IF($C$5=Dates1!$B$4, DataPack!$H153, IF($C$5=Dates1!$B$5, DataPack!$M153, IF($C$5=Dates1!$B$6, DataPack!$R153))))</f>
        <v>27</v>
      </c>
      <c r="M19" s="47">
        <f t="shared" si="2"/>
        <v>60</v>
      </c>
      <c r="N19" s="46">
        <f>IF($C$5=Dates1!$B$3, DataPack!$D153, IF($C$5=Dates1!$B$4, DataPack!$I153, IF($C$5=Dates1!$B$5, DataPack!$N153, IF($C$5=Dates1!$B$6, DataPack!$S153))))</f>
        <v>12</v>
      </c>
      <c r="O19" s="47">
        <f t="shared" si="3"/>
        <v>26.666666666666668</v>
      </c>
      <c r="P19" s="46">
        <f>IF($C$5=Dates1!$B$3, DataPack!$E153, IF($C$5=Dates1!$B$4, DataPack!$J153, IF($C$5=Dates1!$B$5, DataPack!$O153, IF($C$5=Dates1!$B$6, DataPack!$T153))))</f>
        <v>2</v>
      </c>
      <c r="Q19" s="47">
        <f t="shared" si="4"/>
        <v>4.4444444444444446</v>
      </c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45</v>
      </c>
      <c r="J20" s="46">
        <f>IF($C$5=Dates1!$B$3, DataPack!$B154, IF($C$5=Dates1!$B$4, DataPack!$G154, IF($C$5=Dates1!$B$5, DataPack!$L154, IF($C$5=Dates1!$B$6, DataPack!$Q154))))</f>
        <v>9</v>
      </c>
      <c r="K20" s="47">
        <f t="shared" si="1"/>
        <v>20</v>
      </c>
      <c r="L20" s="46">
        <f>IF($C$5=Dates1!$B$3, DataPack!$C154, IF($C$5=Dates1!$B$4, DataPack!$H154, IF($C$5=Dates1!$B$5, DataPack!$M154, IF($C$5=Dates1!$B$6, DataPack!$R154))))</f>
        <v>24</v>
      </c>
      <c r="M20" s="47">
        <f t="shared" si="2"/>
        <v>53.333333333333336</v>
      </c>
      <c r="N20" s="46">
        <f>IF($C$5=Dates1!$B$3, DataPack!$D154, IF($C$5=Dates1!$B$4, DataPack!$I154, IF($C$5=Dates1!$B$5, DataPack!$N154, IF($C$5=Dates1!$B$6, DataPack!$S154))))</f>
        <v>12</v>
      </c>
      <c r="O20" s="47">
        <f t="shared" si="3"/>
        <v>26.666666666666668</v>
      </c>
      <c r="P20" s="46">
        <f>IF($C$5=Dates1!$B$3, DataPack!$E154, IF($C$5=Dates1!$B$4, DataPack!$J154, IF($C$5=Dates1!$B$5, DataPack!$O154, IF($C$5=Dates1!$B$6, DataPack!$T154))))</f>
        <v>0</v>
      </c>
      <c r="Q20" s="47">
        <f t="shared" si="4"/>
        <v>0</v>
      </c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45</v>
      </c>
      <c r="J21" s="46">
        <f>IF($C$5=Dates1!$B$3, DataPack!$B155, IF($C$5=Dates1!$B$4, DataPack!$G155, IF($C$5=Dates1!$B$5, DataPack!$L155, IF($C$5=Dates1!$B$6, DataPack!$Q155))))</f>
        <v>5</v>
      </c>
      <c r="K21" s="47">
        <f t="shared" si="1"/>
        <v>11.111111111111111</v>
      </c>
      <c r="L21" s="46">
        <f>IF($C$5=Dates1!$B$3, DataPack!$C155, IF($C$5=Dates1!$B$4, DataPack!$H155, IF($C$5=Dates1!$B$5, DataPack!$M155, IF($C$5=Dates1!$B$6, DataPack!$R155))))</f>
        <v>26</v>
      </c>
      <c r="M21" s="47">
        <f t="shared" si="2"/>
        <v>57.777777777777771</v>
      </c>
      <c r="N21" s="46">
        <f>IF($C$5=Dates1!$B$3, DataPack!$D155, IF($C$5=Dates1!$B$4, DataPack!$I155, IF($C$5=Dates1!$B$5, DataPack!$N155, IF($C$5=Dates1!$B$6, DataPack!$S155))))</f>
        <v>13</v>
      </c>
      <c r="O21" s="47">
        <f t="shared" si="3"/>
        <v>28.888888888888886</v>
      </c>
      <c r="P21" s="46">
        <f>IF($C$5=Dates1!$B$3, DataPack!$E155, IF($C$5=Dates1!$B$4, DataPack!$J155, IF($C$5=Dates1!$B$5, DataPack!$O155, IF($C$5=Dates1!$B$6, DataPack!$T155))))</f>
        <v>1</v>
      </c>
      <c r="Q21" s="47">
        <f t="shared" si="4"/>
        <v>2.2222222222222223</v>
      </c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45</v>
      </c>
      <c r="J22" s="46">
        <f>IF($C$5=Dates1!$B$3, DataPack!$B156, IF($C$5=Dates1!$B$4, DataPack!$G156, IF($C$5=Dates1!$B$5, DataPack!$L156, IF($C$5=Dates1!$B$6, DataPack!$Q156))))</f>
        <v>7</v>
      </c>
      <c r="K22" s="47">
        <f t="shared" si="1"/>
        <v>15.555555555555555</v>
      </c>
      <c r="L22" s="46">
        <f>IF($C$5=Dates1!$B$3, DataPack!$C156, IF($C$5=Dates1!$B$4, DataPack!$H156, IF($C$5=Dates1!$B$5, DataPack!$M156, IF($C$5=Dates1!$B$6, DataPack!$R156))))</f>
        <v>23</v>
      </c>
      <c r="M22" s="47">
        <f t="shared" si="2"/>
        <v>51.111111111111107</v>
      </c>
      <c r="N22" s="46">
        <f>IF($C$5=Dates1!$B$3, DataPack!$D156, IF($C$5=Dates1!$B$4, DataPack!$I156, IF($C$5=Dates1!$B$5, DataPack!$N156, IF($C$5=Dates1!$B$6, DataPack!$S156))))</f>
        <v>14</v>
      </c>
      <c r="O22" s="47">
        <f t="shared" si="3"/>
        <v>31.111111111111111</v>
      </c>
      <c r="P22" s="46">
        <f>IF($C$5=Dates1!$B$3, DataPack!$E156, IF($C$5=Dates1!$B$4, DataPack!$J156, IF($C$5=Dates1!$B$5, DataPack!$O156, IF($C$5=Dates1!$B$6, DataPack!$T156))))</f>
        <v>1</v>
      </c>
      <c r="Q22" s="47">
        <f t="shared" si="4"/>
        <v>2.2222222222222223</v>
      </c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45</v>
      </c>
      <c r="J23" s="41">
        <f>IF($C$5=Dates1!$B$3, DataPack!$B157, IF($C$5=Dates1!$B$4, DataPack!$G157, IF($C$5=Dates1!$B$5, DataPack!$L157, IF($C$5=Dates1!$B$6, DataPack!$Q157))))</f>
        <v>3</v>
      </c>
      <c r="K23" s="151">
        <f t="shared" si="1"/>
        <v>6.666666666666667</v>
      </c>
      <c r="L23" s="41">
        <f>IF($C$5=Dates1!$B$3, DataPack!$C157, IF($C$5=Dates1!$B$4, DataPack!$H157, IF($C$5=Dates1!$B$5, DataPack!$M157, IF($C$5=Dates1!$B$6, DataPack!$R157))))</f>
        <v>23</v>
      </c>
      <c r="M23" s="151">
        <f t="shared" si="2"/>
        <v>51.111111111111107</v>
      </c>
      <c r="N23" s="41">
        <f>IF($C$5=Dates1!$B$3, DataPack!$D157, IF($C$5=Dates1!$B$4, DataPack!$I157, IF($C$5=Dates1!$B$5, DataPack!$N157, IF($C$5=Dates1!$B$6, DataPack!$S157))))</f>
        <v>16</v>
      </c>
      <c r="O23" s="151">
        <f t="shared" si="3"/>
        <v>35.555555555555557</v>
      </c>
      <c r="P23" s="41">
        <f>IF($C$5=Dates1!$B$3, DataPack!$E157, IF($C$5=Dates1!$B$4, DataPack!$J157, IF($C$5=Dates1!$B$5, DataPack!$O157, IF($C$5=Dates1!$B$6, DataPack!$T157))))</f>
        <v>3</v>
      </c>
      <c r="Q23" s="151">
        <f t="shared" si="4"/>
        <v>6.666666666666667</v>
      </c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45</v>
      </c>
      <c r="J24" s="46">
        <f>IF($C$5=Dates1!$B$3, DataPack!$B158, IF($C$5=Dates1!$B$4, DataPack!$G158, IF($C$5=Dates1!$B$5, DataPack!$L158, IF($C$5=Dates1!$B$6, DataPack!$Q158))))</f>
        <v>7</v>
      </c>
      <c r="K24" s="47">
        <f t="shared" si="1"/>
        <v>15.555555555555555</v>
      </c>
      <c r="L24" s="46">
        <f>IF($C$5=Dates1!$B$3, DataPack!$C158, IF($C$5=Dates1!$B$4, DataPack!$H158, IF($C$5=Dates1!$B$5, DataPack!$M158, IF($C$5=Dates1!$B$6, DataPack!$R158))))</f>
        <v>24</v>
      </c>
      <c r="M24" s="47">
        <f t="shared" si="2"/>
        <v>53.333333333333336</v>
      </c>
      <c r="N24" s="46">
        <f>IF($C$5=Dates1!$B$3, DataPack!$D158, IF($C$5=Dates1!$B$4, DataPack!$I158, IF($C$5=Dates1!$B$5, DataPack!$N158, IF($C$5=Dates1!$B$6, DataPack!$S158))))</f>
        <v>11</v>
      </c>
      <c r="O24" s="47">
        <f t="shared" si="3"/>
        <v>24.444444444444443</v>
      </c>
      <c r="P24" s="46">
        <f>IF($C$5=Dates1!$B$3, DataPack!$E158, IF($C$5=Dates1!$B$4, DataPack!$J158, IF($C$5=Dates1!$B$5, DataPack!$O158, IF($C$5=Dates1!$B$6, DataPack!$T158))))</f>
        <v>3</v>
      </c>
      <c r="Q24" s="47">
        <f t="shared" si="4"/>
        <v>6.666666666666667</v>
      </c>
    </row>
    <row r="25" spans="2:17" ht="24" customHeight="1">
      <c r="B25" s="187" t="s">
        <v>178</v>
      </c>
      <c r="C25" s="187"/>
      <c r="D25" s="187"/>
      <c r="E25" s="187"/>
      <c r="F25" s="187"/>
      <c r="G25" s="187"/>
      <c r="H25" s="48"/>
      <c r="I25" s="49">
        <f t="shared" si="0"/>
        <v>14</v>
      </c>
      <c r="J25" s="46">
        <f>IF($C$5=Dates1!$B$3, DataPack!$B159, IF($C$5=Dates1!$B$4, DataPack!$G159, IF($C$5=Dates1!$B$5, DataPack!$L159, IF($C$5=Dates1!$B$6, DataPack!$Q159))))</f>
        <v>0</v>
      </c>
      <c r="K25" s="47">
        <f t="shared" si="1"/>
        <v>0</v>
      </c>
      <c r="L25" s="46">
        <f>IF($C$5=Dates1!$B$3, DataPack!$C159, IF($C$5=Dates1!$B$4, DataPack!$H159, IF($C$5=Dates1!$B$5, DataPack!$M159, IF($C$5=Dates1!$B$6, DataPack!$R159))))</f>
        <v>9</v>
      </c>
      <c r="M25" s="47">
        <f t="shared" si="2"/>
        <v>64.285714285714292</v>
      </c>
      <c r="N25" s="46">
        <f>IF($C$5=Dates1!$B$3, DataPack!$D159, IF($C$5=Dates1!$B$4, DataPack!$I159, IF($C$5=Dates1!$B$5, DataPack!$N159, IF($C$5=Dates1!$B$6, DataPack!$S159))))</f>
        <v>5</v>
      </c>
      <c r="O25" s="47">
        <f t="shared" si="3"/>
        <v>35.714285714285715</v>
      </c>
      <c r="P25" s="46">
        <f>IF($C$5=Dates1!$B$3, DataPack!$E159, IF($C$5=Dates1!$B$4, DataPack!$J159, IF($C$5=Dates1!$B$5, DataPack!$O159, IF($C$5=Dates1!$B$6, DataPack!$T159))))</f>
        <v>0</v>
      </c>
      <c r="Q25" s="47">
        <f t="shared" si="4"/>
        <v>0</v>
      </c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9">
        <f t="shared" si="0"/>
        <v>45</v>
      </c>
      <c r="J26" s="46">
        <f>IF($C$5=Dates1!$B$3, DataPack!$B160, IF($C$5=Dates1!$B$4, DataPack!$G160, IF($C$5=Dates1!$B$5, DataPack!$L160, IF($C$5=Dates1!$B$6, DataPack!$Q160))))</f>
        <v>2</v>
      </c>
      <c r="K26" s="47">
        <f t="shared" si="1"/>
        <v>4.4444444444444446</v>
      </c>
      <c r="L26" s="46">
        <f>IF($C$5=Dates1!$B$3, DataPack!$C160, IF($C$5=Dates1!$B$4, DataPack!$H160, IF($C$5=Dates1!$B$5, DataPack!$M160, IF($C$5=Dates1!$B$6, DataPack!$R160))))</f>
        <v>21</v>
      </c>
      <c r="M26" s="47">
        <f t="shared" si="2"/>
        <v>46.666666666666664</v>
      </c>
      <c r="N26" s="46">
        <f>IF($C$5=Dates1!$B$3, DataPack!$D160, IF($C$5=Dates1!$B$4, DataPack!$I160, IF($C$5=Dates1!$B$5, DataPack!$N160, IF($C$5=Dates1!$B$6, DataPack!$S160))))</f>
        <v>22</v>
      </c>
      <c r="O26" s="47">
        <f t="shared" si="3"/>
        <v>48.888888888888886</v>
      </c>
      <c r="P26" s="46">
        <f>IF($C$5=Dates1!$B$3, DataPack!$E160, IF($C$5=Dates1!$B$4, DataPack!$J160, IF($C$5=Dates1!$B$5, DataPack!$O160, IF($C$5=Dates1!$B$6, DataPack!$T160))))</f>
        <v>0</v>
      </c>
      <c r="Q26" s="47">
        <f t="shared" si="4"/>
        <v>0</v>
      </c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9">
        <f t="shared" si="0"/>
        <v>45</v>
      </c>
      <c r="J27" s="46">
        <f>IF($C$5=Dates1!$B$3, DataPack!$B161, IF($C$5=Dates1!$B$4, DataPack!$G161, IF($C$5=Dates1!$B$5, DataPack!$L161, IF($C$5=Dates1!$B$6, DataPack!$Q161))))</f>
        <v>1</v>
      </c>
      <c r="K27" s="47">
        <f t="shared" si="1"/>
        <v>2.2222222222222223</v>
      </c>
      <c r="L27" s="46">
        <f>IF($C$5=Dates1!$B$3, DataPack!$C161, IF($C$5=Dates1!$B$4, DataPack!$H161, IF($C$5=Dates1!$B$5, DataPack!$M161, IF($C$5=Dates1!$B$6, DataPack!$R161))))</f>
        <v>23</v>
      </c>
      <c r="M27" s="47">
        <f t="shared" si="2"/>
        <v>51.111111111111107</v>
      </c>
      <c r="N27" s="46">
        <f>IF($C$5=Dates1!$B$3, DataPack!$D161, IF($C$5=Dates1!$B$4, DataPack!$I161, IF($C$5=Dates1!$B$5, DataPack!$N161, IF($C$5=Dates1!$B$6, DataPack!$S161))))</f>
        <v>21</v>
      </c>
      <c r="O27" s="47">
        <f t="shared" si="3"/>
        <v>46.666666666666664</v>
      </c>
      <c r="P27" s="46">
        <f>IF($C$5=Dates1!$B$3, DataPack!$E161, IF($C$5=Dates1!$B$4, DataPack!$J161, IF($C$5=Dates1!$B$5, DataPack!$O161, IF($C$5=Dates1!$B$6, DataPack!$T161))))</f>
        <v>0</v>
      </c>
      <c r="Q27" s="47">
        <f t="shared" si="4"/>
        <v>0</v>
      </c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45</v>
      </c>
      <c r="J28" s="46">
        <f>IF($C$5=Dates1!$B$3, DataPack!$B162, IF($C$5=Dates1!$B$4, DataPack!$G162, IF($C$5=Dates1!$B$5, DataPack!$L162, IF($C$5=Dates1!$B$6, DataPack!$Q162))))</f>
        <v>2</v>
      </c>
      <c r="K28" s="47">
        <f t="shared" si="1"/>
        <v>4.4444444444444446</v>
      </c>
      <c r="L28" s="46">
        <f>IF($C$5=Dates1!$B$3, DataPack!$C162, IF($C$5=Dates1!$B$4, DataPack!$H162, IF($C$5=Dates1!$B$5, DataPack!$M162, IF($C$5=Dates1!$B$6, DataPack!$R162))))</f>
        <v>22</v>
      </c>
      <c r="M28" s="47">
        <f t="shared" si="2"/>
        <v>48.888888888888886</v>
      </c>
      <c r="N28" s="46">
        <f>IF($C$5=Dates1!$B$3, DataPack!$D162, IF($C$5=Dates1!$B$4, DataPack!$I162, IF($C$5=Dates1!$B$5, DataPack!$N162, IF($C$5=Dates1!$B$6, DataPack!$S162))))</f>
        <v>19</v>
      </c>
      <c r="O28" s="47">
        <f t="shared" si="3"/>
        <v>42.222222222222221</v>
      </c>
      <c r="P28" s="46">
        <f>IF($C$5=Dates1!$B$3, DataPack!$E162, IF($C$5=Dates1!$B$4, DataPack!$J162, IF($C$5=Dates1!$B$5, DataPack!$O162, IF($C$5=Dates1!$B$6, DataPack!$T162))))</f>
        <v>2</v>
      </c>
      <c r="Q28" s="47">
        <f t="shared" si="4"/>
        <v>4.4444444444444446</v>
      </c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9">
        <f t="shared" si="0"/>
        <v>45</v>
      </c>
      <c r="J29" s="46">
        <f>IF($C$5=Dates1!$B$3, DataPack!$B163, IF($C$5=Dates1!$B$4, DataPack!$G163, IF($C$5=Dates1!$B$5, DataPack!$L163, IF($C$5=Dates1!$B$6, DataPack!$Q163))))</f>
        <v>2</v>
      </c>
      <c r="K29" s="47">
        <f t="shared" si="1"/>
        <v>4.4444444444444446</v>
      </c>
      <c r="L29" s="46">
        <f>IF($C$5=Dates1!$B$3, DataPack!$C163, IF($C$5=Dates1!$B$4, DataPack!$H163, IF($C$5=Dates1!$B$5, DataPack!$M163, IF($C$5=Dates1!$B$6, DataPack!$R163))))</f>
        <v>13</v>
      </c>
      <c r="M29" s="47">
        <f t="shared" si="2"/>
        <v>28.888888888888886</v>
      </c>
      <c r="N29" s="46">
        <f>IF($C$5=Dates1!$B$3, DataPack!$D163, IF($C$5=Dates1!$B$4, DataPack!$I163, IF($C$5=Dates1!$B$5, DataPack!$N163, IF($C$5=Dates1!$B$6, DataPack!$S163))))</f>
        <v>26</v>
      </c>
      <c r="O29" s="47">
        <f t="shared" si="3"/>
        <v>57.777777777777771</v>
      </c>
      <c r="P29" s="46">
        <f>IF($C$5=Dates1!$B$3, DataPack!$E163, IF($C$5=Dates1!$B$4, DataPack!$J163, IF($C$5=Dates1!$B$5, DataPack!$O163, IF($C$5=Dates1!$B$6, DataPack!$T163))))</f>
        <v>4</v>
      </c>
      <c r="Q29" s="47">
        <f t="shared" si="4"/>
        <v>8.8888888888888893</v>
      </c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45</v>
      </c>
      <c r="J30" s="50">
        <f>IF($C$5=Dates1!$B$3, DataPack!$B164, IF($C$5=Dates1!$B$4, DataPack!$G164, IF($C$5=Dates1!$B$5, DataPack!$L164, IF($C$5=Dates1!$B$6, DataPack!$Q164))))</f>
        <v>6</v>
      </c>
      <c r="K30" s="51">
        <f t="shared" si="1"/>
        <v>13.333333333333334</v>
      </c>
      <c r="L30" s="50">
        <f>IF($C$5=Dates1!$B$3, DataPack!$C164, IF($C$5=Dates1!$B$4, DataPack!$H164, IF($C$5=Dates1!$B$5, DataPack!$M164, IF($C$5=Dates1!$B$6, DataPack!$R164))))</f>
        <v>22</v>
      </c>
      <c r="M30" s="51">
        <f t="shared" si="2"/>
        <v>48.888888888888886</v>
      </c>
      <c r="N30" s="50">
        <f>IF($C$5=Dates1!$B$3, DataPack!$D164, IF($C$5=Dates1!$B$4, DataPack!$I164, IF($C$5=Dates1!$B$5, DataPack!$N164, IF($C$5=Dates1!$B$6, DataPack!$S164))))</f>
        <v>15</v>
      </c>
      <c r="O30" s="51">
        <f t="shared" si="3"/>
        <v>33.333333333333329</v>
      </c>
      <c r="P30" s="50">
        <f>IF($C$5=Dates1!$B$3, DataPack!$E164, IF($C$5=Dates1!$B$4, DataPack!$J164, IF($C$5=Dates1!$B$5, DataPack!$O164, IF($C$5=Dates1!$B$6, DataPack!$T164))))</f>
        <v>2</v>
      </c>
      <c r="Q30" s="51">
        <f t="shared" si="4"/>
        <v>4.4444444444444446</v>
      </c>
    </row>
    <row r="31" spans="2:17" ht="15" customHeight="1">
      <c r="M31" s="182" t="s">
        <v>117</v>
      </c>
      <c r="N31" s="182"/>
      <c r="O31" s="182"/>
      <c r="P31" s="182"/>
      <c r="Q31" s="183"/>
    </row>
    <row r="32" spans="2:17">
      <c r="B32" s="37" t="s">
        <v>173</v>
      </c>
    </row>
    <row r="33" spans="2:2">
      <c r="B33" s="37" t="s">
        <v>174</v>
      </c>
    </row>
    <row r="34" spans="2:2">
      <c r="B34" s="37" t="s">
        <v>175</v>
      </c>
    </row>
    <row r="35" spans="2:2">
      <c r="B35" s="37"/>
    </row>
    <row r="36" spans="2:2">
      <c r="B36" s="70"/>
    </row>
  </sheetData>
  <sheetProtection sheet="1" objects="1" scenarios="1"/>
  <mergeCells count="30">
    <mergeCell ref="M31:Q31"/>
    <mergeCell ref="J5:K5"/>
    <mergeCell ref="L5:M5"/>
    <mergeCell ref="N5:O5"/>
    <mergeCell ref="P5:Q5"/>
    <mergeCell ref="B28:G28"/>
    <mergeCell ref="B27:G27"/>
    <mergeCell ref="B24:G24"/>
    <mergeCell ref="B26:G26"/>
    <mergeCell ref="B25:G25"/>
    <mergeCell ref="I5:I6"/>
    <mergeCell ref="B30:G30"/>
    <mergeCell ref="B29:G29"/>
    <mergeCell ref="B16:G16"/>
    <mergeCell ref="B21:G21"/>
    <mergeCell ref="B20:G20"/>
    <mergeCell ref="B19:G19"/>
    <mergeCell ref="B18:G18"/>
    <mergeCell ref="B23:G23"/>
    <mergeCell ref="B22:G22"/>
    <mergeCell ref="C5:G5"/>
    <mergeCell ref="B9:G9"/>
    <mergeCell ref="B10:G10"/>
    <mergeCell ref="B11:G11"/>
    <mergeCell ref="B8:G8"/>
    <mergeCell ref="B17:G17"/>
    <mergeCell ref="B12:G12"/>
    <mergeCell ref="B13:G13"/>
    <mergeCell ref="B14:G14"/>
    <mergeCell ref="B15:G1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285156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2f: Inspection outcomes of adult and community learning providers inspected " &amp; IF('Table 2f'!C5=Dates1!$B$3, "between " &amp; Dates1!$B$3, IF('Table 2f'!C5 = Dates1!B4, "in " &amp; Dates1!B4, IF('Table 2f'!C5=Dates1!B5, "in " &amp; Dates1!B5, IF('Table 2f'!C5=Dates1!B6, "in " &amp; Dates1!B6, IF('Table 2f'!C5=Dates1!B7, "in " &amp; Dates1!B7)))))  &amp; " (provisional)"&amp;CHAR(185)&amp;" "&amp;CHAR(178)</f>
        <v>Table 2f: Inspection outcomes of adult and community learning providers inspected between 1 January 2011 and 31 March 2011 (provisional)¹ ²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14</v>
      </c>
      <c r="J8" s="41">
        <f>IF($C$5=Dates1!$B$3, DataPack!$B168, IF($C$5=Dates1!$B$4, DataPack!$G168, IF($C$5=Dates1!$B$5, DataPack!$L168, IF($C$5=Dates1!$B$6, DataPack!$Q168))))</f>
        <v>0</v>
      </c>
      <c r="K8" s="151">
        <f t="shared" ref="K8:K30" si="1">IF(ISERROR(100*(J8/$I8)),"0",(100*(J8/$I8)))</f>
        <v>0</v>
      </c>
      <c r="L8" s="41">
        <f>IF($C$5=Dates1!$B$3, DataPack!$C168, IF($C$5=Dates1!$B$4, DataPack!$H168, IF($C$5=Dates1!$B$5, DataPack!$M168, IF($C$5=Dates1!$B$6, DataPack!$R168))))</f>
        <v>10</v>
      </c>
      <c r="M8" s="151">
        <f t="shared" ref="M8:M30" si="2">IF(ISERROR(100*(L8/$I8)),"0",(100*(L8/$I8)))</f>
        <v>71.428571428571431</v>
      </c>
      <c r="N8" s="41">
        <f>IF($C$5=Dates1!$B$3, DataPack!$D168, IF($C$5=Dates1!$B$4, DataPack!$I168, IF($C$5=Dates1!$B$5, DataPack!$N168, IF($C$5=Dates1!$B$6, DataPack!$S168))))</f>
        <v>4</v>
      </c>
      <c r="O8" s="151">
        <f t="shared" ref="O8:O30" si="3">IF(ISERROR(100*(N8/$I8)),"0",(100*(N8/$I8)))</f>
        <v>28.571428571428569</v>
      </c>
      <c r="P8" s="41">
        <f>IF($C$5=Dates1!$B$3, DataPack!$E168, IF($C$5=Dates1!$B$4, DataPack!$J168, IF($C$5=Dates1!$B$5, DataPack!$O168, IF($C$5=Dates1!$B$6, DataPack!$T168))))</f>
        <v>0</v>
      </c>
      <c r="Q8" s="151">
        <f t="shared" ref="Q8:Q30" si="4">IF(ISERROR(100*(P8/$I8)),"0",(100*(P8/$I8)))</f>
        <v>0</v>
      </c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14</v>
      </c>
      <c r="J9" s="41">
        <f>IF($C$5=Dates1!$B$3, DataPack!$B169, IF($C$5=Dates1!$B$4, DataPack!$G169, IF($C$5=Dates1!$B$5, DataPack!$L169, IF($C$5=Dates1!$B$6, DataPack!$Q169))))</f>
        <v>1</v>
      </c>
      <c r="K9" s="151">
        <f t="shared" si="1"/>
        <v>7.1428571428571423</v>
      </c>
      <c r="L9" s="41">
        <f>IF($C$5=Dates1!$B$3, DataPack!$C169, IF($C$5=Dates1!$B$4, DataPack!$H169, IF($C$5=Dates1!$B$5, DataPack!$M169, IF($C$5=Dates1!$B$6, DataPack!$R169))))</f>
        <v>10</v>
      </c>
      <c r="M9" s="151">
        <f t="shared" si="2"/>
        <v>71.428571428571431</v>
      </c>
      <c r="N9" s="41">
        <f>IF($C$5=Dates1!$B$3, DataPack!$D169, IF($C$5=Dates1!$B$4, DataPack!$I169, IF($C$5=Dates1!$B$5, DataPack!$N169, IF($C$5=Dates1!$B$6, DataPack!$S169))))</f>
        <v>3</v>
      </c>
      <c r="O9" s="151">
        <f t="shared" si="3"/>
        <v>21.428571428571427</v>
      </c>
      <c r="P9" s="41">
        <f>IF($C$5=Dates1!$B$3, DataPack!$E169, IF($C$5=Dates1!$B$4, DataPack!$J169, IF($C$5=Dates1!$B$5, DataPack!$O169, IF($C$5=Dates1!$B$6, DataPack!$T169))))</f>
        <v>0</v>
      </c>
      <c r="Q9" s="151">
        <f t="shared" si="4"/>
        <v>0</v>
      </c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14</v>
      </c>
      <c r="J10" s="41">
        <f>IF($C$5=Dates1!$B$3, DataPack!$B170, IF($C$5=Dates1!$B$4, DataPack!$G170, IF($C$5=Dates1!$B$5, DataPack!$L170, IF($C$5=Dates1!$B$6, DataPack!$Q170))))</f>
        <v>0</v>
      </c>
      <c r="K10" s="151">
        <f t="shared" si="1"/>
        <v>0</v>
      </c>
      <c r="L10" s="41">
        <f>IF($C$5=Dates1!$B$3, DataPack!$C170, IF($C$5=Dates1!$B$4, DataPack!$H170, IF($C$5=Dates1!$B$5, DataPack!$M170, IF($C$5=Dates1!$B$6, DataPack!$R170))))</f>
        <v>10</v>
      </c>
      <c r="M10" s="151">
        <f t="shared" si="2"/>
        <v>71.428571428571431</v>
      </c>
      <c r="N10" s="41">
        <f>IF($C$5=Dates1!$B$3, DataPack!$D170, IF($C$5=Dates1!$B$4, DataPack!$I170, IF($C$5=Dates1!$B$5, DataPack!$N170, IF($C$5=Dates1!$B$6, DataPack!$S170))))</f>
        <v>4</v>
      </c>
      <c r="O10" s="151">
        <f t="shared" si="3"/>
        <v>28.571428571428569</v>
      </c>
      <c r="P10" s="41">
        <f>IF($C$5=Dates1!$B$3, DataPack!$E170, IF($C$5=Dates1!$B$4, DataPack!$J170, IF($C$5=Dates1!$B$5, DataPack!$O170, IF($C$5=Dates1!$B$6, DataPack!$T170))))</f>
        <v>0</v>
      </c>
      <c r="Q10" s="151">
        <f t="shared" si="4"/>
        <v>0</v>
      </c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14</v>
      </c>
      <c r="J11" s="46">
        <f>IF($C$5=Dates1!$B$3, DataPack!$B171, IF($C$5=Dates1!$B$4, DataPack!$G171, IF($C$5=Dates1!$B$5, DataPack!$L171, IF($C$5=Dates1!$B$6, DataPack!$Q171))))</f>
        <v>0</v>
      </c>
      <c r="K11" s="47">
        <f t="shared" si="1"/>
        <v>0</v>
      </c>
      <c r="L11" s="46">
        <f>IF($C$5=Dates1!$B$3, DataPack!$C171, IF($C$5=Dates1!$B$4, DataPack!$H171, IF($C$5=Dates1!$B$5, DataPack!$M171, IF($C$5=Dates1!$B$6, DataPack!$R171))))</f>
        <v>10</v>
      </c>
      <c r="M11" s="47">
        <f t="shared" si="2"/>
        <v>71.428571428571431</v>
      </c>
      <c r="N11" s="46">
        <f>IF($C$5=Dates1!$B$3, DataPack!$D171, IF($C$5=Dates1!$B$4, DataPack!$I171, IF($C$5=Dates1!$B$5, DataPack!$N171, IF($C$5=Dates1!$B$6, DataPack!$S171))))</f>
        <v>4</v>
      </c>
      <c r="O11" s="47">
        <f t="shared" si="3"/>
        <v>28.571428571428569</v>
      </c>
      <c r="P11" s="46">
        <f>IF($C$5=Dates1!$B$3, DataPack!$E171, IF($C$5=Dates1!$B$4, DataPack!$J171, IF($C$5=Dates1!$B$5, DataPack!$O171, IF($C$5=Dates1!$B$6, DataPack!$T171))))</f>
        <v>0</v>
      </c>
      <c r="Q11" s="47">
        <f t="shared" si="4"/>
        <v>0</v>
      </c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14</v>
      </c>
      <c r="J12" s="46">
        <f>IF($C$5=Dates1!$B$3, DataPack!$B172, IF($C$5=Dates1!$B$4, DataPack!$G172, IF($C$5=Dates1!$B$5, DataPack!$L172, IF($C$5=Dates1!$B$6, DataPack!$Q172))))</f>
        <v>0</v>
      </c>
      <c r="K12" s="47">
        <f t="shared" si="1"/>
        <v>0</v>
      </c>
      <c r="L12" s="46">
        <f>IF($C$5=Dates1!$B$3, DataPack!$C172, IF($C$5=Dates1!$B$4, DataPack!$H172, IF($C$5=Dates1!$B$5, DataPack!$M172, IF($C$5=Dates1!$B$6, DataPack!$R172))))</f>
        <v>9</v>
      </c>
      <c r="M12" s="47">
        <f t="shared" si="2"/>
        <v>64.285714285714292</v>
      </c>
      <c r="N12" s="46">
        <f>IF($C$5=Dates1!$B$3, DataPack!$D172, IF($C$5=Dates1!$B$4, DataPack!$I172, IF($C$5=Dates1!$B$5, DataPack!$N172, IF($C$5=Dates1!$B$6, DataPack!$S172))))</f>
        <v>5</v>
      </c>
      <c r="O12" s="47">
        <f t="shared" si="3"/>
        <v>35.714285714285715</v>
      </c>
      <c r="P12" s="46">
        <f>IF($C$5=Dates1!$B$3, DataPack!$E172, IF($C$5=Dates1!$B$4, DataPack!$J172, IF($C$5=Dates1!$B$5, DataPack!$O172, IF($C$5=Dates1!$B$6, DataPack!$T172))))</f>
        <v>0</v>
      </c>
      <c r="Q12" s="47">
        <f t="shared" si="4"/>
        <v>0</v>
      </c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14</v>
      </c>
      <c r="J13" s="46">
        <f>IF($C$5=Dates1!$B$3, DataPack!$B173, IF($C$5=Dates1!$B$4, DataPack!$G173, IF($C$5=Dates1!$B$5, DataPack!$L173, IF($C$5=Dates1!$B$6, DataPack!$Q173))))</f>
        <v>0</v>
      </c>
      <c r="K13" s="47">
        <f t="shared" si="1"/>
        <v>0</v>
      </c>
      <c r="L13" s="46">
        <f>IF($C$5=Dates1!$B$3, DataPack!$C173, IF($C$5=Dates1!$B$4, DataPack!$H173, IF($C$5=Dates1!$B$5, DataPack!$M173, IF($C$5=Dates1!$B$6, DataPack!$R173))))</f>
        <v>10</v>
      </c>
      <c r="M13" s="47">
        <f t="shared" si="2"/>
        <v>71.428571428571431</v>
      </c>
      <c r="N13" s="46">
        <f>IF($C$5=Dates1!$B$3, DataPack!$D173, IF($C$5=Dates1!$B$4, DataPack!$I173, IF($C$5=Dates1!$B$5, DataPack!$N173, IF($C$5=Dates1!$B$6, DataPack!$S173))))</f>
        <v>3</v>
      </c>
      <c r="O13" s="47">
        <f t="shared" si="3"/>
        <v>21.428571428571427</v>
      </c>
      <c r="P13" s="46">
        <f>IF($C$5=Dates1!$B$3, DataPack!$E173, IF($C$5=Dates1!$B$4, DataPack!$J173, IF($C$5=Dates1!$B$5, DataPack!$O173, IF($C$5=Dates1!$B$6, DataPack!$T173))))</f>
        <v>1</v>
      </c>
      <c r="Q13" s="47">
        <f t="shared" si="4"/>
        <v>7.1428571428571423</v>
      </c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14</v>
      </c>
      <c r="J14" s="46">
        <f>IF($C$5=Dates1!$B$3, DataPack!$B174, IF($C$5=Dates1!$B$4, DataPack!$G174, IF($C$5=Dates1!$B$5, DataPack!$L174, IF($C$5=Dates1!$B$6, DataPack!$Q174))))</f>
        <v>1</v>
      </c>
      <c r="K14" s="47">
        <f t="shared" si="1"/>
        <v>7.1428571428571423</v>
      </c>
      <c r="L14" s="46">
        <f>IF($C$5=Dates1!$B$3, DataPack!$C174, IF($C$5=Dates1!$B$4, DataPack!$H174, IF($C$5=Dates1!$B$5, DataPack!$M174, IF($C$5=Dates1!$B$6, DataPack!$R174))))</f>
        <v>10</v>
      </c>
      <c r="M14" s="47">
        <f t="shared" si="2"/>
        <v>71.428571428571431</v>
      </c>
      <c r="N14" s="46">
        <f>IF($C$5=Dates1!$B$3, DataPack!$D174, IF($C$5=Dates1!$B$4, DataPack!$I174, IF($C$5=Dates1!$B$5, DataPack!$N174, IF($C$5=Dates1!$B$6, DataPack!$S174))))</f>
        <v>3</v>
      </c>
      <c r="O14" s="47">
        <f t="shared" si="3"/>
        <v>21.428571428571427</v>
      </c>
      <c r="P14" s="46">
        <f>IF($C$5=Dates1!$B$3, DataPack!$E174, IF($C$5=Dates1!$B$4, DataPack!$J174, IF($C$5=Dates1!$B$5, DataPack!$O174, IF($C$5=Dates1!$B$6, DataPack!$T174))))</f>
        <v>0</v>
      </c>
      <c r="Q14" s="47">
        <f t="shared" si="4"/>
        <v>0</v>
      </c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14</v>
      </c>
      <c r="J15" s="46">
        <f>IF($C$5=Dates1!$B$3, DataPack!$B175, IF($C$5=Dates1!$B$4, DataPack!$G175, IF($C$5=Dates1!$B$5, DataPack!$L175, IF($C$5=Dates1!$B$6, DataPack!$Q175))))</f>
        <v>0</v>
      </c>
      <c r="K15" s="47">
        <f t="shared" si="1"/>
        <v>0</v>
      </c>
      <c r="L15" s="46">
        <f>IF($C$5=Dates1!$B$3, DataPack!$C175, IF($C$5=Dates1!$B$4, DataPack!$H175, IF($C$5=Dates1!$B$5, DataPack!$M175, IF($C$5=Dates1!$B$6, DataPack!$R175))))</f>
        <v>9</v>
      </c>
      <c r="M15" s="47">
        <f t="shared" si="2"/>
        <v>64.285714285714292</v>
      </c>
      <c r="N15" s="46">
        <f>IF($C$5=Dates1!$B$3, DataPack!$D175, IF($C$5=Dates1!$B$4, DataPack!$I175, IF($C$5=Dates1!$B$5, DataPack!$N175, IF($C$5=Dates1!$B$6, DataPack!$S175))))</f>
        <v>5</v>
      </c>
      <c r="O15" s="47">
        <f t="shared" si="3"/>
        <v>35.714285714285715</v>
      </c>
      <c r="P15" s="46">
        <f>IF($C$5=Dates1!$B$3, DataPack!$E175, IF($C$5=Dates1!$B$4, DataPack!$J175, IF($C$5=Dates1!$B$5, DataPack!$O175, IF($C$5=Dates1!$B$6, DataPack!$T175))))</f>
        <v>0</v>
      </c>
      <c r="Q15" s="47">
        <f t="shared" si="4"/>
        <v>0</v>
      </c>
    </row>
    <row r="16" spans="2:17" ht="24" customHeight="1">
      <c r="B16" s="187" t="s">
        <v>176</v>
      </c>
      <c r="C16" s="187"/>
      <c r="D16" s="187"/>
      <c r="E16" s="187"/>
      <c r="F16" s="187"/>
      <c r="G16" s="187"/>
      <c r="H16" s="48"/>
      <c r="I16" s="49">
        <f t="shared" si="0"/>
        <v>9</v>
      </c>
      <c r="J16" s="46">
        <f>IF($C$5=Dates1!$B$3, DataPack!$B176, IF($C$5=Dates1!$B$4, DataPack!$G176, IF($C$5=Dates1!$B$5, DataPack!$L176, IF($C$5=Dates1!$B$6, DataPack!$Q176))))</f>
        <v>0</v>
      </c>
      <c r="K16" s="47">
        <f t="shared" si="1"/>
        <v>0</v>
      </c>
      <c r="L16" s="46">
        <f>IF($C$5=Dates1!$B$3, DataPack!$C176, IF($C$5=Dates1!$B$4, DataPack!$H176, IF($C$5=Dates1!$B$5, DataPack!$M176, IF($C$5=Dates1!$B$6, DataPack!$R176))))</f>
        <v>7</v>
      </c>
      <c r="M16" s="47">
        <f t="shared" si="2"/>
        <v>77.777777777777786</v>
      </c>
      <c r="N16" s="46">
        <f>IF($C$5=Dates1!$B$3, DataPack!$D176, IF($C$5=Dates1!$B$4, DataPack!$I176, IF($C$5=Dates1!$B$5, DataPack!$N176, IF($C$5=Dates1!$B$6, DataPack!$S176))))</f>
        <v>2</v>
      </c>
      <c r="O16" s="47">
        <f t="shared" si="3"/>
        <v>22.222222222222221</v>
      </c>
      <c r="P16" s="46">
        <f>IF($C$5=Dates1!$B$3, DataPack!$E176, IF($C$5=Dates1!$B$4, DataPack!$J176, IF($C$5=Dates1!$B$5, DataPack!$O176, IF($C$5=Dates1!$B$6, DataPack!$T176))))</f>
        <v>0</v>
      </c>
      <c r="Q16" s="47">
        <f t="shared" si="4"/>
        <v>0</v>
      </c>
    </row>
    <row r="17" spans="2:17" ht="24" customHeight="1">
      <c r="B17" s="187" t="s">
        <v>177</v>
      </c>
      <c r="C17" s="187"/>
      <c r="D17" s="187"/>
      <c r="E17" s="187"/>
      <c r="F17" s="187"/>
      <c r="G17" s="187"/>
      <c r="H17" s="48"/>
      <c r="I17" s="49">
        <f t="shared" si="0"/>
        <v>9</v>
      </c>
      <c r="J17" s="46">
        <f>IF($C$5=Dates1!$B$3, DataPack!$B177, IF($C$5=Dates1!$B$4, DataPack!$G177, IF($C$5=Dates1!$B$5, DataPack!$L177, IF($C$5=Dates1!$B$6, DataPack!$Q177))))</f>
        <v>0</v>
      </c>
      <c r="K17" s="47">
        <f t="shared" si="1"/>
        <v>0</v>
      </c>
      <c r="L17" s="46">
        <f>IF($C$5=Dates1!$B$3, DataPack!$C177, IF($C$5=Dates1!$B$4, DataPack!$H177, IF($C$5=Dates1!$B$5, DataPack!$M177, IF($C$5=Dates1!$B$6, DataPack!$R177))))</f>
        <v>7</v>
      </c>
      <c r="M17" s="47">
        <f t="shared" si="2"/>
        <v>77.777777777777786</v>
      </c>
      <c r="N17" s="46">
        <f>IF($C$5=Dates1!$B$3, DataPack!$D177, IF($C$5=Dates1!$B$4, DataPack!$I177, IF($C$5=Dates1!$B$5, DataPack!$N177, IF($C$5=Dates1!$B$6, DataPack!$S177))))</f>
        <v>2</v>
      </c>
      <c r="O17" s="47">
        <f t="shared" si="3"/>
        <v>22.222222222222221</v>
      </c>
      <c r="P17" s="46">
        <f>IF($C$5=Dates1!$B$3, DataPack!$E177, IF($C$5=Dates1!$B$4, DataPack!$J177, IF($C$5=Dates1!$B$5, DataPack!$O177, IF($C$5=Dates1!$B$6, DataPack!$T177))))</f>
        <v>0</v>
      </c>
      <c r="Q17" s="47">
        <f t="shared" si="4"/>
        <v>0</v>
      </c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48"/>
      <c r="I18" s="154">
        <f t="shared" si="0"/>
        <v>14</v>
      </c>
      <c r="J18" s="41">
        <f>IF($C$5=Dates1!$B$3, DataPack!$B178, IF($C$5=Dates1!$B$4, DataPack!$G178, IF($C$5=Dates1!$B$5, DataPack!$L178, IF($C$5=Dates1!$B$6, DataPack!$Q178))))</f>
        <v>0</v>
      </c>
      <c r="K18" s="151">
        <f t="shared" si="1"/>
        <v>0</v>
      </c>
      <c r="L18" s="41">
        <f>IF($C$5=Dates1!$B$3, DataPack!$C178, IF($C$5=Dates1!$B$4, DataPack!$H178, IF($C$5=Dates1!$B$5, DataPack!$M178, IF($C$5=Dates1!$B$6, DataPack!$R178))))</f>
        <v>11</v>
      </c>
      <c r="M18" s="151">
        <f t="shared" si="2"/>
        <v>78.571428571428569</v>
      </c>
      <c r="N18" s="41">
        <f>IF($C$5=Dates1!$B$3, DataPack!$D178, IF($C$5=Dates1!$B$4, DataPack!$I178, IF($C$5=Dates1!$B$5, DataPack!$N178, IF($C$5=Dates1!$B$6, DataPack!$S178))))</f>
        <v>3</v>
      </c>
      <c r="O18" s="151">
        <f t="shared" si="3"/>
        <v>21.428571428571427</v>
      </c>
      <c r="P18" s="41">
        <f>IF($C$5=Dates1!$B$3, DataPack!$E178, IF($C$5=Dates1!$B$4, DataPack!$J178, IF($C$5=Dates1!$B$5, DataPack!$O178, IF($C$5=Dates1!$B$6, DataPack!$T178))))</f>
        <v>0</v>
      </c>
      <c r="Q18" s="151">
        <f t="shared" si="4"/>
        <v>0</v>
      </c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14</v>
      </c>
      <c r="J19" s="46">
        <f>IF($C$5=Dates1!$B$3, DataPack!$B179, IF($C$5=Dates1!$B$4, DataPack!$G179, IF($C$5=Dates1!$B$5, DataPack!$L179, IF($C$5=Dates1!$B$6, DataPack!$Q179))))</f>
        <v>0</v>
      </c>
      <c r="K19" s="47">
        <f t="shared" si="1"/>
        <v>0</v>
      </c>
      <c r="L19" s="46">
        <f>IF($C$5=Dates1!$B$3, DataPack!$C179, IF($C$5=Dates1!$B$4, DataPack!$H179, IF($C$5=Dates1!$B$5, DataPack!$M179, IF($C$5=Dates1!$B$6, DataPack!$R179))))</f>
        <v>10</v>
      </c>
      <c r="M19" s="47">
        <f t="shared" si="2"/>
        <v>71.428571428571431</v>
      </c>
      <c r="N19" s="46">
        <f>IF($C$5=Dates1!$B$3, DataPack!$D179, IF($C$5=Dates1!$B$4, DataPack!$I179, IF($C$5=Dates1!$B$5, DataPack!$N179, IF($C$5=Dates1!$B$6, DataPack!$S179))))</f>
        <v>3</v>
      </c>
      <c r="O19" s="47">
        <f t="shared" si="3"/>
        <v>21.428571428571427</v>
      </c>
      <c r="P19" s="46">
        <f>IF($C$5=Dates1!$B$3, DataPack!$E179, IF($C$5=Dates1!$B$4, DataPack!$J179, IF($C$5=Dates1!$B$5, DataPack!$O179, IF($C$5=Dates1!$B$6, DataPack!$T179))))</f>
        <v>1</v>
      </c>
      <c r="Q19" s="47">
        <f t="shared" si="4"/>
        <v>7.1428571428571423</v>
      </c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14</v>
      </c>
      <c r="J20" s="46">
        <f>IF($C$5=Dates1!$B$3, DataPack!$B180, IF($C$5=Dates1!$B$4, DataPack!$G180, IF($C$5=Dates1!$B$5, DataPack!$L180, IF($C$5=Dates1!$B$6, DataPack!$Q180))))</f>
        <v>2</v>
      </c>
      <c r="K20" s="47">
        <f t="shared" si="1"/>
        <v>14.285714285714285</v>
      </c>
      <c r="L20" s="46">
        <f>IF($C$5=Dates1!$B$3, DataPack!$C180, IF($C$5=Dates1!$B$4, DataPack!$H180, IF($C$5=Dates1!$B$5, DataPack!$M180, IF($C$5=Dates1!$B$6, DataPack!$R180))))</f>
        <v>9</v>
      </c>
      <c r="M20" s="47">
        <f t="shared" si="2"/>
        <v>64.285714285714292</v>
      </c>
      <c r="N20" s="46">
        <f>IF($C$5=Dates1!$B$3, DataPack!$D180, IF($C$5=Dates1!$B$4, DataPack!$I180, IF($C$5=Dates1!$B$5, DataPack!$N180, IF($C$5=Dates1!$B$6, DataPack!$S180))))</f>
        <v>3</v>
      </c>
      <c r="O20" s="47">
        <f t="shared" si="3"/>
        <v>21.428571428571427</v>
      </c>
      <c r="P20" s="46">
        <f>IF($C$5=Dates1!$B$3, DataPack!$E180, IF($C$5=Dates1!$B$4, DataPack!$J180, IF($C$5=Dates1!$B$5, DataPack!$O180, IF($C$5=Dates1!$B$6, DataPack!$T180))))</f>
        <v>0</v>
      </c>
      <c r="Q20" s="47">
        <f t="shared" si="4"/>
        <v>0</v>
      </c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14</v>
      </c>
      <c r="J21" s="46">
        <f>IF($C$5=Dates1!$B$3, DataPack!$B181, IF($C$5=Dates1!$B$4, DataPack!$G181, IF($C$5=Dates1!$B$5, DataPack!$L181, IF($C$5=Dates1!$B$6, DataPack!$Q181))))</f>
        <v>6</v>
      </c>
      <c r="K21" s="47">
        <f t="shared" si="1"/>
        <v>42.857142857142854</v>
      </c>
      <c r="L21" s="46">
        <f>IF($C$5=Dates1!$B$3, DataPack!$C181, IF($C$5=Dates1!$B$4, DataPack!$H181, IF($C$5=Dates1!$B$5, DataPack!$M181, IF($C$5=Dates1!$B$6, DataPack!$R181))))</f>
        <v>6</v>
      </c>
      <c r="M21" s="47">
        <f t="shared" si="2"/>
        <v>42.857142857142854</v>
      </c>
      <c r="N21" s="46">
        <f>IF($C$5=Dates1!$B$3, DataPack!$D181, IF($C$5=Dates1!$B$4, DataPack!$I181, IF($C$5=Dates1!$B$5, DataPack!$N181, IF($C$5=Dates1!$B$6, DataPack!$S181))))</f>
        <v>2</v>
      </c>
      <c r="O21" s="47">
        <f t="shared" si="3"/>
        <v>14.285714285714285</v>
      </c>
      <c r="P21" s="46">
        <f>IF($C$5=Dates1!$B$3, DataPack!$E181, IF($C$5=Dates1!$B$4, DataPack!$J181, IF($C$5=Dates1!$B$5, DataPack!$O181, IF($C$5=Dates1!$B$6, DataPack!$T181))))</f>
        <v>0</v>
      </c>
      <c r="Q21" s="47">
        <f t="shared" si="4"/>
        <v>0</v>
      </c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14</v>
      </c>
      <c r="J22" s="46">
        <f>IF($C$5=Dates1!$B$3, DataPack!$B182, IF($C$5=Dates1!$B$4, DataPack!$G182, IF($C$5=Dates1!$B$5, DataPack!$L182, IF($C$5=Dates1!$B$6, DataPack!$Q182))))</f>
        <v>0</v>
      </c>
      <c r="K22" s="47">
        <f t="shared" si="1"/>
        <v>0</v>
      </c>
      <c r="L22" s="46">
        <f>IF($C$5=Dates1!$B$3, DataPack!$C182, IF($C$5=Dates1!$B$4, DataPack!$H182, IF($C$5=Dates1!$B$5, DataPack!$M182, IF($C$5=Dates1!$B$6, DataPack!$R182))))</f>
        <v>9</v>
      </c>
      <c r="M22" s="47">
        <f t="shared" si="2"/>
        <v>64.285714285714292</v>
      </c>
      <c r="N22" s="46">
        <f>IF($C$5=Dates1!$B$3, DataPack!$D182, IF($C$5=Dates1!$B$4, DataPack!$I182, IF($C$5=Dates1!$B$5, DataPack!$N182, IF($C$5=Dates1!$B$6, DataPack!$S182))))</f>
        <v>5</v>
      </c>
      <c r="O22" s="47">
        <f t="shared" si="3"/>
        <v>35.714285714285715</v>
      </c>
      <c r="P22" s="46">
        <f>IF($C$5=Dates1!$B$3, DataPack!$E182, IF($C$5=Dates1!$B$4, DataPack!$J182, IF($C$5=Dates1!$B$5, DataPack!$O182, IF($C$5=Dates1!$B$6, DataPack!$T182))))</f>
        <v>0</v>
      </c>
      <c r="Q22" s="47">
        <f t="shared" si="4"/>
        <v>0</v>
      </c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14</v>
      </c>
      <c r="J23" s="41">
        <f>IF($C$5=Dates1!$B$3, DataPack!$B183, IF($C$5=Dates1!$B$4, DataPack!$G183, IF($C$5=Dates1!$B$5, DataPack!$L183, IF($C$5=Dates1!$B$6, DataPack!$Q183))))</f>
        <v>0</v>
      </c>
      <c r="K23" s="151">
        <f t="shared" si="1"/>
        <v>0</v>
      </c>
      <c r="L23" s="41">
        <f>IF($C$5=Dates1!$B$3, DataPack!$C183, IF($C$5=Dates1!$B$4, DataPack!$H183, IF($C$5=Dates1!$B$5, DataPack!$M183, IF($C$5=Dates1!$B$6, DataPack!$R183))))</f>
        <v>11</v>
      </c>
      <c r="M23" s="151">
        <f t="shared" si="2"/>
        <v>78.571428571428569</v>
      </c>
      <c r="N23" s="41">
        <f>IF($C$5=Dates1!$B$3, DataPack!$D183, IF($C$5=Dates1!$B$4, DataPack!$I183, IF($C$5=Dates1!$B$5, DataPack!$N183, IF($C$5=Dates1!$B$6, DataPack!$S183))))</f>
        <v>3</v>
      </c>
      <c r="O23" s="151">
        <f t="shared" si="3"/>
        <v>21.428571428571427</v>
      </c>
      <c r="P23" s="41">
        <f>IF($C$5=Dates1!$B$3, DataPack!$E183, IF($C$5=Dates1!$B$4, DataPack!$J183, IF($C$5=Dates1!$B$5, DataPack!$O183, IF($C$5=Dates1!$B$6, DataPack!$T183))))</f>
        <v>0</v>
      </c>
      <c r="Q23" s="151">
        <f t="shared" si="4"/>
        <v>0</v>
      </c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14</v>
      </c>
      <c r="J24" s="46">
        <f>IF($C$5=Dates1!$B$3, DataPack!$B184, IF($C$5=Dates1!$B$4, DataPack!$G184, IF($C$5=Dates1!$B$5, DataPack!$L184, IF($C$5=Dates1!$B$6, DataPack!$Q184))))</f>
        <v>1</v>
      </c>
      <c r="K24" s="47">
        <f t="shared" si="1"/>
        <v>7.1428571428571423</v>
      </c>
      <c r="L24" s="46">
        <f>IF($C$5=Dates1!$B$3, DataPack!$C184, IF($C$5=Dates1!$B$4, DataPack!$H184, IF($C$5=Dates1!$B$5, DataPack!$M184, IF($C$5=Dates1!$B$6, DataPack!$R184))))</f>
        <v>11</v>
      </c>
      <c r="M24" s="47">
        <f t="shared" si="2"/>
        <v>78.571428571428569</v>
      </c>
      <c r="N24" s="46">
        <f>IF($C$5=Dates1!$B$3, DataPack!$D184, IF($C$5=Dates1!$B$4, DataPack!$I184, IF($C$5=Dates1!$B$5, DataPack!$N184, IF($C$5=Dates1!$B$6, DataPack!$S184))))</f>
        <v>2</v>
      </c>
      <c r="O24" s="47">
        <f t="shared" si="3"/>
        <v>14.285714285714285</v>
      </c>
      <c r="P24" s="46">
        <f>IF($C$5=Dates1!$B$3, DataPack!$E184, IF($C$5=Dates1!$B$4, DataPack!$J184, IF($C$5=Dates1!$B$5, DataPack!$O184, IF($C$5=Dates1!$B$6, DataPack!$T184))))</f>
        <v>0</v>
      </c>
      <c r="Q24" s="47">
        <f t="shared" si="4"/>
        <v>0</v>
      </c>
    </row>
    <row r="25" spans="2:17" ht="24" customHeight="1">
      <c r="B25" s="187" t="s">
        <v>178</v>
      </c>
      <c r="C25" s="187"/>
      <c r="D25" s="187"/>
      <c r="E25" s="187"/>
      <c r="F25" s="187"/>
      <c r="G25" s="187"/>
      <c r="H25" s="48"/>
      <c r="I25" s="49">
        <f t="shared" si="0"/>
        <v>12</v>
      </c>
      <c r="J25" s="46">
        <f>IF($C$5=Dates1!$B$3, DataPack!$B185, IF($C$5=Dates1!$B$4, DataPack!$G185, IF($C$5=Dates1!$B$5, DataPack!$L185, IF($C$5=Dates1!$B$6, DataPack!$Q185))))</f>
        <v>0</v>
      </c>
      <c r="K25" s="47">
        <f t="shared" si="1"/>
        <v>0</v>
      </c>
      <c r="L25" s="46">
        <f>IF($C$5=Dates1!$B$3, DataPack!$C185, IF($C$5=Dates1!$B$4, DataPack!$H185, IF($C$5=Dates1!$B$5, DataPack!$M185, IF($C$5=Dates1!$B$6, DataPack!$R185))))</f>
        <v>7</v>
      </c>
      <c r="M25" s="47">
        <f t="shared" si="2"/>
        <v>58.333333333333336</v>
      </c>
      <c r="N25" s="46">
        <f>IF($C$5=Dates1!$B$3, DataPack!$D185, IF($C$5=Dates1!$B$4, DataPack!$I185, IF($C$5=Dates1!$B$5, DataPack!$N185, IF($C$5=Dates1!$B$6, DataPack!$S185))))</f>
        <v>5</v>
      </c>
      <c r="O25" s="47">
        <f t="shared" si="3"/>
        <v>41.666666666666671</v>
      </c>
      <c r="P25" s="46">
        <f>IF($C$5=Dates1!$B$3, DataPack!$E185, IF($C$5=Dates1!$B$4, DataPack!$J185, IF($C$5=Dates1!$B$5, DataPack!$O185, IF($C$5=Dates1!$B$6, DataPack!$T185))))</f>
        <v>0</v>
      </c>
      <c r="Q25" s="47">
        <f t="shared" si="4"/>
        <v>0</v>
      </c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9">
        <f t="shared" si="0"/>
        <v>14</v>
      </c>
      <c r="J26" s="46">
        <f>IF($C$5=Dates1!$B$3, DataPack!$B186, IF($C$5=Dates1!$B$4, DataPack!$G186, IF($C$5=Dates1!$B$5, DataPack!$L186, IF($C$5=Dates1!$B$6, DataPack!$Q186))))</f>
        <v>0</v>
      </c>
      <c r="K26" s="47">
        <f t="shared" si="1"/>
        <v>0</v>
      </c>
      <c r="L26" s="46">
        <f>IF($C$5=Dates1!$B$3, DataPack!$C186, IF($C$5=Dates1!$B$4, DataPack!$H186, IF($C$5=Dates1!$B$5, DataPack!$M186, IF($C$5=Dates1!$B$6, DataPack!$R186))))</f>
        <v>9</v>
      </c>
      <c r="M26" s="47">
        <f t="shared" si="2"/>
        <v>64.285714285714292</v>
      </c>
      <c r="N26" s="46">
        <f>IF($C$5=Dates1!$B$3, DataPack!$D186, IF($C$5=Dates1!$B$4, DataPack!$I186, IF($C$5=Dates1!$B$5, DataPack!$N186, IF($C$5=Dates1!$B$6, DataPack!$S186))))</f>
        <v>5</v>
      </c>
      <c r="O26" s="47">
        <f t="shared" si="3"/>
        <v>35.714285714285715</v>
      </c>
      <c r="P26" s="46">
        <f>IF($C$5=Dates1!$B$3, DataPack!$E186, IF($C$5=Dates1!$B$4, DataPack!$J186, IF($C$5=Dates1!$B$5, DataPack!$O186, IF($C$5=Dates1!$B$6, DataPack!$T186))))</f>
        <v>0</v>
      </c>
      <c r="Q26" s="47">
        <f t="shared" si="4"/>
        <v>0</v>
      </c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9">
        <f t="shared" si="0"/>
        <v>14</v>
      </c>
      <c r="J27" s="46">
        <f>IF($C$5=Dates1!$B$3, DataPack!$B187, IF($C$5=Dates1!$B$4, DataPack!$G187, IF($C$5=Dates1!$B$5, DataPack!$L187, IF($C$5=Dates1!$B$6, DataPack!$Q187))))</f>
        <v>0</v>
      </c>
      <c r="K27" s="47">
        <f t="shared" si="1"/>
        <v>0</v>
      </c>
      <c r="L27" s="46">
        <f>IF($C$5=Dates1!$B$3, DataPack!$C187, IF($C$5=Dates1!$B$4, DataPack!$H187, IF($C$5=Dates1!$B$5, DataPack!$M187, IF($C$5=Dates1!$B$6, DataPack!$R187))))</f>
        <v>9</v>
      </c>
      <c r="M27" s="47">
        <f t="shared" si="2"/>
        <v>64.285714285714292</v>
      </c>
      <c r="N27" s="46">
        <f>IF($C$5=Dates1!$B$3, DataPack!$D187, IF($C$5=Dates1!$B$4, DataPack!$I187, IF($C$5=Dates1!$B$5, DataPack!$N187, IF($C$5=Dates1!$B$6, DataPack!$S187))))</f>
        <v>5</v>
      </c>
      <c r="O27" s="47">
        <f t="shared" si="3"/>
        <v>35.714285714285715</v>
      </c>
      <c r="P27" s="46">
        <f>IF($C$5=Dates1!$B$3, DataPack!$E187, IF($C$5=Dates1!$B$4, DataPack!$J187, IF($C$5=Dates1!$B$5, DataPack!$O187, IF($C$5=Dates1!$B$6, DataPack!$T187))))</f>
        <v>0</v>
      </c>
      <c r="Q27" s="47">
        <f t="shared" si="4"/>
        <v>0</v>
      </c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14</v>
      </c>
      <c r="J28" s="46">
        <f>IF($C$5=Dates1!$B$3, DataPack!$B188, IF($C$5=Dates1!$B$4, DataPack!$G188, IF($C$5=Dates1!$B$5, DataPack!$L188, IF($C$5=Dates1!$B$6, DataPack!$Q188))))</f>
        <v>1</v>
      </c>
      <c r="K28" s="47">
        <f t="shared" si="1"/>
        <v>7.1428571428571423</v>
      </c>
      <c r="L28" s="46">
        <f>IF($C$5=Dates1!$B$3, DataPack!$C188, IF($C$5=Dates1!$B$4, DataPack!$H188, IF($C$5=Dates1!$B$5, DataPack!$M188, IF($C$5=Dates1!$B$6, DataPack!$R188))))</f>
        <v>6</v>
      </c>
      <c r="M28" s="47">
        <f t="shared" si="2"/>
        <v>42.857142857142854</v>
      </c>
      <c r="N28" s="46">
        <f>IF($C$5=Dates1!$B$3, DataPack!$D188, IF($C$5=Dates1!$B$4, DataPack!$I188, IF($C$5=Dates1!$B$5, DataPack!$N188, IF($C$5=Dates1!$B$6, DataPack!$S188))))</f>
        <v>7</v>
      </c>
      <c r="O28" s="47">
        <f t="shared" si="3"/>
        <v>50</v>
      </c>
      <c r="P28" s="46">
        <f>IF($C$5=Dates1!$B$3, DataPack!$E188, IF($C$5=Dates1!$B$4, DataPack!$J188, IF($C$5=Dates1!$B$5, DataPack!$O188, IF($C$5=Dates1!$B$6, DataPack!$T188))))</f>
        <v>0</v>
      </c>
      <c r="Q28" s="47">
        <f t="shared" si="4"/>
        <v>0</v>
      </c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9">
        <f t="shared" si="0"/>
        <v>14</v>
      </c>
      <c r="J29" s="46">
        <f>IF($C$5=Dates1!$B$3, DataPack!$B189, IF($C$5=Dates1!$B$4, DataPack!$G189, IF($C$5=Dates1!$B$5, DataPack!$L189, IF($C$5=Dates1!$B$6, DataPack!$Q189))))</f>
        <v>0</v>
      </c>
      <c r="K29" s="47">
        <f t="shared" si="1"/>
        <v>0</v>
      </c>
      <c r="L29" s="46">
        <f>IF($C$5=Dates1!$B$3, DataPack!$C189, IF($C$5=Dates1!$B$4, DataPack!$H189, IF($C$5=Dates1!$B$5, DataPack!$M189, IF($C$5=Dates1!$B$6, DataPack!$R189))))</f>
        <v>9</v>
      </c>
      <c r="M29" s="47">
        <f t="shared" si="2"/>
        <v>64.285714285714292</v>
      </c>
      <c r="N29" s="46">
        <f>IF($C$5=Dates1!$B$3, DataPack!$D189, IF($C$5=Dates1!$B$4, DataPack!$I189, IF($C$5=Dates1!$B$5, DataPack!$N189, IF($C$5=Dates1!$B$6, DataPack!$S189))))</f>
        <v>3</v>
      </c>
      <c r="O29" s="47">
        <f t="shared" si="3"/>
        <v>21.428571428571427</v>
      </c>
      <c r="P29" s="46">
        <f>IF($C$5=Dates1!$B$3, DataPack!$E189, IF($C$5=Dates1!$B$4, DataPack!$J189, IF($C$5=Dates1!$B$5, DataPack!$O189, IF($C$5=Dates1!$B$6, DataPack!$T189))))</f>
        <v>2</v>
      </c>
      <c r="Q29" s="47">
        <f t="shared" si="4"/>
        <v>14.285714285714285</v>
      </c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14</v>
      </c>
      <c r="J30" s="50">
        <f>IF($C$5=Dates1!$B$3, DataPack!$B190, IF($C$5=Dates1!$B$4, DataPack!$G190, IF($C$5=Dates1!$B$5, DataPack!$L190, IF($C$5=Dates1!$B$6, DataPack!$Q190))))</f>
        <v>2</v>
      </c>
      <c r="K30" s="51">
        <f t="shared" si="1"/>
        <v>14.285714285714285</v>
      </c>
      <c r="L30" s="50">
        <f>IF($C$5=Dates1!$B$3, DataPack!$C190, IF($C$5=Dates1!$B$4, DataPack!$H190, IF($C$5=Dates1!$B$5, DataPack!$M190, IF($C$5=Dates1!$B$6, DataPack!$R190))))</f>
        <v>8</v>
      </c>
      <c r="M30" s="51">
        <f t="shared" si="2"/>
        <v>57.142857142857139</v>
      </c>
      <c r="N30" s="46">
        <f>IF($C$5=Dates1!$B$3, DataPack!$D190, IF($C$5=Dates1!$B$4, DataPack!$I190, IF($C$5=Dates1!$B$5, DataPack!$N190, IF($C$5=Dates1!$B$6, DataPack!$S190))))</f>
        <v>4</v>
      </c>
      <c r="O30" s="51">
        <f t="shared" si="3"/>
        <v>28.571428571428569</v>
      </c>
      <c r="P30" s="46">
        <f>IF($C$5=Dates1!$B$3, DataPack!$E190, IF($C$5=Dates1!$B$4, DataPack!$J190, IF($C$5=Dates1!$B$5, DataPack!$O190, IF($C$5=Dates1!$B$6, DataPack!$T190))))</f>
        <v>0</v>
      </c>
      <c r="Q30" s="51">
        <f t="shared" si="4"/>
        <v>0</v>
      </c>
    </row>
    <row r="31" spans="2:17" ht="15" customHeight="1">
      <c r="M31" s="182" t="s">
        <v>117</v>
      </c>
      <c r="N31" s="183"/>
      <c r="O31" s="183"/>
      <c r="P31" s="183"/>
      <c r="Q31" s="183"/>
    </row>
    <row r="32" spans="2:17">
      <c r="B32" s="37" t="s">
        <v>173</v>
      </c>
    </row>
    <row r="33" spans="2:2">
      <c r="B33" s="37" t="s">
        <v>174</v>
      </c>
    </row>
    <row r="34" spans="2:2">
      <c r="B34" s="37" t="s">
        <v>175</v>
      </c>
    </row>
    <row r="35" spans="2:2">
      <c r="B35" s="37"/>
    </row>
    <row r="36" spans="2:2">
      <c r="B36" s="70"/>
    </row>
  </sheetData>
  <sheetProtection sheet="1" objects="1" scenarios="1"/>
  <mergeCells count="30">
    <mergeCell ref="B17:G17"/>
    <mergeCell ref="I5:I6"/>
    <mergeCell ref="B12:G12"/>
    <mergeCell ref="B13:G13"/>
    <mergeCell ref="B14:G14"/>
    <mergeCell ref="C5:G5"/>
    <mergeCell ref="B9:G9"/>
    <mergeCell ref="B10:G10"/>
    <mergeCell ref="B11:G11"/>
    <mergeCell ref="B8:G8"/>
    <mergeCell ref="B27:G27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M31:Q31"/>
    <mergeCell ref="J5:K5"/>
    <mergeCell ref="L5:M5"/>
    <mergeCell ref="N5:O5"/>
    <mergeCell ref="P5:Q5"/>
    <mergeCell ref="B26:G26"/>
    <mergeCell ref="B25:G25"/>
    <mergeCell ref="B30:G30"/>
    <mergeCell ref="B29:G29"/>
    <mergeCell ref="B28:G2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425781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2g: Inspection outcomes of prison and young offender institutions inspected " &amp; IF('Table 2g'!C5=Dates1!$B$3, "between " &amp; Dates1!$B$3, IF('Table 2g'!C5 = Dates1!B4, "in " &amp; Dates1!B4, IF('Table 2g'!C5=Dates1!B5, "in " &amp; Dates1!B5, IF('Table 2g'!C5=Dates1!B6, "in " &amp; Dates1!B6, IF('Table 2g'!C5=Dates1!B7, "in " &amp; Dates1!B7)))))  &amp; " (provisional)"&amp;CHAR(185)</f>
        <v>Table 2g: Inspection outcomes of prison and young offender institutions inspected between 1 January 2011 and 31 March 2011 (provisional)¹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5</v>
      </c>
      <c r="J8" s="41">
        <f>IF($C$5=Dates1!$B$3, DataPack!$B220, IF($C$5=Dates1!$B$4, DataPack!$G220, IF($C$5=Dates1!$B$5, DataPack!$L220, IF($C$5=Dates1!$B$6, DataPack!$Q220))))</f>
        <v>0</v>
      </c>
      <c r="K8" s="151"/>
      <c r="L8" s="41">
        <f>IF($C$5=Dates1!$B$3, DataPack!$C220, IF($C$5=Dates1!$B$4, DataPack!$H220, IF($C$5=Dates1!$B$5, DataPack!$M220, IF($C$5=Dates1!$B$6, DataPack!$R220))))</f>
        <v>1</v>
      </c>
      <c r="M8" s="151"/>
      <c r="N8" s="41">
        <f>IF($C$5=Dates1!$B$3, DataPack!$D220, IF($C$5=Dates1!$B$4, DataPack!$I220, IF($C$5=Dates1!$B$5, DataPack!$N220, IF($C$5=Dates1!$B$6, DataPack!$S220))))</f>
        <v>2</v>
      </c>
      <c r="O8" s="151"/>
      <c r="P8" s="41">
        <f>IF($C$5=Dates1!$B$3, DataPack!$E220, IF($C$5=Dates1!$B$4, DataPack!$J220, IF($C$5=Dates1!$B$5, DataPack!$O220, IF($C$5=Dates1!$B$6, DataPack!$T220))))</f>
        <v>2</v>
      </c>
      <c r="Q8" s="47"/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5</v>
      </c>
      <c r="J9" s="41">
        <f>IF($C$5=Dates1!$B$3, DataPack!$B221, IF($C$5=Dates1!$B$4, DataPack!$G221, IF($C$5=Dates1!$B$5, DataPack!$L221, IF($C$5=Dates1!$B$6, DataPack!$Q221))))</f>
        <v>0</v>
      </c>
      <c r="K9" s="151"/>
      <c r="L9" s="41">
        <f>IF($C$5=Dates1!$B$3, DataPack!$C221, IF($C$5=Dates1!$B$4, DataPack!$H221, IF($C$5=Dates1!$B$5, DataPack!$M221, IF($C$5=Dates1!$B$6, DataPack!$R221))))</f>
        <v>1</v>
      </c>
      <c r="M9" s="151"/>
      <c r="N9" s="41">
        <f>IF($C$5=Dates1!$B$3, DataPack!$D221, IF($C$5=Dates1!$B$4, DataPack!$I221, IF($C$5=Dates1!$B$5, DataPack!$N221, IF($C$5=Dates1!$B$6, DataPack!$S221))))</f>
        <v>3</v>
      </c>
      <c r="O9" s="151"/>
      <c r="P9" s="41">
        <f>IF($C$5=Dates1!$B$3, DataPack!$E221, IF($C$5=Dates1!$B$4, DataPack!$J221, IF($C$5=Dates1!$B$5, DataPack!$O221, IF($C$5=Dates1!$B$6, DataPack!$T221))))</f>
        <v>1</v>
      </c>
      <c r="Q9" s="47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5</v>
      </c>
      <c r="J10" s="41">
        <f>IF($C$5=Dates1!$B$3, DataPack!$B222, IF($C$5=Dates1!$B$4, DataPack!$G222, IF($C$5=Dates1!$B$5, DataPack!$L222, IF($C$5=Dates1!$B$6, DataPack!$Q222))))</f>
        <v>0</v>
      </c>
      <c r="K10" s="151"/>
      <c r="L10" s="41">
        <f>IF($C$5=Dates1!$B$3, DataPack!$C222, IF($C$5=Dates1!$B$4, DataPack!$H222, IF($C$5=Dates1!$B$5, DataPack!$M222, IF($C$5=Dates1!$B$6, DataPack!$R222))))</f>
        <v>2</v>
      </c>
      <c r="M10" s="151"/>
      <c r="N10" s="41">
        <f>IF($C$5=Dates1!$B$3, DataPack!$D222, IF($C$5=Dates1!$B$4, DataPack!$I222, IF($C$5=Dates1!$B$5, DataPack!$N222, IF($C$5=Dates1!$B$6, DataPack!$S222))))</f>
        <v>3</v>
      </c>
      <c r="O10" s="151"/>
      <c r="P10" s="41">
        <f>IF($C$5=Dates1!$B$3, DataPack!$E222, IF($C$5=Dates1!$B$4, DataPack!$J222, IF($C$5=Dates1!$B$5, DataPack!$O222, IF($C$5=Dates1!$B$6, DataPack!$T222))))</f>
        <v>0</v>
      </c>
      <c r="Q10" s="47"/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5</v>
      </c>
      <c r="J11" s="46">
        <f>IF($C$5=Dates1!$B$3, DataPack!$B223, IF($C$5=Dates1!$B$4, DataPack!$G223, IF($C$5=Dates1!$B$5, DataPack!$L223, IF($C$5=Dates1!$B$6, DataPack!$Q223))))</f>
        <v>0</v>
      </c>
      <c r="K11" s="47"/>
      <c r="L11" s="46">
        <f>IF($C$5=Dates1!$B$3, DataPack!$C223, IF($C$5=Dates1!$B$4, DataPack!$H223, IF($C$5=Dates1!$B$5, DataPack!$M223, IF($C$5=Dates1!$B$6, DataPack!$R223))))</f>
        <v>2</v>
      </c>
      <c r="M11" s="47"/>
      <c r="N11" s="46">
        <f>IF($C$5=Dates1!$B$3, DataPack!$D223, IF($C$5=Dates1!$B$4, DataPack!$I223, IF($C$5=Dates1!$B$5, DataPack!$N223, IF($C$5=Dates1!$B$6, DataPack!$S223))))</f>
        <v>3</v>
      </c>
      <c r="O11" s="47"/>
      <c r="P11" s="46">
        <f>IF($C$5=Dates1!$B$3, DataPack!$E223, IF($C$5=Dates1!$B$4, DataPack!$J223, IF($C$5=Dates1!$B$5, DataPack!$O223, IF($C$5=Dates1!$B$6, DataPack!$T223))))</f>
        <v>0</v>
      </c>
      <c r="Q11" s="47"/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5</v>
      </c>
      <c r="J12" s="46">
        <f>IF($C$5=Dates1!$B$3, DataPack!$B224, IF($C$5=Dates1!$B$4, DataPack!$G224, IF($C$5=Dates1!$B$5, DataPack!$L224, IF($C$5=Dates1!$B$6, DataPack!$Q224))))</f>
        <v>1</v>
      </c>
      <c r="K12" s="47"/>
      <c r="L12" s="46">
        <f>IF($C$5=Dates1!$B$3, DataPack!$C224, IF($C$5=Dates1!$B$4, DataPack!$H224, IF($C$5=Dates1!$B$5, DataPack!$M224, IF($C$5=Dates1!$B$6, DataPack!$R224))))</f>
        <v>1</v>
      </c>
      <c r="M12" s="47"/>
      <c r="N12" s="46">
        <f>IF($C$5=Dates1!$B$3, DataPack!$D224, IF($C$5=Dates1!$B$4, DataPack!$I224, IF($C$5=Dates1!$B$5, DataPack!$N224, IF($C$5=Dates1!$B$6, DataPack!$S224))))</f>
        <v>3</v>
      </c>
      <c r="O12" s="47"/>
      <c r="P12" s="46">
        <f>IF($C$5=Dates1!$B$3, DataPack!$E224, IF($C$5=Dates1!$B$4, DataPack!$J224, IF($C$5=Dates1!$B$5, DataPack!$O224, IF($C$5=Dates1!$B$6, DataPack!$T224))))</f>
        <v>0</v>
      </c>
      <c r="Q12" s="47"/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5</v>
      </c>
      <c r="J13" s="46">
        <f>IF($C$5=Dates1!$B$3, DataPack!$B225, IF($C$5=Dates1!$B$4, DataPack!$G225, IF($C$5=Dates1!$B$5, DataPack!$L225, IF($C$5=Dates1!$B$6, DataPack!$Q225))))</f>
        <v>0</v>
      </c>
      <c r="K13" s="47"/>
      <c r="L13" s="46">
        <f>IF($C$5=Dates1!$B$3, DataPack!$C225, IF($C$5=Dates1!$B$4, DataPack!$H225, IF($C$5=Dates1!$B$5, DataPack!$M225, IF($C$5=Dates1!$B$6, DataPack!$R225))))</f>
        <v>2</v>
      </c>
      <c r="M13" s="47"/>
      <c r="N13" s="46">
        <f>IF($C$5=Dates1!$B$3, DataPack!$D225, IF($C$5=Dates1!$B$4, DataPack!$I225, IF($C$5=Dates1!$B$5, DataPack!$N225, IF($C$5=Dates1!$B$6, DataPack!$S225))))</f>
        <v>3</v>
      </c>
      <c r="O13" s="47"/>
      <c r="P13" s="46">
        <f>IF($C$5=Dates1!$B$3, DataPack!$E225, IF($C$5=Dates1!$B$4, DataPack!$J225, IF($C$5=Dates1!$B$5, DataPack!$O225, IF($C$5=Dates1!$B$6, DataPack!$T225))))</f>
        <v>0</v>
      </c>
      <c r="Q13" s="47"/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5</v>
      </c>
      <c r="J14" s="46">
        <f>IF($C$5=Dates1!$B$3, DataPack!$B226, IF($C$5=Dates1!$B$4, DataPack!$G226, IF($C$5=Dates1!$B$5, DataPack!$L226, IF($C$5=Dates1!$B$6, DataPack!$Q226))))</f>
        <v>0</v>
      </c>
      <c r="K14" s="47"/>
      <c r="L14" s="46">
        <f>IF($C$5=Dates1!$B$3, DataPack!$C226, IF($C$5=Dates1!$B$4, DataPack!$H226, IF($C$5=Dates1!$B$5, DataPack!$M226, IF($C$5=Dates1!$B$6, DataPack!$R226))))</f>
        <v>1</v>
      </c>
      <c r="M14" s="47"/>
      <c r="N14" s="46">
        <f>IF($C$5=Dates1!$B$3, DataPack!$D226, IF($C$5=Dates1!$B$4, DataPack!$I226, IF($C$5=Dates1!$B$5, DataPack!$N226, IF($C$5=Dates1!$B$6, DataPack!$S226))))</f>
        <v>4</v>
      </c>
      <c r="O14" s="47"/>
      <c r="P14" s="46">
        <f>IF($C$5=Dates1!$B$3, DataPack!$E226, IF($C$5=Dates1!$B$4, DataPack!$J226, IF($C$5=Dates1!$B$5, DataPack!$O226, IF($C$5=Dates1!$B$6, DataPack!$T226))))</f>
        <v>0</v>
      </c>
      <c r="Q14" s="47"/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5</v>
      </c>
      <c r="J15" s="46">
        <f>IF($C$5=Dates1!$B$3, DataPack!$B227, IF($C$5=Dates1!$B$4, DataPack!$G227, IF($C$5=Dates1!$B$5, DataPack!$L227, IF($C$5=Dates1!$B$6, DataPack!$Q227))))</f>
        <v>0</v>
      </c>
      <c r="K15" s="47"/>
      <c r="L15" s="46">
        <f>IF($C$5=Dates1!$B$3, DataPack!$C227, IF($C$5=Dates1!$B$4, DataPack!$H227, IF($C$5=Dates1!$B$5, DataPack!$M227, IF($C$5=Dates1!$B$6, DataPack!$R227))))</f>
        <v>1</v>
      </c>
      <c r="M15" s="47"/>
      <c r="N15" s="46">
        <f>IF($C$5=Dates1!$B$3, DataPack!$D227, IF($C$5=Dates1!$B$4, DataPack!$I227, IF($C$5=Dates1!$B$5, DataPack!$N227, IF($C$5=Dates1!$B$6, DataPack!$S227))))</f>
        <v>4</v>
      </c>
      <c r="O15" s="47"/>
      <c r="P15" s="46">
        <f>IF($C$5=Dates1!$B$3, DataPack!$E227, IF($C$5=Dates1!$B$4, DataPack!$J227, IF($C$5=Dates1!$B$5, DataPack!$O227, IF($C$5=Dates1!$B$6, DataPack!$T227))))</f>
        <v>0</v>
      </c>
      <c r="Q15" s="47"/>
    </row>
    <row r="16" spans="2:17" ht="24" customHeight="1">
      <c r="B16" s="187" t="s">
        <v>170</v>
      </c>
      <c r="C16" s="187"/>
      <c r="D16" s="187"/>
      <c r="E16" s="187"/>
      <c r="F16" s="187"/>
      <c r="G16" s="187"/>
      <c r="H16" s="48"/>
      <c r="I16" s="49">
        <f t="shared" si="0"/>
        <v>0</v>
      </c>
      <c r="J16" s="46">
        <f>IF($C$5=Dates1!$B$3, DataPack!$B228, IF($C$5=Dates1!$B$4, DataPack!$G228, IF($C$5=Dates1!$B$5, DataPack!$L228, IF($C$5=Dates1!$B$6, DataPack!$Q228))))</f>
        <v>0</v>
      </c>
      <c r="K16" s="47"/>
      <c r="L16" s="46">
        <f>IF($C$5=Dates1!$B$3, DataPack!$C228, IF($C$5=Dates1!$B$4, DataPack!$H228, IF($C$5=Dates1!$B$5, DataPack!$M228, IF($C$5=Dates1!$B$6, DataPack!$R228))))</f>
        <v>0</v>
      </c>
      <c r="M16" s="47"/>
      <c r="N16" s="46">
        <f>IF($C$5=Dates1!$B$3, DataPack!$D228, IF($C$5=Dates1!$B$4, DataPack!$I228, IF($C$5=Dates1!$B$5, DataPack!$N228, IF($C$5=Dates1!$B$6, DataPack!$S228))))</f>
        <v>0</v>
      </c>
      <c r="O16" s="47"/>
      <c r="P16" s="46">
        <f>IF($C$5=Dates1!$B$3, DataPack!$E228, IF($C$5=Dates1!$B$4, DataPack!$J228, IF($C$5=Dates1!$B$5, DataPack!$O228, IF($C$5=Dates1!$B$6, DataPack!$T228))))</f>
        <v>0</v>
      </c>
      <c r="Q16" s="47"/>
    </row>
    <row r="17" spans="2:17" ht="24" customHeight="1">
      <c r="B17" s="187" t="s">
        <v>171</v>
      </c>
      <c r="C17" s="187"/>
      <c r="D17" s="187"/>
      <c r="E17" s="187"/>
      <c r="F17" s="187"/>
      <c r="G17" s="187"/>
      <c r="H17" s="48"/>
      <c r="I17" s="49">
        <f t="shared" si="0"/>
        <v>2</v>
      </c>
      <c r="J17" s="46">
        <f>IF($C$5=Dates1!$B$3, DataPack!$B229, IF($C$5=Dates1!$B$4, DataPack!$G229, IF($C$5=Dates1!$B$5, DataPack!$L229, IF($C$5=Dates1!$B$6, DataPack!$Q229))))</f>
        <v>0</v>
      </c>
      <c r="K17" s="47"/>
      <c r="L17" s="46">
        <f>IF($C$5=Dates1!$B$3, DataPack!$C229, IF($C$5=Dates1!$B$4, DataPack!$H229, IF($C$5=Dates1!$B$5, DataPack!$M229, IF($C$5=Dates1!$B$6, DataPack!$R229))))</f>
        <v>0</v>
      </c>
      <c r="M17" s="47"/>
      <c r="N17" s="46">
        <f>IF($C$5=Dates1!$B$3, DataPack!$D229, IF($C$5=Dates1!$B$4, DataPack!$I229, IF($C$5=Dates1!$B$5, DataPack!$N229, IF($C$5=Dates1!$B$6, DataPack!$S229))))</f>
        <v>2</v>
      </c>
      <c r="O17" s="47"/>
      <c r="P17" s="46">
        <f>IF($C$5=Dates1!$B$3, DataPack!$E229, IF($C$5=Dates1!$B$4, DataPack!$J229, IF($C$5=Dates1!$B$5, DataPack!$O229, IF($C$5=Dates1!$B$6, DataPack!$T229))))</f>
        <v>0</v>
      </c>
      <c r="Q17" s="47"/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48"/>
      <c r="I18" s="154">
        <f t="shared" si="0"/>
        <v>5</v>
      </c>
      <c r="J18" s="41">
        <f>IF($C$5=Dates1!$B$3, DataPack!$B230, IF($C$5=Dates1!$B$4, DataPack!$G230, IF($C$5=Dates1!$B$5, DataPack!$L230, IF($C$5=Dates1!$B$6, DataPack!$Q230))))</f>
        <v>0</v>
      </c>
      <c r="K18" s="151"/>
      <c r="L18" s="41">
        <f>IF($C$5=Dates1!$B$3, DataPack!$C230, IF($C$5=Dates1!$B$4, DataPack!$H230, IF($C$5=Dates1!$B$5, DataPack!$M230, IF($C$5=Dates1!$B$6, DataPack!$R230))))</f>
        <v>1</v>
      </c>
      <c r="M18" s="151"/>
      <c r="N18" s="41">
        <f>IF($C$5=Dates1!$B$3, DataPack!$D230, IF($C$5=Dates1!$B$4, DataPack!$I230, IF($C$5=Dates1!$B$5, DataPack!$N230, IF($C$5=Dates1!$B$6, DataPack!$S230))))</f>
        <v>4</v>
      </c>
      <c r="O18" s="151"/>
      <c r="P18" s="41">
        <f>IF($C$5=Dates1!$B$3, DataPack!$E230, IF($C$5=Dates1!$B$4, DataPack!$J230, IF($C$5=Dates1!$B$5, DataPack!$O230, IF($C$5=Dates1!$B$6, DataPack!$T230))))</f>
        <v>0</v>
      </c>
      <c r="Q18" s="47"/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5</v>
      </c>
      <c r="J19" s="46">
        <f>IF($C$5=Dates1!$B$3, DataPack!$B231, IF($C$5=Dates1!$B$4, DataPack!$G231, IF($C$5=Dates1!$B$5, DataPack!$L231, IF($C$5=Dates1!$B$6, DataPack!$Q231))))</f>
        <v>0</v>
      </c>
      <c r="K19" s="47"/>
      <c r="L19" s="46">
        <f>IF($C$5=Dates1!$B$3, DataPack!$C231, IF($C$5=Dates1!$B$4, DataPack!$H231, IF($C$5=Dates1!$B$5, DataPack!$M231, IF($C$5=Dates1!$B$6, DataPack!$R231))))</f>
        <v>2</v>
      </c>
      <c r="M19" s="47"/>
      <c r="N19" s="46">
        <f>IF($C$5=Dates1!$B$3, DataPack!$D231, IF($C$5=Dates1!$B$4, DataPack!$I231, IF($C$5=Dates1!$B$5, DataPack!$N231, IF($C$5=Dates1!$B$6, DataPack!$S231))))</f>
        <v>3</v>
      </c>
      <c r="O19" s="47"/>
      <c r="P19" s="46">
        <f>IF($C$5=Dates1!$B$3, DataPack!$E231, IF($C$5=Dates1!$B$4, DataPack!$J231, IF($C$5=Dates1!$B$5, DataPack!$O231, IF($C$5=Dates1!$B$6, DataPack!$T231))))</f>
        <v>0</v>
      </c>
      <c r="Q19" s="47"/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5</v>
      </c>
      <c r="J20" s="46">
        <f>IF($C$5=Dates1!$B$3, DataPack!$B232, IF($C$5=Dates1!$B$4, DataPack!$G232, IF($C$5=Dates1!$B$5, DataPack!$L232, IF($C$5=Dates1!$B$6, DataPack!$Q232))))</f>
        <v>0</v>
      </c>
      <c r="K20" s="47"/>
      <c r="L20" s="46">
        <f>IF($C$5=Dates1!$B$3, DataPack!$C232, IF($C$5=Dates1!$B$4, DataPack!$H232, IF($C$5=Dates1!$B$5, DataPack!$M232, IF($C$5=Dates1!$B$6, DataPack!$R232))))</f>
        <v>1</v>
      </c>
      <c r="M20" s="47"/>
      <c r="N20" s="46">
        <f>IF($C$5=Dates1!$B$3, DataPack!$D232, IF($C$5=Dates1!$B$4, DataPack!$I232, IF($C$5=Dates1!$B$5, DataPack!$N232, IF($C$5=Dates1!$B$6, DataPack!$S232))))</f>
        <v>2</v>
      </c>
      <c r="O20" s="47"/>
      <c r="P20" s="46">
        <f>IF($C$5=Dates1!$B$3, DataPack!$E232, IF($C$5=Dates1!$B$4, DataPack!$J232, IF($C$5=Dates1!$B$5, DataPack!$O232, IF($C$5=Dates1!$B$6, DataPack!$T232))))</f>
        <v>2</v>
      </c>
      <c r="Q20" s="47"/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5</v>
      </c>
      <c r="J21" s="46">
        <f>IF($C$5=Dates1!$B$3, DataPack!$B233, IF($C$5=Dates1!$B$4, DataPack!$G233, IF($C$5=Dates1!$B$5, DataPack!$L233, IF($C$5=Dates1!$B$6, DataPack!$Q233))))</f>
        <v>0</v>
      </c>
      <c r="K21" s="47"/>
      <c r="L21" s="46">
        <f>IF($C$5=Dates1!$B$3, DataPack!$C233, IF($C$5=Dates1!$B$4, DataPack!$H233, IF($C$5=Dates1!$B$5, DataPack!$M233, IF($C$5=Dates1!$B$6, DataPack!$R233))))</f>
        <v>0</v>
      </c>
      <c r="M21" s="47"/>
      <c r="N21" s="46">
        <f>IF($C$5=Dates1!$B$3, DataPack!$D233, IF($C$5=Dates1!$B$4, DataPack!$I233, IF($C$5=Dates1!$B$5, DataPack!$N233, IF($C$5=Dates1!$B$6, DataPack!$S233))))</f>
        <v>4</v>
      </c>
      <c r="O21" s="47"/>
      <c r="P21" s="46">
        <f>IF($C$5=Dates1!$B$3, DataPack!$E233, IF($C$5=Dates1!$B$4, DataPack!$J233, IF($C$5=Dates1!$B$5, DataPack!$O233, IF($C$5=Dates1!$B$6, DataPack!$T233))))</f>
        <v>1</v>
      </c>
      <c r="Q21" s="47"/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5</v>
      </c>
      <c r="J22" s="46">
        <f>IF($C$5=Dates1!$B$3, DataPack!$B234, IF($C$5=Dates1!$B$4, DataPack!$G234, IF($C$5=Dates1!$B$5, DataPack!$L234, IF($C$5=Dates1!$B$6, DataPack!$Q234))))</f>
        <v>0</v>
      </c>
      <c r="K22" s="47"/>
      <c r="L22" s="46">
        <f>IF($C$5=Dates1!$B$3, DataPack!$C234, IF($C$5=Dates1!$B$4, DataPack!$H234, IF($C$5=Dates1!$B$5, DataPack!$M234, IF($C$5=Dates1!$B$6, DataPack!$R234))))</f>
        <v>0</v>
      </c>
      <c r="M22" s="47"/>
      <c r="N22" s="46">
        <f>IF($C$5=Dates1!$B$3, DataPack!$D234, IF($C$5=Dates1!$B$4, DataPack!$I234, IF($C$5=Dates1!$B$5, DataPack!$N234, IF($C$5=Dates1!$B$6, DataPack!$S234))))</f>
        <v>5</v>
      </c>
      <c r="O22" s="47"/>
      <c r="P22" s="46">
        <f>IF($C$5=Dates1!$B$3, DataPack!$E234, IF($C$5=Dates1!$B$4, DataPack!$J234, IF($C$5=Dates1!$B$5, DataPack!$O234, IF($C$5=Dates1!$B$6, DataPack!$T234))))</f>
        <v>0</v>
      </c>
      <c r="Q22" s="47"/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5</v>
      </c>
      <c r="J23" s="41">
        <f>IF($C$5=Dates1!$B$3, DataPack!$B235, IF($C$5=Dates1!$B$4, DataPack!$G235, IF($C$5=Dates1!$B$5, DataPack!$L235, IF($C$5=Dates1!$B$6, DataPack!$Q235))))</f>
        <v>0</v>
      </c>
      <c r="K23" s="151"/>
      <c r="L23" s="41">
        <f>IF($C$5=Dates1!$B$3, DataPack!$C235, IF($C$5=Dates1!$B$4, DataPack!$H235, IF($C$5=Dates1!$B$5, DataPack!$M235, IF($C$5=Dates1!$B$6, DataPack!$R235))))</f>
        <v>1</v>
      </c>
      <c r="M23" s="151"/>
      <c r="N23" s="41">
        <f>IF($C$5=Dates1!$B$3, DataPack!$D235, IF($C$5=Dates1!$B$4, DataPack!$I235, IF($C$5=Dates1!$B$5, DataPack!$N235, IF($C$5=Dates1!$B$6, DataPack!$S235))))</f>
        <v>2</v>
      </c>
      <c r="O23" s="151"/>
      <c r="P23" s="41">
        <f>IF($C$5=Dates1!$B$3, DataPack!$E235, IF($C$5=Dates1!$B$4, DataPack!$J235, IF($C$5=Dates1!$B$5, DataPack!$O235, IF($C$5=Dates1!$B$6, DataPack!$T235))))</f>
        <v>2</v>
      </c>
      <c r="Q23" s="47"/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5</v>
      </c>
      <c r="J24" s="46">
        <f>IF($C$5=Dates1!$B$3, DataPack!$B236, IF($C$5=Dates1!$B$4, DataPack!$G236, IF($C$5=Dates1!$B$5, DataPack!$L236, IF($C$5=Dates1!$B$6, DataPack!$Q236))))</f>
        <v>0</v>
      </c>
      <c r="K24" s="47"/>
      <c r="L24" s="46">
        <f>IF($C$5=Dates1!$B$3, DataPack!$C236, IF($C$5=Dates1!$B$4, DataPack!$H236, IF($C$5=Dates1!$B$5, DataPack!$M236, IF($C$5=Dates1!$B$6, DataPack!$R236))))</f>
        <v>1</v>
      </c>
      <c r="M24" s="47"/>
      <c r="N24" s="46">
        <f>IF($C$5=Dates1!$B$3, DataPack!$D236, IF($C$5=Dates1!$B$4, DataPack!$I236, IF($C$5=Dates1!$B$5, DataPack!$N236, IF($C$5=Dates1!$B$6, DataPack!$S236))))</f>
        <v>3</v>
      </c>
      <c r="O24" s="47"/>
      <c r="P24" s="46">
        <f>IF($C$5=Dates1!$B$3, DataPack!$E236, IF($C$5=Dates1!$B$4, DataPack!$J236, IF($C$5=Dates1!$B$5, DataPack!$O236, IF($C$5=Dates1!$B$6, DataPack!$T236))))</f>
        <v>1</v>
      </c>
      <c r="Q24" s="47"/>
    </row>
    <row r="25" spans="2:17" ht="24" customHeight="1">
      <c r="B25" s="187" t="s">
        <v>172</v>
      </c>
      <c r="C25" s="187"/>
      <c r="D25" s="187"/>
      <c r="E25" s="187"/>
      <c r="F25" s="187"/>
      <c r="G25" s="187"/>
      <c r="H25" s="48"/>
      <c r="I25" s="49">
        <f t="shared" si="0"/>
        <v>0</v>
      </c>
      <c r="J25" s="46">
        <f>IF($C$5=Dates1!$B$3, DataPack!$B237, IF($C$5=Dates1!$B$4, DataPack!$G237, IF($C$5=Dates1!$B$5, DataPack!$L237, IF($C$5=Dates1!$B$6, DataPack!$Q237))))</f>
        <v>0</v>
      </c>
      <c r="K25" s="47"/>
      <c r="L25" s="46">
        <f>IF($C$5=Dates1!$B$3, DataPack!$C237, IF($C$5=Dates1!$B$4, DataPack!$H237, IF($C$5=Dates1!$B$5, DataPack!$M237, IF($C$5=Dates1!$B$6, DataPack!$R237))))</f>
        <v>0</v>
      </c>
      <c r="M25" s="47"/>
      <c r="N25" s="46">
        <f>IF($C$5=Dates1!$B$3, DataPack!$D237, IF($C$5=Dates1!$B$4, DataPack!$I237, IF($C$5=Dates1!$B$5, DataPack!$N237, IF($C$5=Dates1!$B$6, DataPack!$S237))))</f>
        <v>0</v>
      </c>
      <c r="O25" s="47"/>
      <c r="P25" s="46">
        <f>IF($C$5=Dates1!$B$3, DataPack!$E237, IF($C$5=Dates1!$B$4, DataPack!$J237, IF($C$5=Dates1!$B$5, DataPack!$O237, IF($C$5=Dates1!$B$6, DataPack!$T237))))</f>
        <v>0</v>
      </c>
      <c r="Q25" s="47"/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9">
        <f t="shared" si="0"/>
        <v>5</v>
      </c>
      <c r="J26" s="46">
        <f>IF($C$5=Dates1!$B$3, DataPack!$B238, IF($C$5=Dates1!$B$4, DataPack!$G238, IF($C$5=Dates1!$B$5, DataPack!$L238, IF($C$5=Dates1!$B$6, DataPack!$Q238))))</f>
        <v>0</v>
      </c>
      <c r="K26" s="47"/>
      <c r="L26" s="46">
        <f>IF($C$5=Dates1!$B$3, DataPack!$C238, IF($C$5=Dates1!$B$4, DataPack!$H238, IF($C$5=Dates1!$B$5, DataPack!$M238, IF($C$5=Dates1!$B$6, DataPack!$R238))))</f>
        <v>1</v>
      </c>
      <c r="M26" s="47"/>
      <c r="N26" s="46">
        <f>IF($C$5=Dates1!$B$3, DataPack!$D238, IF($C$5=Dates1!$B$4, DataPack!$I238, IF($C$5=Dates1!$B$5, DataPack!$N238, IF($C$5=Dates1!$B$6, DataPack!$S238))))</f>
        <v>4</v>
      </c>
      <c r="O26" s="47"/>
      <c r="P26" s="46">
        <f>IF($C$5=Dates1!$B$3, DataPack!$E238, IF($C$5=Dates1!$B$4, DataPack!$J238, IF($C$5=Dates1!$B$5, DataPack!$O238, IF($C$5=Dates1!$B$6, DataPack!$T238))))</f>
        <v>0</v>
      </c>
      <c r="Q26" s="47"/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9">
        <f t="shared" si="0"/>
        <v>5</v>
      </c>
      <c r="J27" s="46">
        <f>IF($C$5=Dates1!$B$3, DataPack!$B239, IF($C$5=Dates1!$B$4, DataPack!$G239, IF($C$5=Dates1!$B$5, DataPack!$L239, IF($C$5=Dates1!$B$6, DataPack!$Q239))))</f>
        <v>0</v>
      </c>
      <c r="K27" s="47"/>
      <c r="L27" s="46">
        <f>IF($C$5=Dates1!$B$3, DataPack!$C239, IF($C$5=Dates1!$B$4, DataPack!$H239, IF($C$5=Dates1!$B$5, DataPack!$M239, IF($C$5=Dates1!$B$6, DataPack!$R239))))</f>
        <v>0</v>
      </c>
      <c r="M27" s="47"/>
      <c r="N27" s="46">
        <f>IF($C$5=Dates1!$B$3, DataPack!$D239, IF($C$5=Dates1!$B$4, DataPack!$I239, IF($C$5=Dates1!$B$5, DataPack!$N239, IF($C$5=Dates1!$B$6, DataPack!$S239))))</f>
        <v>3</v>
      </c>
      <c r="O27" s="47"/>
      <c r="P27" s="46">
        <f>IF($C$5=Dates1!$B$3, DataPack!$E239, IF($C$5=Dates1!$B$4, DataPack!$J239, IF($C$5=Dates1!$B$5, DataPack!$O239, IF($C$5=Dates1!$B$6, DataPack!$T239))))</f>
        <v>2</v>
      </c>
      <c r="Q27" s="47"/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5</v>
      </c>
      <c r="J28" s="46">
        <f>IF($C$5=Dates1!$B$3, DataPack!$B240, IF($C$5=Dates1!$B$4, DataPack!$G240, IF($C$5=Dates1!$B$5, DataPack!$L240, IF($C$5=Dates1!$B$6, DataPack!$Q240))))</f>
        <v>0</v>
      </c>
      <c r="K28" s="47"/>
      <c r="L28" s="46">
        <f>IF($C$5=Dates1!$B$3, DataPack!$C240, IF($C$5=Dates1!$B$4, DataPack!$H240, IF($C$5=Dates1!$B$5, DataPack!$M240, IF($C$5=Dates1!$B$6, DataPack!$R240))))</f>
        <v>0</v>
      </c>
      <c r="M28" s="47"/>
      <c r="N28" s="46">
        <f>IF($C$5=Dates1!$B$3, DataPack!$D240, IF($C$5=Dates1!$B$4, DataPack!$I240, IF($C$5=Dates1!$B$5, DataPack!$N240, IF($C$5=Dates1!$B$6, DataPack!$S240))))</f>
        <v>4</v>
      </c>
      <c r="O28" s="47"/>
      <c r="P28" s="46">
        <f>IF($C$5=Dates1!$B$3, DataPack!$E240, IF($C$5=Dates1!$B$4, DataPack!$J240, IF($C$5=Dates1!$B$5, DataPack!$O240, IF($C$5=Dates1!$B$6, DataPack!$T240))))</f>
        <v>1</v>
      </c>
      <c r="Q28" s="47"/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9">
        <f t="shared" si="0"/>
        <v>5</v>
      </c>
      <c r="J29" s="46">
        <f>IF($C$5=Dates1!$B$3, DataPack!$B241, IF($C$5=Dates1!$B$4, DataPack!$G241, IF($C$5=Dates1!$B$5, DataPack!$L241, IF($C$5=Dates1!$B$6, DataPack!$Q241))))</f>
        <v>0</v>
      </c>
      <c r="K29" s="47"/>
      <c r="L29" s="46">
        <f>IF($C$5=Dates1!$B$3, DataPack!$C241, IF($C$5=Dates1!$B$4, DataPack!$H241, IF($C$5=Dates1!$B$5, DataPack!$M241, IF($C$5=Dates1!$B$6, DataPack!$R241))))</f>
        <v>1</v>
      </c>
      <c r="M29" s="47"/>
      <c r="N29" s="46">
        <f>IF($C$5=Dates1!$B$3, DataPack!$D241, IF($C$5=Dates1!$B$4, DataPack!$I241, IF($C$5=Dates1!$B$5, DataPack!$N241, IF($C$5=Dates1!$B$6, DataPack!$S241))))</f>
        <v>2</v>
      </c>
      <c r="O29" s="47"/>
      <c r="P29" s="46">
        <f>IF($C$5=Dates1!$B$3, DataPack!$E241, IF($C$5=Dates1!$B$4, DataPack!$J241, IF($C$5=Dates1!$B$5, DataPack!$O241, IF($C$5=Dates1!$B$6, DataPack!$T241))))</f>
        <v>2</v>
      </c>
      <c r="Q29" s="47"/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5</v>
      </c>
      <c r="J30" s="50">
        <f>IF($C$5=Dates1!$B$3, DataPack!$B242, IF($C$5=Dates1!$B$4, DataPack!$G242, IF($C$5=Dates1!$B$5, DataPack!$L242, IF($C$5=Dates1!$B$6, DataPack!$Q242))))</f>
        <v>0</v>
      </c>
      <c r="K30" s="51"/>
      <c r="L30" s="50">
        <f>IF($C$5=Dates1!$B$3, DataPack!$C242, IF($C$5=Dates1!$B$4, DataPack!$H242, IF($C$5=Dates1!$B$5, DataPack!$M242, IF($C$5=Dates1!$B$6, DataPack!$R242))))</f>
        <v>1</v>
      </c>
      <c r="M30" s="51"/>
      <c r="N30" s="46">
        <f>IF($C$5=Dates1!$B$3, DataPack!$D242, IF($C$5=Dates1!$B$4, DataPack!$I242, IF($C$5=Dates1!$B$5, DataPack!$N242, IF($C$5=Dates1!$B$6, DataPack!$S242))))</f>
        <v>3</v>
      </c>
      <c r="O30" s="51"/>
      <c r="P30" s="46">
        <f>IF($C$5=Dates1!$B$3, DataPack!$E242, IF($C$5=Dates1!$B$4, DataPack!$J242, IF($C$5=Dates1!$B$5, DataPack!$O242, IF($C$5=Dates1!$B$6, DataPack!$T242))))</f>
        <v>1</v>
      </c>
      <c r="Q30" s="51"/>
    </row>
    <row r="31" spans="2:17" ht="15" customHeight="1">
      <c r="M31" s="183" t="s">
        <v>117</v>
      </c>
      <c r="N31" s="183"/>
      <c r="O31" s="183"/>
      <c r="P31" s="183"/>
      <c r="Q31" s="183"/>
    </row>
    <row r="32" spans="2:17">
      <c r="B32" s="37" t="s">
        <v>169</v>
      </c>
    </row>
    <row r="33" spans="2:2">
      <c r="B33" s="37" t="s">
        <v>181</v>
      </c>
    </row>
    <row r="34" spans="2:2">
      <c r="B34" s="37"/>
    </row>
    <row r="35" spans="2:2">
      <c r="B35" s="37"/>
    </row>
    <row r="36" spans="2:2">
      <c r="B36" s="70"/>
    </row>
  </sheetData>
  <sheetProtection sheet="1" objects="1" scenarios="1"/>
  <mergeCells count="30">
    <mergeCell ref="B17:G17"/>
    <mergeCell ref="I5:I6"/>
    <mergeCell ref="B12:G12"/>
    <mergeCell ref="B13:G13"/>
    <mergeCell ref="B14:G14"/>
    <mergeCell ref="C5:G5"/>
    <mergeCell ref="B9:G9"/>
    <mergeCell ref="B10:G10"/>
    <mergeCell ref="B11:G11"/>
    <mergeCell ref="B8:G8"/>
    <mergeCell ref="B27:G27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M31:Q31"/>
    <mergeCell ref="J5:K5"/>
    <mergeCell ref="L5:M5"/>
    <mergeCell ref="N5:O5"/>
    <mergeCell ref="P5:Q5"/>
    <mergeCell ref="B26:G26"/>
    <mergeCell ref="B25:G25"/>
    <mergeCell ref="B30:G30"/>
    <mergeCell ref="B29:G29"/>
    <mergeCell ref="B28:G2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</sheetPr>
  <dimension ref="B1:O552"/>
  <sheetViews>
    <sheetView showGridLines="0" showRowColHeaders="0" zoomScaleNormal="100" workbookViewId="0"/>
  </sheetViews>
  <sheetFormatPr defaultRowHeight="12.75"/>
  <cols>
    <col min="1" max="1" width="3.7109375" style="22" customWidth="1"/>
    <col min="2" max="2" width="23" style="22" customWidth="1"/>
    <col min="3" max="3" width="7.140625" style="30" customWidth="1"/>
    <col min="4" max="4" width="18.5703125" style="30" customWidth="1"/>
    <col min="5" max="5" width="8.28515625" style="30" customWidth="1"/>
    <col min="6" max="6" width="29.85546875" style="22" customWidth="1"/>
    <col min="7" max="7" width="22.5703125" style="27" customWidth="1"/>
    <col min="8" max="16384" width="9.140625" style="22"/>
  </cols>
  <sheetData>
    <row r="1" spans="2:15" ht="14.25">
      <c r="B1" s="31"/>
      <c r="C1" s="22"/>
      <c r="D1" s="22"/>
      <c r="E1" s="22"/>
    </row>
    <row r="2" spans="2:15" ht="12.75" customHeight="1">
      <c r="B2" s="112" t="s">
        <v>217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7.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>
      <c r="C5" s="22"/>
      <c r="D5" s="22"/>
      <c r="E5" s="22"/>
    </row>
    <row r="6" spans="2:15">
      <c r="B6" s="193" t="s">
        <v>140</v>
      </c>
      <c r="C6" s="193" t="s">
        <v>81</v>
      </c>
      <c r="D6" s="193"/>
      <c r="E6" s="193"/>
      <c r="F6" s="195" t="s">
        <v>58</v>
      </c>
      <c r="G6" s="197" t="s">
        <v>59</v>
      </c>
    </row>
    <row r="7" spans="2:15">
      <c r="B7" s="194"/>
      <c r="C7" s="194"/>
      <c r="D7" s="194"/>
      <c r="E7" s="194"/>
      <c r="F7" s="196"/>
      <c r="G7" s="198"/>
    </row>
    <row r="8" spans="2:15">
      <c r="B8" s="122">
        <v>52253</v>
      </c>
      <c r="C8" s="113"/>
      <c r="D8" s="113" t="s">
        <v>109</v>
      </c>
      <c r="E8" s="113"/>
      <c r="F8" s="113" t="s">
        <v>114</v>
      </c>
      <c r="G8" s="120">
        <v>40574</v>
      </c>
    </row>
    <row r="9" spans="2:15">
      <c r="B9" s="119">
        <v>52362</v>
      </c>
      <c r="C9" s="103"/>
      <c r="D9" s="103" t="s">
        <v>110</v>
      </c>
      <c r="E9" s="103"/>
      <c r="F9" s="103" t="s">
        <v>114</v>
      </c>
      <c r="G9" s="121">
        <v>40588</v>
      </c>
    </row>
    <row r="10" spans="2:15">
      <c r="B10" s="119">
        <v>58520</v>
      </c>
      <c r="C10" s="103"/>
      <c r="D10" s="103" t="s">
        <v>111</v>
      </c>
      <c r="E10" s="103"/>
      <c r="F10" s="103" t="s">
        <v>115</v>
      </c>
      <c r="G10" s="121">
        <v>40610</v>
      </c>
    </row>
    <row r="11" spans="2:15">
      <c r="B11" s="119">
        <v>58517</v>
      </c>
      <c r="C11" s="103"/>
      <c r="D11" s="103" t="s">
        <v>112</v>
      </c>
      <c r="E11" s="103"/>
      <c r="F11" s="103" t="s">
        <v>116</v>
      </c>
      <c r="G11" s="121">
        <v>40617</v>
      </c>
    </row>
    <row r="12" spans="2:15">
      <c r="B12" s="77">
        <v>58579</v>
      </c>
      <c r="C12" s="35"/>
      <c r="D12" s="114" t="s">
        <v>113</v>
      </c>
      <c r="E12" s="35"/>
      <c r="F12" s="114" t="s">
        <v>116</v>
      </c>
      <c r="G12" s="123">
        <v>40624</v>
      </c>
    </row>
    <row r="13" spans="2:15">
      <c r="B13" s="24"/>
      <c r="C13" s="192"/>
      <c r="D13" s="192"/>
      <c r="E13" s="192"/>
      <c r="F13" s="182" t="s">
        <v>117</v>
      </c>
      <c r="G13" s="182"/>
    </row>
    <row r="14" spans="2:15">
      <c r="B14" s="37" t="s">
        <v>180</v>
      </c>
      <c r="C14" s="103"/>
      <c r="D14" s="103"/>
      <c r="E14" s="103"/>
      <c r="F14" s="20"/>
      <c r="G14" s="29"/>
    </row>
    <row r="15" spans="2:15">
      <c r="B15" s="24"/>
      <c r="C15" s="192"/>
      <c r="D15" s="192"/>
      <c r="E15" s="192"/>
      <c r="F15" s="20"/>
      <c r="G15" s="29"/>
    </row>
    <row r="16" spans="2:15">
      <c r="B16" s="24"/>
      <c r="C16" s="192"/>
      <c r="D16" s="192"/>
      <c r="E16" s="192"/>
      <c r="F16" s="20"/>
      <c r="G16" s="29"/>
    </row>
    <row r="17" spans="2:7">
      <c r="B17" s="24"/>
      <c r="C17" s="192"/>
      <c r="D17" s="192"/>
      <c r="E17" s="192"/>
      <c r="F17" s="20"/>
      <c r="G17" s="29"/>
    </row>
    <row r="18" spans="2:7">
      <c r="B18" s="24"/>
      <c r="C18" s="192"/>
      <c r="D18" s="192"/>
      <c r="E18" s="192"/>
      <c r="F18" s="20"/>
      <c r="G18" s="29"/>
    </row>
    <row r="19" spans="2:7">
      <c r="B19" s="24"/>
      <c r="C19" s="192"/>
      <c r="D19" s="192"/>
      <c r="E19" s="192"/>
      <c r="F19" s="20"/>
      <c r="G19" s="29"/>
    </row>
    <row r="20" spans="2:7">
      <c r="B20" s="24"/>
      <c r="C20" s="192"/>
      <c r="D20" s="192"/>
      <c r="E20" s="192"/>
      <c r="F20" s="20"/>
      <c r="G20" s="29"/>
    </row>
    <row r="21" spans="2:7">
      <c r="B21" s="24"/>
      <c r="C21" s="192"/>
      <c r="D21" s="192"/>
      <c r="E21" s="192"/>
      <c r="F21" s="20"/>
      <c r="G21" s="29"/>
    </row>
    <row r="22" spans="2:7">
      <c r="B22" s="24"/>
      <c r="C22" s="192"/>
      <c r="D22" s="192"/>
      <c r="E22" s="192"/>
      <c r="F22" s="20"/>
      <c r="G22" s="29"/>
    </row>
    <row r="23" spans="2:7">
      <c r="B23" s="24"/>
      <c r="C23" s="192"/>
      <c r="D23" s="192"/>
      <c r="E23" s="192"/>
      <c r="F23" s="20"/>
      <c r="G23" s="29"/>
    </row>
    <row r="24" spans="2:7">
      <c r="B24" s="24"/>
      <c r="C24" s="192"/>
      <c r="D24" s="192"/>
      <c r="E24" s="192"/>
      <c r="F24" s="20"/>
      <c r="G24" s="29"/>
    </row>
    <row r="25" spans="2:7">
      <c r="B25" s="24"/>
      <c r="C25" s="192"/>
      <c r="D25" s="192"/>
      <c r="E25" s="192"/>
      <c r="F25" s="20"/>
      <c r="G25" s="29"/>
    </row>
    <row r="26" spans="2:7">
      <c r="B26" s="24"/>
      <c r="C26" s="192"/>
      <c r="D26" s="192"/>
      <c r="E26" s="192"/>
      <c r="F26" s="20"/>
      <c r="G26" s="29"/>
    </row>
    <row r="27" spans="2:7">
      <c r="B27" s="24"/>
      <c r="C27" s="192"/>
      <c r="D27" s="192"/>
      <c r="E27" s="192"/>
      <c r="F27" s="20"/>
      <c r="G27" s="29"/>
    </row>
    <row r="28" spans="2:7">
      <c r="B28" s="24"/>
      <c r="C28" s="192"/>
      <c r="D28" s="192"/>
      <c r="E28" s="192"/>
      <c r="F28" s="20"/>
      <c r="G28" s="29"/>
    </row>
    <row r="29" spans="2:7">
      <c r="B29" s="24"/>
      <c r="C29" s="192"/>
      <c r="D29" s="192"/>
      <c r="E29" s="192"/>
      <c r="F29" s="20"/>
      <c r="G29" s="29"/>
    </row>
    <row r="30" spans="2:7">
      <c r="B30" s="24"/>
      <c r="C30" s="192"/>
      <c r="D30" s="192"/>
      <c r="E30" s="192"/>
      <c r="F30" s="20"/>
      <c r="G30" s="29"/>
    </row>
    <row r="31" spans="2:7">
      <c r="B31" s="24"/>
      <c r="C31" s="192"/>
      <c r="D31" s="192"/>
      <c r="E31" s="192"/>
      <c r="F31" s="20"/>
      <c r="G31" s="29"/>
    </row>
    <row r="32" spans="2:7">
      <c r="B32" s="24"/>
      <c r="C32" s="192"/>
      <c r="D32" s="192"/>
      <c r="E32" s="192"/>
      <c r="F32" s="20"/>
      <c r="G32" s="29"/>
    </row>
    <row r="33" spans="2:7">
      <c r="B33" s="24"/>
      <c r="C33" s="192"/>
      <c r="D33" s="192"/>
      <c r="E33" s="192"/>
      <c r="F33" s="20"/>
      <c r="G33" s="29"/>
    </row>
    <row r="34" spans="2:7">
      <c r="B34" s="24"/>
      <c r="C34" s="192"/>
      <c r="D34" s="192"/>
      <c r="E34" s="192"/>
      <c r="F34" s="20"/>
      <c r="G34" s="29"/>
    </row>
    <row r="35" spans="2:7">
      <c r="B35" s="24"/>
      <c r="C35" s="192"/>
      <c r="D35" s="192"/>
      <c r="E35" s="192"/>
      <c r="F35" s="20"/>
      <c r="G35" s="29"/>
    </row>
    <row r="36" spans="2:7">
      <c r="B36" s="24"/>
      <c r="C36" s="192"/>
      <c r="D36" s="192"/>
      <c r="E36" s="192"/>
      <c r="F36" s="20"/>
      <c r="G36" s="29"/>
    </row>
    <row r="37" spans="2:7">
      <c r="B37" s="24"/>
      <c r="C37" s="192"/>
      <c r="D37" s="192"/>
      <c r="E37" s="192"/>
      <c r="F37" s="20"/>
      <c r="G37" s="29"/>
    </row>
    <row r="38" spans="2:7">
      <c r="B38" s="24"/>
      <c r="C38" s="192"/>
      <c r="D38" s="192"/>
      <c r="E38" s="192"/>
      <c r="F38" s="20"/>
      <c r="G38" s="29"/>
    </row>
    <row r="39" spans="2:7">
      <c r="B39" s="24"/>
      <c r="C39" s="192"/>
      <c r="D39" s="192"/>
      <c r="E39" s="192"/>
      <c r="F39" s="20"/>
      <c r="G39" s="29"/>
    </row>
    <row r="40" spans="2:7">
      <c r="B40" s="24"/>
      <c r="C40" s="192"/>
      <c r="D40" s="192"/>
      <c r="E40" s="192"/>
      <c r="F40" s="20"/>
      <c r="G40" s="29"/>
    </row>
    <row r="41" spans="2:7">
      <c r="B41" s="24"/>
      <c r="C41" s="192"/>
      <c r="D41" s="192"/>
      <c r="E41" s="192"/>
      <c r="F41" s="20"/>
      <c r="G41" s="29"/>
    </row>
    <row r="42" spans="2:7">
      <c r="B42" s="24"/>
      <c r="C42" s="192"/>
      <c r="D42" s="192"/>
      <c r="E42" s="192"/>
      <c r="F42" s="20"/>
      <c r="G42" s="29"/>
    </row>
    <row r="43" spans="2:7">
      <c r="B43" s="24"/>
      <c r="C43" s="192"/>
      <c r="D43" s="192"/>
      <c r="E43" s="192"/>
      <c r="F43" s="20"/>
      <c r="G43" s="29"/>
    </row>
    <row r="44" spans="2:7">
      <c r="B44" s="24"/>
      <c r="C44" s="192"/>
      <c r="D44" s="192"/>
      <c r="E44" s="192"/>
      <c r="F44" s="20"/>
      <c r="G44" s="29"/>
    </row>
    <row r="45" spans="2:7">
      <c r="B45" s="24"/>
      <c r="C45" s="192"/>
      <c r="D45" s="192"/>
      <c r="E45" s="192"/>
      <c r="F45" s="20"/>
      <c r="G45" s="29"/>
    </row>
    <row r="46" spans="2:7">
      <c r="B46" s="24"/>
      <c r="C46" s="192"/>
      <c r="D46" s="192"/>
      <c r="E46" s="192"/>
      <c r="F46" s="20"/>
      <c r="G46" s="29"/>
    </row>
    <row r="47" spans="2:7">
      <c r="B47" s="24"/>
      <c r="C47" s="192"/>
      <c r="D47" s="192"/>
      <c r="E47" s="192"/>
      <c r="F47" s="20"/>
      <c r="G47" s="29"/>
    </row>
    <row r="48" spans="2:7">
      <c r="B48" s="24"/>
      <c r="C48" s="192"/>
      <c r="D48" s="192"/>
      <c r="E48" s="192"/>
      <c r="F48" s="20"/>
      <c r="G48" s="29"/>
    </row>
    <row r="49" spans="2:7">
      <c r="B49" s="24"/>
      <c r="C49" s="192"/>
      <c r="D49" s="192"/>
      <c r="E49" s="192"/>
      <c r="F49" s="20"/>
      <c r="G49" s="29"/>
    </row>
    <row r="50" spans="2:7">
      <c r="B50" s="24"/>
      <c r="C50" s="192"/>
      <c r="D50" s="192"/>
      <c r="E50" s="192"/>
      <c r="F50" s="20"/>
      <c r="G50" s="29"/>
    </row>
    <row r="51" spans="2:7">
      <c r="B51" s="24"/>
      <c r="C51" s="192"/>
      <c r="D51" s="192"/>
      <c r="E51" s="192"/>
      <c r="F51" s="20"/>
      <c r="G51" s="29"/>
    </row>
    <row r="52" spans="2:7">
      <c r="B52" s="24"/>
      <c r="C52" s="192"/>
      <c r="D52" s="192"/>
      <c r="E52" s="192"/>
      <c r="F52" s="20"/>
      <c r="G52" s="29"/>
    </row>
    <row r="53" spans="2:7">
      <c r="B53" s="24"/>
      <c r="C53" s="192"/>
      <c r="D53" s="192"/>
      <c r="E53" s="192"/>
      <c r="F53" s="20"/>
      <c r="G53" s="29"/>
    </row>
    <row r="54" spans="2:7">
      <c r="B54" s="24"/>
      <c r="C54" s="192"/>
      <c r="D54" s="192"/>
      <c r="E54" s="192"/>
      <c r="F54" s="20"/>
      <c r="G54" s="29"/>
    </row>
    <row r="55" spans="2:7">
      <c r="B55" s="24"/>
      <c r="C55" s="192"/>
      <c r="D55" s="192"/>
      <c r="E55" s="192"/>
      <c r="F55" s="20"/>
      <c r="G55" s="29"/>
    </row>
    <row r="56" spans="2:7">
      <c r="B56" s="24"/>
      <c r="C56" s="192"/>
      <c r="D56" s="192"/>
      <c r="E56" s="192"/>
      <c r="F56" s="20"/>
      <c r="G56" s="29"/>
    </row>
    <row r="57" spans="2:7">
      <c r="B57" s="24"/>
      <c r="C57" s="192"/>
      <c r="D57" s="192"/>
      <c r="E57" s="192"/>
      <c r="F57" s="20"/>
      <c r="G57" s="29"/>
    </row>
    <row r="58" spans="2:7">
      <c r="B58" s="24"/>
      <c r="C58" s="192"/>
      <c r="D58" s="192"/>
      <c r="E58" s="192"/>
      <c r="F58" s="20"/>
      <c r="G58" s="29"/>
    </row>
    <row r="59" spans="2:7">
      <c r="B59" s="24"/>
      <c r="C59" s="192"/>
      <c r="D59" s="192"/>
      <c r="E59" s="192"/>
      <c r="F59" s="20"/>
      <c r="G59" s="29"/>
    </row>
    <row r="60" spans="2:7">
      <c r="B60" s="24"/>
      <c r="C60" s="192"/>
      <c r="D60" s="192"/>
      <c r="E60" s="192"/>
      <c r="F60" s="20"/>
      <c r="G60" s="29"/>
    </row>
    <row r="61" spans="2:7">
      <c r="B61" s="24"/>
      <c r="C61" s="192"/>
      <c r="D61" s="192"/>
      <c r="E61" s="192"/>
      <c r="F61" s="20"/>
      <c r="G61" s="29"/>
    </row>
    <row r="62" spans="2:7">
      <c r="B62" s="24"/>
      <c r="C62" s="192"/>
      <c r="D62" s="192"/>
      <c r="E62" s="192"/>
      <c r="F62" s="20"/>
      <c r="G62" s="29"/>
    </row>
    <row r="63" spans="2:7">
      <c r="B63" s="24"/>
      <c r="C63" s="192"/>
      <c r="D63" s="192"/>
      <c r="E63" s="192"/>
      <c r="F63" s="20"/>
      <c r="G63" s="29"/>
    </row>
    <row r="64" spans="2:7">
      <c r="B64" s="24"/>
      <c r="C64" s="192"/>
      <c r="D64" s="192"/>
      <c r="E64" s="192"/>
      <c r="F64" s="20"/>
      <c r="G64" s="29"/>
    </row>
    <row r="65" spans="2:7">
      <c r="B65" s="24"/>
      <c r="C65" s="192"/>
      <c r="D65" s="192"/>
      <c r="E65" s="192"/>
      <c r="F65" s="20"/>
      <c r="G65" s="29"/>
    </row>
    <row r="66" spans="2:7">
      <c r="B66" s="24"/>
      <c r="C66" s="192"/>
      <c r="D66" s="192"/>
      <c r="E66" s="192"/>
      <c r="F66" s="20"/>
      <c r="G66" s="29"/>
    </row>
    <row r="67" spans="2:7">
      <c r="B67" s="24"/>
      <c r="C67" s="192"/>
      <c r="D67" s="192"/>
      <c r="E67" s="192"/>
      <c r="F67" s="20"/>
      <c r="G67" s="29"/>
    </row>
    <row r="68" spans="2:7">
      <c r="B68" s="24"/>
      <c r="C68" s="192"/>
      <c r="D68" s="192"/>
      <c r="E68" s="192"/>
      <c r="F68" s="20"/>
      <c r="G68" s="29"/>
    </row>
    <row r="69" spans="2:7">
      <c r="B69" s="24"/>
      <c r="C69" s="192"/>
      <c r="D69" s="192"/>
      <c r="E69" s="192"/>
      <c r="F69" s="20"/>
      <c r="G69" s="29"/>
    </row>
    <row r="70" spans="2:7">
      <c r="B70" s="24"/>
      <c r="C70" s="192"/>
      <c r="D70" s="192"/>
      <c r="E70" s="192"/>
      <c r="F70" s="20"/>
      <c r="G70" s="29"/>
    </row>
    <row r="71" spans="2:7">
      <c r="B71" s="24"/>
      <c r="C71" s="192"/>
      <c r="D71" s="192"/>
      <c r="E71" s="192"/>
      <c r="F71" s="20"/>
      <c r="G71" s="29"/>
    </row>
    <row r="72" spans="2:7">
      <c r="B72" s="24"/>
      <c r="C72" s="192"/>
      <c r="D72" s="192"/>
      <c r="E72" s="192"/>
      <c r="F72" s="20"/>
      <c r="G72" s="29"/>
    </row>
    <row r="73" spans="2:7">
      <c r="B73" s="24"/>
      <c r="C73" s="192"/>
      <c r="D73" s="192"/>
      <c r="E73" s="192"/>
      <c r="F73" s="20"/>
      <c r="G73" s="29"/>
    </row>
    <row r="74" spans="2:7">
      <c r="B74" s="24"/>
      <c r="C74" s="192"/>
      <c r="D74" s="192"/>
      <c r="E74" s="192"/>
      <c r="F74" s="20"/>
      <c r="G74" s="29"/>
    </row>
    <row r="75" spans="2:7">
      <c r="B75" s="24"/>
      <c r="C75" s="192"/>
      <c r="D75" s="192"/>
      <c r="E75" s="192"/>
      <c r="F75" s="20"/>
      <c r="G75" s="29"/>
    </row>
    <row r="76" spans="2:7">
      <c r="B76" s="24"/>
      <c r="C76" s="192"/>
      <c r="D76" s="192"/>
      <c r="E76" s="192"/>
      <c r="F76" s="20"/>
      <c r="G76" s="29"/>
    </row>
    <row r="77" spans="2:7">
      <c r="B77" s="24"/>
      <c r="C77" s="192"/>
      <c r="D77" s="192"/>
      <c r="E77" s="192"/>
      <c r="F77" s="20"/>
      <c r="G77" s="29"/>
    </row>
    <row r="78" spans="2:7">
      <c r="B78" s="24"/>
      <c r="C78" s="192"/>
      <c r="D78" s="192"/>
      <c r="E78" s="192"/>
      <c r="F78" s="20"/>
      <c r="G78" s="29"/>
    </row>
    <row r="79" spans="2:7">
      <c r="B79" s="24"/>
      <c r="C79" s="192"/>
      <c r="D79" s="192"/>
      <c r="E79" s="192"/>
      <c r="F79" s="20"/>
      <c r="G79" s="29"/>
    </row>
    <row r="80" spans="2:7">
      <c r="B80" s="24"/>
      <c r="C80" s="192"/>
      <c r="D80" s="192"/>
      <c r="E80" s="192"/>
      <c r="F80" s="20"/>
      <c r="G80" s="29"/>
    </row>
    <row r="81" spans="2:7">
      <c r="B81" s="24"/>
      <c r="C81" s="192"/>
      <c r="D81" s="192"/>
      <c r="E81" s="192"/>
      <c r="F81" s="20"/>
      <c r="G81" s="29"/>
    </row>
    <row r="82" spans="2:7">
      <c r="B82" s="24"/>
      <c r="C82" s="192"/>
      <c r="D82" s="192"/>
      <c r="E82" s="192"/>
      <c r="F82" s="20"/>
      <c r="G82" s="29"/>
    </row>
    <row r="83" spans="2:7">
      <c r="B83" s="24"/>
      <c r="C83" s="192"/>
      <c r="D83" s="192"/>
      <c r="E83" s="192"/>
      <c r="F83" s="20"/>
      <c r="G83" s="29"/>
    </row>
    <row r="84" spans="2:7">
      <c r="B84" s="24"/>
      <c r="C84" s="192"/>
      <c r="D84" s="192"/>
      <c r="E84" s="192"/>
      <c r="F84" s="20"/>
      <c r="G84" s="29"/>
    </row>
    <row r="85" spans="2:7">
      <c r="B85" s="24"/>
      <c r="C85" s="192"/>
      <c r="D85" s="192"/>
      <c r="E85" s="192"/>
      <c r="F85" s="20"/>
      <c r="G85" s="29"/>
    </row>
    <row r="86" spans="2:7">
      <c r="B86" s="24"/>
      <c r="C86" s="192"/>
      <c r="D86" s="192"/>
      <c r="E86" s="192"/>
      <c r="F86" s="20"/>
      <c r="G86" s="29"/>
    </row>
    <row r="87" spans="2:7">
      <c r="B87" s="24"/>
      <c r="C87" s="192"/>
      <c r="D87" s="192"/>
      <c r="E87" s="192"/>
      <c r="F87" s="20"/>
      <c r="G87" s="29"/>
    </row>
    <row r="88" spans="2:7">
      <c r="B88" s="24"/>
      <c r="C88" s="192"/>
      <c r="D88" s="192"/>
      <c r="E88" s="192"/>
      <c r="F88" s="20"/>
      <c r="G88" s="29"/>
    </row>
    <row r="89" spans="2:7">
      <c r="B89" s="24"/>
      <c r="C89" s="192"/>
      <c r="D89" s="192"/>
      <c r="E89" s="192"/>
      <c r="F89" s="20"/>
      <c r="G89" s="29"/>
    </row>
    <row r="90" spans="2:7">
      <c r="B90" s="24"/>
      <c r="C90" s="192"/>
      <c r="D90" s="192"/>
      <c r="E90" s="192"/>
      <c r="F90" s="20"/>
      <c r="G90" s="29"/>
    </row>
    <row r="91" spans="2:7">
      <c r="B91" s="24"/>
      <c r="C91" s="192"/>
      <c r="D91" s="192"/>
      <c r="E91" s="192"/>
      <c r="F91" s="20"/>
      <c r="G91" s="29"/>
    </row>
    <row r="92" spans="2:7">
      <c r="B92" s="24"/>
      <c r="C92" s="192"/>
      <c r="D92" s="192"/>
      <c r="E92" s="192"/>
      <c r="F92" s="20"/>
      <c r="G92" s="29"/>
    </row>
    <row r="93" spans="2:7">
      <c r="B93" s="24"/>
      <c r="C93" s="192"/>
      <c r="D93" s="192"/>
      <c r="E93" s="192"/>
      <c r="F93" s="20"/>
      <c r="G93" s="29"/>
    </row>
    <row r="94" spans="2:7">
      <c r="B94" s="24"/>
      <c r="C94" s="192"/>
      <c r="D94" s="192"/>
      <c r="E94" s="192"/>
      <c r="F94" s="20"/>
      <c r="G94" s="29"/>
    </row>
    <row r="95" spans="2:7">
      <c r="B95" s="24"/>
      <c r="C95" s="192"/>
      <c r="D95" s="192"/>
      <c r="E95" s="192"/>
      <c r="F95" s="20"/>
      <c r="G95" s="29"/>
    </row>
    <row r="96" spans="2:7">
      <c r="B96" s="24"/>
      <c r="C96" s="192"/>
      <c r="D96" s="192"/>
      <c r="E96" s="192"/>
      <c r="F96" s="20"/>
      <c r="G96" s="29"/>
    </row>
    <row r="97" spans="2:7">
      <c r="B97" s="24"/>
      <c r="C97" s="192"/>
      <c r="D97" s="192"/>
      <c r="E97" s="192"/>
      <c r="F97" s="20"/>
      <c r="G97" s="29"/>
    </row>
    <row r="98" spans="2:7">
      <c r="B98" s="24"/>
      <c r="C98" s="192"/>
      <c r="D98" s="192"/>
      <c r="E98" s="192"/>
      <c r="F98" s="20"/>
      <c r="G98" s="29"/>
    </row>
    <row r="99" spans="2:7">
      <c r="B99" s="24"/>
      <c r="C99" s="192"/>
      <c r="D99" s="192"/>
      <c r="E99" s="192"/>
      <c r="F99" s="20"/>
      <c r="G99" s="29"/>
    </row>
    <row r="100" spans="2:7">
      <c r="B100" s="24"/>
      <c r="C100" s="192"/>
      <c r="D100" s="192"/>
      <c r="E100" s="192"/>
      <c r="F100" s="20"/>
      <c r="G100" s="29"/>
    </row>
    <row r="101" spans="2:7">
      <c r="B101" s="24"/>
      <c r="C101" s="192"/>
      <c r="D101" s="192"/>
      <c r="E101" s="192"/>
      <c r="F101" s="20"/>
      <c r="G101" s="29"/>
    </row>
    <row r="102" spans="2:7">
      <c r="B102" s="24"/>
      <c r="C102" s="192"/>
      <c r="D102" s="192"/>
      <c r="E102" s="192"/>
      <c r="F102" s="20"/>
      <c r="G102" s="29"/>
    </row>
    <row r="103" spans="2:7">
      <c r="B103" s="24"/>
      <c r="C103" s="192"/>
      <c r="D103" s="192"/>
      <c r="E103" s="192"/>
      <c r="F103" s="20"/>
      <c r="G103" s="29"/>
    </row>
    <row r="104" spans="2:7">
      <c r="B104" s="24"/>
      <c r="C104" s="192"/>
      <c r="D104" s="192"/>
      <c r="E104" s="192"/>
      <c r="F104" s="20"/>
      <c r="G104" s="29"/>
    </row>
    <row r="105" spans="2:7">
      <c r="B105" s="24"/>
      <c r="C105" s="192"/>
      <c r="D105" s="192"/>
      <c r="E105" s="192"/>
      <c r="F105" s="20"/>
      <c r="G105" s="29"/>
    </row>
    <row r="106" spans="2:7">
      <c r="B106" s="24"/>
      <c r="C106" s="192"/>
      <c r="D106" s="192"/>
      <c r="E106" s="192"/>
      <c r="F106" s="20"/>
      <c r="G106" s="29"/>
    </row>
    <row r="107" spans="2:7">
      <c r="B107" s="24"/>
      <c r="C107" s="192"/>
      <c r="D107" s="192"/>
      <c r="E107" s="192"/>
      <c r="F107" s="20"/>
      <c r="G107" s="29"/>
    </row>
    <row r="108" spans="2:7">
      <c r="B108" s="24"/>
      <c r="C108" s="192"/>
      <c r="D108" s="192"/>
      <c r="E108" s="192"/>
      <c r="F108" s="20"/>
      <c r="G108" s="29"/>
    </row>
    <row r="109" spans="2:7">
      <c r="B109" s="24"/>
      <c r="C109" s="192"/>
      <c r="D109" s="192"/>
      <c r="E109" s="192"/>
      <c r="F109" s="20"/>
      <c r="G109" s="29"/>
    </row>
    <row r="110" spans="2:7">
      <c r="B110" s="24"/>
      <c r="C110" s="192"/>
      <c r="D110" s="192"/>
      <c r="E110" s="192"/>
      <c r="F110" s="20"/>
      <c r="G110" s="29"/>
    </row>
    <row r="111" spans="2:7">
      <c r="B111" s="24"/>
      <c r="C111" s="192"/>
      <c r="D111" s="192"/>
      <c r="E111" s="192"/>
      <c r="F111" s="20"/>
      <c r="G111" s="29"/>
    </row>
    <row r="112" spans="2:7">
      <c r="B112" s="24"/>
      <c r="C112" s="192"/>
      <c r="D112" s="192"/>
      <c r="E112" s="192"/>
      <c r="F112" s="20"/>
      <c r="G112" s="29"/>
    </row>
    <row r="113" spans="2:7">
      <c r="B113" s="24"/>
      <c r="C113" s="192"/>
      <c r="D113" s="192"/>
      <c r="E113" s="192"/>
      <c r="F113" s="20"/>
      <c r="G113" s="29"/>
    </row>
    <row r="114" spans="2:7">
      <c r="B114" s="24"/>
      <c r="C114" s="192"/>
      <c r="D114" s="192"/>
      <c r="E114" s="192"/>
      <c r="F114" s="20"/>
      <c r="G114" s="29"/>
    </row>
    <row r="115" spans="2:7">
      <c r="B115" s="24"/>
      <c r="C115" s="192"/>
      <c r="D115" s="192"/>
      <c r="E115" s="192"/>
      <c r="F115" s="20"/>
      <c r="G115" s="29"/>
    </row>
    <row r="116" spans="2:7">
      <c r="B116" s="24"/>
      <c r="C116" s="192"/>
      <c r="D116" s="192"/>
      <c r="E116" s="192"/>
      <c r="F116" s="20"/>
      <c r="G116" s="29"/>
    </row>
    <row r="117" spans="2:7">
      <c r="B117" s="24"/>
      <c r="C117" s="192"/>
      <c r="D117" s="192"/>
      <c r="E117" s="192"/>
      <c r="F117" s="20"/>
      <c r="G117" s="29"/>
    </row>
    <row r="118" spans="2:7">
      <c r="B118" s="24"/>
      <c r="C118" s="192"/>
      <c r="D118" s="192"/>
      <c r="E118" s="192"/>
      <c r="F118" s="20"/>
      <c r="G118" s="29"/>
    </row>
    <row r="119" spans="2:7">
      <c r="B119" s="24"/>
      <c r="C119" s="192"/>
      <c r="D119" s="192"/>
      <c r="E119" s="192"/>
      <c r="F119" s="20"/>
      <c r="G119" s="29"/>
    </row>
    <row r="120" spans="2:7">
      <c r="B120" s="24"/>
      <c r="C120" s="192"/>
      <c r="D120" s="192"/>
      <c r="E120" s="192"/>
      <c r="F120" s="20"/>
      <c r="G120" s="29"/>
    </row>
    <row r="121" spans="2:7">
      <c r="B121" s="24"/>
      <c r="C121" s="192"/>
      <c r="D121" s="192"/>
      <c r="E121" s="192"/>
      <c r="F121" s="20"/>
      <c r="G121" s="29"/>
    </row>
    <row r="122" spans="2:7">
      <c r="B122" s="24"/>
      <c r="C122" s="192"/>
      <c r="D122" s="192"/>
      <c r="E122" s="192"/>
      <c r="F122" s="20"/>
      <c r="G122" s="29"/>
    </row>
    <row r="123" spans="2:7">
      <c r="B123" s="24"/>
      <c r="C123" s="192"/>
      <c r="D123" s="192"/>
      <c r="E123" s="192"/>
      <c r="F123" s="20"/>
      <c r="G123" s="29"/>
    </row>
    <row r="124" spans="2:7">
      <c r="B124" s="24"/>
      <c r="C124" s="192"/>
      <c r="D124" s="192"/>
      <c r="E124" s="192"/>
      <c r="F124" s="20"/>
      <c r="G124" s="29"/>
    </row>
    <row r="125" spans="2:7">
      <c r="B125" s="24"/>
      <c r="C125" s="192"/>
      <c r="D125" s="192"/>
      <c r="E125" s="192"/>
      <c r="F125" s="20"/>
      <c r="G125" s="29"/>
    </row>
    <row r="126" spans="2:7">
      <c r="B126" s="24"/>
      <c r="C126" s="192"/>
      <c r="D126" s="192"/>
      <c r="E126" s="192"/>
      <c r="F126" s="20"/>
      <c r="G126" s="29"/>
    </row>
    <row r="127" spans="2:7">
      <c r="B127" s="24"/>
      <c r="C127" s="192"/>
      <c r="D127" s="192"/>
      <c r="E127" s="192"/>
      <c r="F127" s="20"/>
      <c r="G127" s="29"/>
    </row>
    <row r="128" spans="2:7">
      <c r="B128" s="24"/>
      <c r="C128" s="192"/>
      <c r="D128" s="192"/>
      <c r="E128" s="192"/>
      <c r="F128" s="20"/>
      <c r="G128" s="29"/>
    </row>
    <row r="129" spans="2:7">
      <c r="B129" s="24"/>
      <c r="C129" s="192"/>
      <c r="D129" s="192"/>
      <c r="E129" s="192"/>
      <c r="F129" s="20"/>
      <c r="G129" s="29"/>
    </row>
    <row r="130" spans="2:7">
      <c r="B130" s="24"/>
      <c r="C130" s="192"/>
      <c r="D130" s="192"/>
      <c r="E130" s="192"/>
      <c r="F130" s="20"/>
      <c r="G130" s="29"/>
    </row>
    <row r="131" spans="2:7">
      <c r="B131" s="24"/>
      <c r="C131" s="192"/>
      <c r="D131" s="192"/>
      <c r="E131" s="192"/>
      <c r="F131" s="20"/>
      <c r="G131" s="29"/>
    </row>
    <row r="132" spans="2:7">
      <c r="B132" s="24"/>
      <c r="C132" s="192"/>
      <c r="D132" s="192"/>
      <c r="E132" s="192"/>
      <c r="F132" s="20"/>
      <c r="G132" s="29"/>
    </row>
    <row r="133" spans="2:7">
      <c r="B133" s="24"/>
      <c r="C133" s="192"/>
      <c r="D133" s="192"/>
      <c r="E133" s="192"/>
      <c r="F133" s="20"/>
      <c r="G133" s="29"/>
    </row>
    <row r="134" spans="2:7">
      <c r="B134" s="24"/>
      <c r="C134" s="192"/>
      <c r="D134" s="192"/>
      <c r="E134" s="192"/>
      <c r="F134" s="20"/>
      <c r="G134" s="29"/>
    </row>
    <row r="135" spans="2:7">
      <c r="B135" s="24"/>
      <c r="C135" s="192"/>
      <c r="D135" s="192"/>
      <c r="E135" s="192"/>
      <c r="F135" s="20"/>
      <c r="G135" s="29"/>
    </row>
    <row r="136" spans="2:7">
      <c r="B136" s="24"/>
      <c r="C136" s="192"/>
      <c r="D136" s="192"/>
      <c r="E136" s="192"/>
      <c r="F136" s="20"/>
      <c r="G136" s="29"/>
    </row>
    <row r="137" spans="2:7">
      <c r="B137" s="24"/>
      <c r="C137" s="192"/>
      <c r="D137" s="192"/>
      <c r="E137" s="192"/>
      <c r="F137" s="20"/>
      <c r="G137" s="29"/>
    </row>
    <row r="138" spans="2:7">
      <c r="B138" s="24"/>
      <c r="C138" s="192"/>
      <c r="D138" s="192"/>
      <c r="E138" s="192"/>
      <c r="F138" s="20"/>
      <c r="G138" s="29"/>
    </row>
    <row r="139" spans="2:7">
      <c r="B139" s="24"/>
      <c r="C139" s="192"/>
      <c r="D139" s="192"/>
      <c r="E139" s="192"/>
      <c r="F139" s="20"/>
      <c r="G139" s="29"/>
    </row>
    <row r="140" spans="2:7">
      <c r="B140" s="24"/>
      <c r="C140" s="192"/>
      <c r="D140" s="192"/>
      <c r="E140" s="192"/>
      <c r="F140" s="20"/>
      <c r="G140" s="29"/>
    </row>
    <row r="141" spans="2:7">
      <c r="B141" s="24"/>
      <c r="C141" s="192"/>
      <c r="D141" s="192"/>
      <c r="E141" s="192"/>
      <c r="F141" s="20"/>
      <c r="G141" s="29"/>
    </row>
    <row r="142" spans="2:7">
      <c r="B142" s="24"/>
      <c r="C142" s="192"/>
      <c r="D142" s="192"/>
      <c r="E142" s="192"/>
      <c r="F142" s="20"/>
      <c r="G142" s="29"/>
    </row>
    <row r="143" spans="2:7">
      <c r="B143" s="24"/>
      <c r="C143" s="192"/>
      <c r="D143" s="192"/>
      <c r="E143" s="192"/>
      <c r="F143" s="20"/>
      <c r="G143" s="29"/>
    </row>
    <row r="144" spans="2:7">
      <c r="B144" s="24"/>
      <c r="C144" s="192"/>
      <c r="D144" s="192"/>
      <c r="E144" s="192"/>
      <c r="F144" s="20"/>
      <c r="G144" s="29"/>
    </row>
    <row r="145" spans="2:7">
      <c r="B145" s="24"/>
      <c r="C145" s="192"/>
      <c r="D145" s="192"/>
      <c r="E145" s="192"/>
      <c r="F145" s="20"/>
      <c r="G145" s="29"/>
    </row>
    <row r="146" spans="2:7">
      <c r="B146" s="24"/>
      <c r="C146" s="192"/>
      <c r="D146" s="192"/>
      <c r="E146" s="192"/>
      <c r="F146" s="20"/>
      <c r="G146" s="29"/>
    </row>
    <row r="147" spans="2:7">
      <c r="B147" s="24"/>
      <c r="C147" s="192"/>
      <c r="D147" s="192"/>
      <c r="E147" s="192"/>
      <c r="F147" s="20"/>
      <c r="G147" s="29"/>
    </row>
    <row r="148" spans="2:7">
      <c r="B148" s="24"/>
      <c r="C148" s="192"/>
      <c r="D148" s="192"/>
      <c r="E148" s="192"/>
      <c r="F148" s="20"/>
      <c r="G148" s="29"/>
    </row>
    <row r="149" spans="2:7">
      <c r="B149" s="24"/>
      <c r="C149" s="192"/>
      <c r="D149" s="192"/>
      <c r="E149" s="192"/>
      <c r="F149" s="20"/>
      <c r="G149" s="29"/>
    </row>
    <row r="150" spans="2:7">
      <c r="B150" s="24"/>
      <c r="C150" s="192"/>
      <c r="D150" s="192"/>
      <c r="E150" s="192"/>
      <c r="F150" s="20"/>
      <c r="G150" s="29"/>
    </row>
    <row r="151" spans="2:7">
      <c r="B151" s="24"/>
      <c r="C151" s="192"/>
      <c r="D151" s="192"/>
      <c r="E151" s="192"/>
      <c r="F151" s="20"/>
      <c r="G151" s="29"/>
    </row>
    <row r="152" spans="2:7">
      <c r="B152" s="24"/>
      <c r="C152" s="192"/>
      <c r="D152" s="192"/>
      <c r="E152" s="192"/>
      <c r="F152" s="20"/>
      <c r="G152" s="29"/>
    </row>
    <row r="153" spans="2:7">
      <c r="B153" s="24"/>
      <c r="C153" s="192"/>
      <c r="D153" s="192"/>
      <c r="E153" s="192"/>
      <c r="F153" s="20"/>
      <c r="G153" s="29"/>
    </row>
    <row r="154" spans="2:7">
      <c r="B154" s="24"/>
      <c r="C154" s="192"/>
      <c r="D154" s="192"/>
      <c r="E154" s="192"/>
      <c r="F154" s="20"/>
      <c r="G154" s="29"/>
    </row>
    <row r="155" spans="2:7">
      <c r="B155" s="24"/>
      <c r="C155" s="192"/>
      <c r="D155" s="192"/>
      <c r="E155" s="192"/>
      <c r="F155" s="20"/>
      <c r="G155" s="29"/>
    </row>
    <row r="156" spans="2:7">
      <c r="B156" s="24"/>
      <c r="C156" s="192"/>
      <c r="D156" s="192"/>
      <c r="E156" s="192"/>
      <c r="F156" s="20"/>
      <c r="G156" s="29"/>
    </row>
    <row r="157" spans="2:7">
      <c r="B157" s="24"/>
      <c r="C157" s="192"/>
      <c r="D157" s="192"/>
      <c r="E157" s="192"/>
      <c r="F157" s="20"/>
      <c r="G157" s="29"/>
    </row>
    <row r="158" spans="2:7">
      <c r="B158" s="24"/>
      <c r="C158" s="192"/>
      <c r="D158" s="192"/>
      <c r="E158" s="192"/>
      <c r="F158" s="20"/>
      <c r="G158" s="29"/>
    </row>
    <row r="159" spans="2:7">
      <c r="B159" s="24"/>
      <c r="C159" s="192"/>
      <c r="D159" s="192"/>
      <c r="E159" s="192"/>
      <c r="F159" s="20"/>
      <c r="G159" s="29"/>
    </row>
    <row r="160" spans="2:7">
      <c r="B160" s="24"/>
      <c r="C160" s="192"/>
      <c r="D160" s="192"/>
      <c r="E160" s="192"/>
      <c r="F160" s="20"/>
      <c r="G160" s="29"/>
    </row>
    <row r="161" spans="2:7">
      <c r="B161" s="24"/>
      <c r="C161" s="192"/>
      <c r="D161" s="192"/>
      <c r="E161" s="192"/>
      <c r="F161" s="20"/>
      <c r="G161" s="29"/>
    </row>
    <row r="162" spans="2:7">
      <c r="B162" s="24"/>
      <c r="C162" s="192"/>
      <c r="D162" s="192"/>
      <c r="E162" s="192"/>
      <c r="F162" s="20"/>
      <c r="G162" s="29"/>
    </row>
    <row r="163" spans="2:7">
      <c r="B163" s="24"/>
      <c r="C163" s="192"/>
      <c r="D163" s="192"/>
      <c r="E163" s="192"/>
      <c r="F163" s="20"/>
      <c r="G163" s="29"/>
    </row>
    <row r="164" spans="2:7">
      <c r="B164" s="24"/>
      <c r="C164" s="192"/>
      <c r="D164" s="192"/>
      <c r="E164" s="192"/>
      <c r="F164" s="20"/>
      <c r="G164" s="29"/>
    </row>
    <row r="165" spans="2:7">
      <c r="B165" s="24"/>
      <c r="C165" s="192"/>
      <c r="D165" s="192"/>
      <c r="E165" s="192"/>
      <c r="F165" s="20"/>
      <c r="G165" s="29"/>
    </row>
    <row r="166" spans="2:7">
      <c r="B166" s="24"/>
      <c r="C166" s="192"/>
      <c r="D166" s="192"/>
      <c r="E166" s="192"/>
      <c r="F166" s="20"/>
      <c r="G166" s="29"/>
    </row>
    <row r="167" spans="2:7">
      <c r="B167" s="24"/>
      <c r="C167" s="192"/>
      <c r="D167" s="192"/>
      <c r="E167" s="192"/>
      <c r="F167" s="20"/>
      <c r="G167" s="29"/>
    </row>
    <row r="168" spans="2:7">
      <c r="B168" s="24"/>
      <c r="C168" s="192"/>
      <c r="D168" s="192"/>
      <c r="E168" s="192"/>
      <c r="F168" s="20"/>
      <c r="G168" s="29"/>
    </row>
    <row r="169" spans="2:7">
      <c r="B169" s="24"/>
      <c r="C169" s="192"/>
      <c r="D169" s="192"/>
      <c r="E169" s="192"/>
      <c r="F169" s="20"/>
      <c r="G169" s="29"/>
    </row>
    <row r="170" spans="2:7">
      <c r="B170" s="24"/>
      <c r="C170" s="192"/>
      <c r="D170" s="192"/>
      <c r="E170" s="192"/>
      <c r="F170" s="20"/>
      <c r="G170" s="29"/>
    </row>
    <row r="171" spans="2:7">
      <c r="B171" s="24"/>
      <c r="C171" s="192"/>
      <c r="D171" s="192"/>
      <c r="E171" s="192"/>
      <c r="F171" s="20"/>
      <c r="G171" s="29"/>
    </row>
    <row r="172" spans="2:7">
      <c r="B172" s="24"/>
      <c r="C172" s="192"/>
      <c r="D172" s="192"/>
      <c r="E172" s="192"/>
      <c r="F172" s="20"/>
      <c r="G172" s="29"/>
    </row>
    <row r="173" spans="2:7">
      <c r="B173" s="24"/>
      <c r="C173" s="192"/>
      <c r="D173" s="192"/>
      <c r="E173" s="192"/>
      <c r="F173" s="20"/>
      <c r="G173" s="29"/>
    </row>
    <row r="174" spans="2:7">
      <c r="B174" s="24"/>
      <c r="C174" s="192"/>
      <c r="D174" s="192"/>
      <c r="E174" s="192"/>
      <c r="F174" s="20"/>
      <c r="G174" s="29"/>
    </row>
    <row r="175" spans="2:7">
      <c r="B175" s="24"/>
      <c r="C175" s="192"/>
      <c r="D175" s="192"/>
      <c r="E175" s="192"/>
      <c r="F175" s="20"/>
      <c r="G175" s="29"/>
    </row>
    <row r="176" spans="2:7">
      <c r="B176" s="24"/>
      <c r="C176" s="192"/>
      <c r="D176" s="192"/>
      <c r="E176" s="192"/>
      <c r="F176" s="20"/>
      <c r="G176" s="29"/>
    </row>
    <row r="177" spans="2:7">
      <c r="B177" s="24"/>
      <c r="C177" s="192"/>
      <c r="D177" s="192"/>
      <c r="E177" s="192"/>
      <c r="F177" s="20"/>
      <c r="G177" s="29"/>
    </row>
    <row r="178" spans="2:7">
      <c r="B178" s="24"/>
      <c r="C178" s="192"/>
      <c r="D178" s="192"/>
      <c r="E178" s="192"/>
      <c r="F178" s="20"/>
      <c r="G178" s="29"/>
    </row>
    <row r="179" spans="2:7">
      <c r="B179" s="24"/>
      <c r="C179" s="192"/>
      <c r="D179" s="192"/>
      <c r="E179" s="192"/>
      <c r="F179" s="20"/>
      <c r="G179" s="29"/>
    </row>
    <row r="180" spans="2:7">
      <c r="B180" s="24"/>
      <c r="C180" s="192"/>
      <c r="D180" s="192"/>
      <c r="E180" s="192"/>
      <c r="F180" s="20"/>
      <c r="G180" s="29"/>
    </row>
    <row r="181" spans="2:7">
      <c r="B181" s="24"/>
      <c r="C181" s="192"/>
      <c r="D181" s="192"/>
      <c r="E181" s="192"/>
      <c r="F181" s="20"/>
      <c r="G181" s="29"/>
    </row>
    <row r="182" spans="2:7">
      <c r="B182" s="24"/>
      <c r="C182" s="192"/>
      <c r="D182" s="192"/>
      <c r="E182" s="192"/>
      <c r="F182" s="20"/>
      <c r="G182" s="29"/>
    </row>
    <row r="183" spans="2:7">
      <c r="B183" s="24"/>
      <c r="C183" s="192"/>
      <c r="D183" s="192"/>
      <c r="E183" s="192"/>
      <c r="F183" s="20"/>
      <c r="G183" s="29"/>
    </row>
    <row r="184" spans="2:7">
      <c r="B184" s="24"/>
      <c r="C184" s="192"/>
      <c r="D184" s="192"/>
      <c r="E184" s="192"/>
      <c r="F184" s="20"/>
      <c r="G184" s="29"/>
    </row>
    <row r="185" spans="2:7">
      <c r="B185" s="24"/>
      <c r="C185" s="192"/>
      <c r="D185" s="192"/>
      <c r="E185" s="192"/>
      <c r="F185" s="20"/>
      <c r="G185" s="29"/>
    </row>
    <row r="186" spans="2:7">
      <c r="B186" s="24"/>
      <c r="C186" s="192"/>
      <c r="D186" s="192"/>
      <c r="E186" s="192"/>
      <c r="F186" s="20"/>
      <c r="G186" s="29"/>
    </row>
    <row r="187" spans="2:7">
      <c r="B187" s="24"/>
      <c r="C187" s="192"/>
      <c r="D187" s="192"/>
      <c r="E187" s="192"/>
      <c r="F187" s="20"/>
      <c r="G187" s="29"/>
    </row>
    <row r="188" spans="2:7">
      <c r="B188" s="24"/>
      <c r="C188" s="192"/>
      <c r="D188" s="192"/>
      <c r="E188" s="192"/>
      <c r="F188" s="20"/>
      <c r="G188" s="29"/>
    </row>
    <row r="189" spans="2:7">
      <c r="B189" s="24"/>
      <c r="C189" s="192"/>
      <c r="D189" s="192"/>
      <c r="E189" s="192"/>
      <c r="F189" s="20"/>
      <c r="G189" s="29"/>
    </row>
    <row r="190" spans="2:7">
      <c r="B190" s="24"/>
      <c r="C190" s="192"/>
      <c r="D190" s="192"/>
      <c r="E190" s="192"/>
      <c r="F190" s="20"/>
      <c r="G190" s="29"/>
    </row>
    <row r="191" spans="2:7">
      <c r="B191" s="24"/>
      <c r="C191" s="192"/>
      <c r="D191" s="192"/>
      <c r="E191" s="192"/>
      <c r="F191" s="20"/>
      <c r="G191" s="29"/>
    </row>
    <row r="192" spans="2:7">
      <c r="B192" s="24"/>
      <c r="C192" s="192"/>
      <c r="D192" s="192"/>
      <c r="E192" s="192"/>
      <c r="F192" s="20"/>
      <c r="G192" s="29"/>
    </row>
    <row r="193" spans="2:7">
      <c r="B193" s="24"/>
      <c r="C193" s="192"/>
      <c r="D193" s="192"/>
      <c r="E193" s="192"/>
      <c r="F193" s="20"/>
      <c r="G193" s="29"/>
    </row>
    <row r="194" spans="2:7">
      <c r="B194" s="24"/>
      <c r="C194" s="192"/>
      <c r="D194" s="192"/>
      <c r="E194" s="192"/>
      <c r="F194" s="20"/>
      <c r="G194" s="29"/>
    </row>
    <row r="195" spans="2:7">
      <c r="B195" s="24"/>
      <c r="C195" s="192"/>
      <c r="D195" s="192"/>
      <c r="E195" s="192"/>
      <c r="F195" s="20"/>
      <c r="G195" s="29"/>
    </row>
    <row r="196" spans="2:7">
      <c r="B196" s="24"/>
      <c r="C196" s="192"/>
      <c r="D196" s="192"/>
      <c r="E196" s="192"/>
      <c r="F196" s="20"/>
      <c r="G196" s="29"/>
    </row>
    <row r="197" spans="2:7">
      <c r="B197" s="24"/>
      <c r="C197" s="192"/>
      <c r="D197" s="192"/>
      <c r="E197" s="192"/>
      <c r="F197" s="20"/>
      <c r="G197" s="29"/>
    </row>
    <row r="198" spans="2:7">
      <c r="B198" s="24"/>
      <c r="C198" s="192"/>
      <c r="D198" s="192"/>
      <c r="E198" s="192"/>
      <c r="F198" s="20"/>
      <c r="G198" s="29"/>
    </row>
    <row r="199" spans="2:7">
      <c r="B199" s="24"/>
      <c r="C199" s="192"/>
      <c r="D199" s="192"/>
      <c r="E199" s="192"/>
      <c r="F199" s="20"/>
      <c r="G199" s="29"/>
    </row>
    <row r="200" spans="2:7">
      <c r="B200" s="24"/>
      <c r="C200" s="192"/>
      <c r="D200" s="192"/>
      <c r="E200" s="192"/>
      <c r="F200" s="20"/>
      <c r="G200" s="29"/>
    </row>
    <row r="201" spans="2:7">
      <c r="B201" s="24"/>
      <c r="C201" s="192"/>
      <c r="D201" s="192"/>
      <c r="E201" s="192"/>
      <c r="F201" s="20"/>
      <c r="G201" s="29"/>
    </row>
    <row r="202" spans="2:7">
      <c r="B202" s="24"/>
      <c r="C202" s="192"/>
      <c r="D202" s="192"/>
      <c r="E202" s="192"/>
      <c r="F202" s="20"/>
      <c r="G202" s="29"/>
    </row>
    <row r="203" spans="2:7">
      <c r="B203" s="24"/>
      <c r="C203" s="192"/>
      <c r="D203" s="192"/>
      <c r="E203" s="192"/>
      <c r="F203" s="20"/>
      <c r="G203" s="29"/>
    </row>
    <row r="204" spans="2:7">
      <c r="B204" s="24"/>
      <c r="C204" s="192"/>
      <c r="D204" s="192"/>
      <c r="E204" s="192"/>
      <c r="F204" s="20"/>
      <c r="G204" s="29"/>
    </row>
    <row r="205" spans="2:7">
      <c r="B205" s="24"/>
      <c r="C205" s="192"/>
      <c r="D205" s="192"/>
      <c r="E205" s="192"/>
      <c r="F205" s="20"/>
      <c r="G205" s="29"/>
    </row>
    <row r="206" spans="2:7">
      <c r="B206" s="24"/>
      <c r="C206" s="192"/>
      <c r="D206" s="192"/>
      <c r="E206" s="192"/>
      <c r="F206" s="20"/>
      <c r="G206" s="29"/>
    </row>
    <row r="207" spans="2:7">
      <c r="B207" s="24"/>
      <c r="C207" s="192"/>
      <c r="D207" s="192"/>
      <c r="E207" s="192"/>
      <c r="F207" s="20"/>
      <c r="G207" s="29"/>
    </row>
    <row r="208" spans="2:7">
      <c r="B208" s="24"/>
      <c r="C208" s="192"/>
      <c r="D208" s="192"/>
      <c r="E208" s="192"/>
      <c r="F208" s="20"/>
      <c r="G208" s="29"/>
    </row>
    <row r="209" spans="2:7">
      <c r="B209" s="24"/>
      <c r="C209" s="192"/>
      <c r="D209" s="192"/>
      <c r="E209" s="192"/>
      <c r="F209" s="20"/>
      <c r="G209" s="29"/>
    </row>
    <row r="210" spans="2:7">
      <c r="B210" s="24"/>
      <c r="C210" s="192"/>
      <c r="D210" s="192"/>
      <c r="E210" s="192"/>
      <c r="F210" s="20"/>
      <c r="G210" s="29"/>
    </row>
    <row r="211" spans="2:7">
      <c r="B211" s="24"/>
      <c r="C211" s="192"/>
      <c r="D211" s="192"/>
      <c r="E211" s="192"/>
      <c r="F211" s="20"/>
      <c r="G211" s="29"/>
    </row>
    <row r="212" spans="2:7">
      <c r="B212" s="24"/>
      <c r="C212" s="192"/>
      <c r="D212" s="192"/>
      <c r="E212" s="192"/>
      <c r="F212" s="20"/>
      <c r="G212" s="29"/>
    </row>
    <row r="213" spans="2:7">
      <c r="B213" s="24"/>
      <c r="C213" s="192"/>
      <c r="D213" s="192"/>
      <c r="E213" s="192"/>
      <c r="F213" s="20"/>
      <c r="G213" s="29"/>
    </row>
    <row r="214" spans="2:7">
      <c r="B214" s="24"/>
      <c r="C214" s="192"/>
      <c r="D214" s="192"/>
      <c r="E214" s="192"/>
      <c r="F214" s="20"/>
      <c r="G214" s="29"/>
    </row>
    <row r="215" spans="2:7">
      <c r="B215" s="24"/>
      <c r="C215" s="192"/>
      <c r="D215" s="192"/>
      <c r="E215" s="192"/>
      <c r="F215" s="20"/>
      <c r="G215" s="29"/>
    </row>
    <row r="216" spans="2:7">
      <c r="B216" s="24"/>
      <c r="C216" s="192"/>
      <c r="D216" s="192"/>
      <c r="E216" s="192"/>
      <c r="F216" s="20"/>
      <c r="G216" s="29"/>
    </row>
    <row r="217" spans="2:7">
      <c r="B217" s="24"/>
      <c r="C217" s="192"/>
      <c r="D217" s="192"/>
      <c r="E217" s="192"/>
      <c r="F217" s="20"/>
      <c r="G217" s="29"/>
    </row>
    <row r="218" spans="2:7">
      <c r="B218" s="24"/>
      <c r="C218" s="192"/>
      <c r="D218" s="192"/>
      <c r="E218" s="192"/>
      <c r="F218" s="20"/>
      <c r="G218" s="29"/>
    </row>
    <row r="219" spans="2:7">
      <c r="B219" s="24"/>
      <c r="C219" s="192"/>
      <c r="D219" s="192"/>
      <c r="E219" s="192"/>
      <c r="F219" s="20"/>
      <c r="G219" s="29"/>
    </row>
    <row r="220" spans="2:7">
      <c r="B220" s="24"/>
      <c r="C220" s="192"/>
      <c r="D220" s="192"/>
      <c r="E220" s="192"/>
      <c r="F220" s="20"/>
      <c r="G220" s="29"/>
    </row>
    <row r="221" spans="2:7">
      <c r="B221" s="24"/>
      <c r="C221" s="192"/>
      <c r="D221" s="192"/>
      <c r="E221" s="192"/>
      <c r="F221" s="20"/>
      <c r="G221" s="29"/>
    </row>
    <row r="222" spans="2:7">
      <c r="B222" s="24"/>
      <c r="C222" s="192"/>
      <c r="D222" s="192"/>
      <c r="E222" s="192"/>
      <c r="F222" s="20"/>
      <c r="G222" s="29"/>
    </row>
    <row r="223" spans="2:7">
      <c r="B223" s="24"/>
      <c r="C223" s="192"/>
      <c r="D223" s="192"/>
      <c r="E223" s="192"/>
      <c r="F223" s="20"/>
      <c r="G223" s="29"/>
    </row>
    <row r="224" spans="2:7">
      <c r="B224" s="24"/>
      <c r="C224" s="192"/>
      <c r="D224" s="192"/>
      <c r="E224" s="192"/>
      <c r="F224" s="20"/>
      <c r="G224" s="29"/>
    </row>
    <row r="225" spans="2:7">
      <c r="B225" s="24"/>
      <c r="C225" s="192"/>
      <c r="D225" s="192"/>
      <c r="E225" s="192"/>
      <c r="F225" s="20"/>
      <c r="G225" s="29"/>
    </row>
    <row r="226" spans="2:7">
      <c r="B226" s="24"/>
      <c r="C226" s="192"/>
      <c r="D226" s="192"/>
      <c r="E226" s="192"/>
      <c r="F226" s="20"/>
      <c r="G226" s="29"/>
    </row>
    <row r="227" spans="2:7">
      <c r="B227" s="24"/>
      <c r="C227" s="192"/>
      <c r="D227" s="192"/>
      <c r="E227" s="192"/>
      <c r="F227" s="20"/>
      <c r="G227" s="29"/>
    </row>
    <row r="228" spans="2:7">
      <c r="B228" s="24"/>
      <c r="C228" s="192"/>
      <c r="D228" s="192"/>
      <c r="E228" s="192"/>
      <c r="F228" s="20"/>
      <c r="G228" s="29"/>
    </row>
    <row r="229" spans="2:7">
      <c r="B229" s="24"/>
      <c r="C229" s="192"/>
      <c r="D229" s="192"/>
      <c r="E229" s="192"/>
      <c r="F229" s="20"/>
      <c r="G229" s="29"/>
    </row>
    <row r="230" spans="2:7">
      <c r="B230" s="24"/>
      <c r="C230" s="192"/>
      <c r="D230" s="192"/>
      <c r="E230" s="192"/>
      <c r="F230" s="20"/>
      <c r="G230" s="29"/>
    </row>
    <row r="231" spans="2:7">
      <c r="B231" s="24"/>
      <c r="C231" s="192"/>
      <c r="D231" s="192"/>
      <c r="E231" s="192"/>
      <c r="F231" s="20"/>
      <c r="G231" s="29"/>
    </row>
    <row r="232" spans="2:7">
      <c r="B232" s="24"/>
      <c r="C232" s="192"/>
      <c r="D232" s="192"/>
      <c r="E232" s="192"/>
      <c r="F232" s="20"/>
      <c r="G232" s="29"/>
    </row>
    <row r="233" spans="2:7">
      <c r="B233" s="24"/>
      <c r="C233" s="192"/>
      <c r="D233" s="192"/>
      <c r="E233" s="192"/>
      <c r="F233" s="20"/>
      <c r="G233" s="29"/>
    </row>
    <row r="234" spans="2:7">
      <c r="B234" s="24"/>
      <c r="C234" s="192"/>
      <c r="D234" s="192"/>
      <c r="E234" s="192"/>
      <c r="F234" s="20"/>
      <c r="G234" s="29"/>
    </row>
    <row r="235" spans="2:7">
      <c r="B235" s="24"/>
      <c r="C235" s="192"/>
      <c r="D235" s="192"/>
      <c r="E235" s="192"/>
      <c r="F235" s="20"/>
      <c r="G235" s="29"/>
    </row>
    <row r="236" spans="2:7">
      <c r="B236" s="24"/>
      <c r="C236" s="192"/>
      <c r="D236" s="192"/>
      <c r="E236" s="192"/>
      <c r="F236" s="20"/>
      <c r="G236" s="29"/>
    </row>
    <row r="237" spans="2:7">
      <c r="B237" s="24"/>
      <c r="C237" s="192"/>
      <c r="D237" s="192"/>
      <c r="E237" s="192"/>
      <c r="F237" s="20"/>
      <c r="G237" s="29"/>
    </row>
    <row r="238" spans="2:7">
      <c r="B238" s="24"/>
      <c r="C238" s="192"/>
      <c r="D238" s="192"/>
      <c r="E238" s="192"/>
      <c r="F238" s="20"/>
      <c r="G238" s="29"/>
    </row>
    <row r="239" spans="2:7">
      <c r="B239" s="24"/>
      <c r="C239" s="192"/>
      <c r="D239" s="192"/>
      <c r="E239" s="192"/>
      <c r="F239" s="20"/>
      <c r="G239" s="29"/>
    </row>
    <row r="240" spans="2:7">
      <c r="B240" s="24"/>
      <c r="C240" s="192"/>
      <c r="D240" s="192"/>
      <c r="E240" s="192"/>
      <c r="F240" s="20"/>
      <c r="G240" s="29"/>
    </row>
    <row r="241" spans="2:7">
      <c r="B241" s="24"/>
      <c r="C241" s="192"/>
      <c r="D241" s="192"/>
      <c r="E241" s="192"/>
      <c r="F241" s="20"/>
      <c r="G241" s="29"/>
    </row>
    <row r="242" spans="2:7">
      <c r="B242" s="24"/>
      <c r="C242" s="192"/>
      <c r="D242" s="192"/>
      <c r="E242" s="192"/>
      <c r="F242" s="20"/>
      <c r="G242" s="29"/>
    </row>
    <row r="243" spans="2:7">
      <c r="B243" s="24"/>
      <c r="C243" s="192"/>
      <c r="D243" s="192"/>
      <c r="E243" s="192"/>
      <c r="F243" s="20"/>
      <c r="G243" s="29"/>
    </row>
    <row r="244" spans="2:7">
      <c r="B244" s="24"/>
      <c r="C244" s="192"/>
      <c r="D244" s="192"/>
      <c r="E244" s="192"/>
      <c r="F244" s="20"/>
      <c r="G244" s="29"/>
    </row>
    <row r="245" spans="2:7">
      <c r="B245" s="24"/>
      <c r="C245" s="192"/>
      <c r="D245" s="192"/>
      <c r="E245" s="192"/>
      <c r="F245" s="20"/>
      <c r="G245" s="29"/>
    </row>
    <row r="246" spans="2:7">
      <c r="B246" s="24"/>
      <c r="C246" s="192"/>
      <c r="D246" s="192"/>
      <c r="E246" s="192"/>
      <c r="F246" s="20"/>
      <c r="G246" s="29"/>
    </row>
    <row r="247" spans="2:7">
      <c r="B247" s="24"/>
      <c r="C247" s="192"/>
      <c r="D247" s="192"/>
      <c r="E247" s="192"/>
      <c r="F247" s="20"/>
      <c r="G247" s="29"/>
    </row>
    <row r="248" spans="2:7">
      <c r="B248" s="24"/>
      <c r="C248" s="192"/>
      <c r="D248" s="192"/>
      <c r="E248" s="192"/>
      <c r="F248" s="20"/>
      <c r="G248" s="29"/>
    </row>
    <row r="249" spans="2:7">
      <c r="B249" s="24"/>
      <c r="C249" s="192"/>
      <c r="D249" s="192"/>
      <c r="E249" s="192"/>
      <c r="F249" s="20"/>
      <c r="G249" s="29"/>
    </row>
    <row r="250" spans="2:7">
      <c r="B250" s="24"/>
      <c r="C250" s="192"/>
      <c r="D250" s="192"/>
      <c r="E250" s="192"/>
      <c r="F250" s="20"/>
      <c r="G250" s="29"/>
    </row>
    <row r="251" spans="2:7">
      <c r="B251" s="24"/>
      <c r="C251" s="192"/>
      <c r="D251" s="192"/>
      <c r="E251" s="192"/>
      <c r="F251" s="20"/>
      <c r="G251" s="29"/>
    </row>
    <row r="252" spans="2:7">
      <c r="B252" s="24"/>
      <c r="C252" s="192"/>
      <c r="D252" s="192"/>
      <c r="E252" s="192"/>
      <c r="F252" s="20"/>
      <c r="G252" s="29"/>
    </row>
    <row r="253" spans="2:7">
      <c r="B253" s="24"/>
      <c r="C253" s="192"/>
      <c r="D253" s="192"/>
      <c r="E253" s="192"/>
      <c r="F253" s="20"/>
      <c r="G253" s="29"/>
    </row>
    <row r="254" spans="2:7">
      <c r="B254" s="24"/>
      <c r="C254" s="192"/>
      <c r="D254" s="192"/>
      <c r="E254" s="192"/>
      <c r="F254" s="20"/>
      <c r="G254" s="29"/>
    </row>
    <row r="255" spans="2:7">
      <c r="B255" s="24"/>
      <c r="C255" s="192"/>
      <c r="D255" s="192"/>
      <c r="E255" s="192"/>
      <c r="F255" s="20"/>
      <c r="G255" s="29"/>
    </row>
    <row r="256" spans="2:7">
      <c r="B256" s="24"/>
      <c r="C256" s="192"/>
      <c r="D256" s="192"/>
      <c r="E256" s="192"/>
      <c r="F256" s="20"/>
      <c r="G256" s="29"/>
    </row>
    <row r="257" spans="2:7">
      <c r="B257" s="24"/>
      <c r="C257" s="192"/>
      <c r="D257" s="192"/>
      <c r="E257" s="192"/>
      <c r="F257" s="20"/>
      <c r="G257" s="29"/>
    </row>
    <row r="258" spans="2:7">
      <c r="B258" s="24"/>
      <c r="C258" s="192"/>
      <c r="D258" s="192"/>
      <c r="E258" s="192"/>
      <c r="F258" s="20"/>
      <c r="G258" s="29"/>
    </row>
    <row r="259" spans="2:7">
      <c r="B259" s="24"/>
      <c r="C259" s="192"/>
      <c r="D259" s="192"/>
      <c r="E259" s="192"/>
      <c r="F259" s="20"/>
      <c r="G259" s="29"/>
    </row>
    <row r="260" spans="2:7">
      <c r="B260" s="24"/>
      <c r="C260" s="192"/>
      <c r="D260" s="192"/>
      <c r="E260" s="192"/>
      <c r="F260" s="20"/>
      <c r="G260" s="29"/>
    </row>
    <row r="261" spans="2:7">
      <c r="B261" s="24"/>
      <c r="C261" s="192"/>
      <c r="D261" s="192"/>
      <c r="E261" s="192"/>
      <c r="F261" s="20"/>
      <c r="G261" s="29"/>
    </row>
    <row r="262" spans="2:7">
      <c r="B262" s="24"/>
      <c r="C262" s="192"/>
      <c r="D262" s="192"/>
      <c r="E262" s="192"/>
      <c r="F262" s="20"/>
      <c r="G262" s="29"/>
    </row>
    <row r="263" spans="2:7">
      <c r="B263" s="24"/>
      <c r="C263" s="192"/>
      <c r="D263" s="192"/>
      <c r="E263" s="192"/>
      <c r="F263" s="20"/>
      <c r="G263" s="29"/>
    </row>
    <row r="264" spans="2:7">
      <c r="B264" s="24"/>
      <c r="C264" s="192"/>
      <c r="D264" s="192"/>
      <c r="E264" s="192"/>
      <c r="F264" s="20"/>
      <c r="G264" s="29"/>
    </row>
    <row r="265" spans="2:7">
      <c r="B265" s="24"/>
      <c r="C265" s="192"/>
      <c r="D265" s="192"/>
      <c r="E265" s="192"/>
      <c r="F265" s="20"/>
      <c r="G265" s="29"/>
    </row>
    <row r="266" spans="2:7">
      <c r="B266" s="24"/>
      <c r="C266" s="192"/>
      <c r="D266" s="192"/>
      <c r="E266" s="192"/>
      <c r="F266" s="20"/>
      <c r="G266" s="29"/>
    </row>
    <row r="267" spans="2:7">
      <c r="B267" s="24"/>
      <c r="C267" s="192"/>
      <c r="D267" s="192"/>
      <c r="E267" s="192"/>
      <c r="F267" s="20"/>
      <c r="G267" s="29"/>
    </row>
    <row r="268" spans="2:7">
      <c r="B268" s="24"/>
      <c r="C268" s="192"/>
      <c r="D268" s="192"/>
      <c r="E268" s="192"/>
      <c r="F268" s="20"/>
      <c r="G268" s="29"/>
    </row>
    <row r="269" spans="2:7">
      <c r="B269" s="24"/>
      <c r="C269" s="192"/>
      <c r="D269" s="192"/>
      <c r="E269" s="192"/>
      <c r="F269" s="20"/>
      <c r="G269" s="29"/>
    </row>
    <row r="270" spans="2:7">
      <c r="B270" s="24"/>
      <c r="C270" s="192"/>
      <c r="D270" s="192"/>
      <c r="E270" s="192"/>
      <c r="F270" s="20"/>
      <c r="G270" s="29"/>
    </row>
    <row r="271" spans="2:7">
      <c r="B271" s="24"/>
      <c r="C271" s="192"/>
      <c r="D271" s="192"/>
      <c r="E271" s="192"/>
      <c r="F271" s="20"/>
      <c r="G271" s="29"/>
    </row>
    <row r="272" spans="2:7">
      <c r="B272" s="24"/>
      <c r="C272" s="192"/>
      <c r="D272" s="192"/>
      <c r="E272" s="192"/>
      <c r="F272" s="20"/>
      <c r="G272" s="29"/>
    </row>
    <row r="273" spans="2:7">
      <c r="B273" s="24"/>
      <c r="C273" s="192"/>
      <c r="D273" s="192"/>
      <c r="E273" s="192"/>
      <c r="F273" s="20"/>
      <c r="G273" s="29"/>
    </row>
    <row r="274" spans="2:7">
      <c r="B274" s="24"/>
      <c r="C274" s="192"/>
      <c r="D274" s="192"/>
      <c r="E274" s="192"/>
      <c r="F274" s="20"/>
      <c r="G274" s="29"/>
    </row>
    <row r="275" spans="2:7">
      <c r="B275" s="24"/>
      <c r="C275" s="192"/>
      <c r="D275" s="192"/>
      <c r="E275" s="192"/>
      <c r="F275" s="20"/>
      <c r="G275" s="29"/>
    </row>
    <row r="276" spans="2:7">
      <c r="B276" s="24"/>
      <c r="C276" s="192"/>
      <c r="D276" s="192"/>
      <c r="E276" s="192"/>
      <c r="F276" s="20"/>
      <c r="G276" s="29"/>
    </row>
    <row r="277" spans="2:7">
      <c r="B277" s="24"/>
      <c r="C277" s="192"/>
      <c r="D277" s="192"/>
      <c r="E277" s="192"/>
      <c r="F277" s="20"/>
      <c r="G277" s="29"/>
    </row>
    <row r="278" spans="2:7">
      <c r="B278" s="24"/>
      <c r="C278" s="192"/>
      <c r="D278" s="192"/>
      <c r="E278" s="192"/>
      <c r="F278" s="20"/>
      <c r="G278" s="29"/>
    </row>
    <row r="279" spans="2:7">
      <c r="B279" s="24"/>
      <c r="C279" s="192"/>
      <c r="D279" s="192"/>
      <c r="E279" s="192"/>
      <c r="F279" s="20"/>
      <c r="G279" s="29"/>
    </row>
    <row r="280" spans="2:7">
      <c r="B280" s="24"/>
      <c r="C280" s="192"/>
      <c r="D280" s="192"/>
      <c r="E280" s="192"/>
      <c r="F280" s="20"/>
      <c r="G280" s="29"/>
    </row>
    <row r="281" spans="2:7">
      <c r="B281" s="24"/>
      <c r="C281" s="192"/>
      <c r="D281" s="192"/>
      <c r="E281" s="192"/>
      <c r="F281" s="20"/>
      <c r="G281" s="29"/>
    </row>
    <row r="282" spans="2:7">
      <c r="B282" s="24"/>
      <c r="C282" s="192"/>
      <c r="D282" s="192"/>
      <c r="E282" s="192"/>
      <c r="F282" s="20"/>
      <c r="G282" s="29"/>
    </row>
    <row r="283" spans="2:7">
      <c r="B283" s="24"/>
      <c r="C283" s="192"/>
      <c r="D283" s="192"/>
      <c r="E283" s="192"/>
      <c r="F283" s="20"/>
      <c r="G283" s="29"/>
    </row>
    <row r="284" spans="2:7">
      <c r="B284" s="24"/>
      <c r="C284" s="192"/>
      <c r="D284" s="192"/>
      <c r="E284" s="192"/>
      <c r="F284" s="20"/>
      <c r="G284" s="29"/>
    </row>
    <row r="285" spans="2:7">
      <c r="B285" s="24"/>
      <c r="C285" s="192"/>
      <c r="D285" s="192"/>
      <c r="E285" s="192"/>
      <c r="F285" s="20"/>
      <c r="G285" s="29"/>
    </row>
    <row r="286" spans="2:7">
      <c r="B286" s="24"/>
      <c r="C286" s="192"/>
      <c r="D286" s="192"/>
      <c r="E286" s="192"/>
      <c r="F286" s="20"/>
      <c r="G286" s="29"/>
    </row>
    <row r="287" spans="2:7">
      <c r="B287" s="24"/>
      <c r="C287" s="192"/>
      <c r="D287" s="192"/>
      <c r="E287" s="192"/>
      <c r="F287" s="20"/>
      <c r="G287" s="29"/>
    </row>
    <row r="288" spans="2:7">
      <c r="B288" s="24"/>
      <c r="C288" s="192"/>
      <c r="D288" s="192"/>
      <c r="E288" s="192"/>
      <c r="F288" s="20"/>
      <c r="G288" s="29"/>
    </row>
    <row r="289" spans="2:7">
      <c r="B289" s="24"/>
      <c r="C289" s="192"/>
      <c r="D289" s="192"/>
      <c r="E289" s="192"/>
      <c r="F289" s="20"/>
      <c r="G289" s="29"/>
    </row>
    <row r="290" spans="2:7">
      <c r="B290" s="24"/>
      <c r="C290" s="192"/>
      <c r="D290" s="192"/>
      <c r="E290" s="192"/>
      <c r="F290" s="20"/>
      <c r="G290" s="29"/>
    </row>
    <row r="291" spans="2:7">
      <c r="B291" s="24"/>
      <c r="C291" s="192"/>
      <c r="D291" s="192"/>
      <c r="E291" s="192"/>
      <c r="F291" s="20"/>
      <c r="G291" s="29"/>
    </row>
    <row r="292" spans="2:7">
      <c r="B292" s="24"/>
      <c r="C292" s="192"/>
      <c r="D292" s="192"/>
      <c r="E292" s="192"/>
      <c r="F292" s="20"/>
      <c r="G292" s="29"/>
    </row>
    <row r="293" spans="2:7">
      <c r="B293" s="24"/>
      <c r="C293" s="192"/>
      <c r="D293" s="192"/>
      <c r="E293" s="192"/>
      <c r="F293" s="20"/>
      <c r="G293" s="29"/>
    </row>
    <row r="294" spans="2:7">
      <c r="B294" s="24"/>
      <c r="C294" s="192"/>
      <c r="D294" s="192"/>
      <c r="E294" s="192"/>
      <c r="F294" s="20"/>
      <c r="G294" s="29"/>
    </row>
    <row r="295" spans="2:7">
      <c r="B295" s="24"/>
      <c r="C295" s="192"/>
      <c r="D295" s="192"/>
      <c r="E295" s="192"/>
      <c r="F295" s="20"/>
      <c r="G295" s="29"/>
    </row>
    <row r="296" spans="2:7">
      <c r="B296" s="24"/>
      <c r="C296" s="192"/>
      <c r="D296" s="192"/>
      <c r="E296" s="192"/>
      <c r="F296" s="20"/>
      <c r="G296" s="29"/>
    </row>
    <row r="297" spans="2:7">
      <c r="B297" s="24"/>
      <c r="C297" s="192"/>
      <c r="D297" s="192"/>
      <c r="E297" s="192"/>
      <c r="F297" s="20"/>
      <c r="G297" s="29"/>
    </row>
    <row r="298" spans="2:7">
      <c r="B298" s="24"/>
      <c r="C298" s="192"/>
      <c r="D298" s="192"/>
      <c r="E298" s="192"/>
      <c r="F298" s="20"/>
      <c r="G298" s="29"/>
    </row>
    <row r="299" spans="2:7">
      <c r="B299" s="24"/>
      <c r="C299" s="192"/>
      <c r="D299" s="192"/>
      <c r="E299" s="192"/>
      <c r="F299" s="20"/>
      <c r="G299" s="29"/>
    </row>
    <row r="300" spans="2:7">
      <c r="B300" s="24"/>
      <c r="C300" s="192"/>
      <c r="D300" s="192"/>
      <c r="E300" s="192"/>
      <c r="F300" s="20"/>
      <c r="G300" s="29"/>
    </row>
    <row r="301" spans="2:7">
      <c r="B301" s="24"/>
      <c r="C301" s="192"/>
      <c r="D301" s="192"/>
      <c r="E301" s="192"/>
      <c r="F301" s="20"/>
      <c r="G301" s="29"/>
    </row>
    <row r="302" spans="2:7">
      <c r="B302" s="24"/>
      <c r="C302" s="192"/>
      <c r="D302" s="192"/>
      <c r="E302" s="192"/>
      <c r="F302" s="20"/>
      <c r="G302" s="29"/>
    </row>
    <row r="303" spans="2:7">
      <c r="B303" s="24"/>
      <c r="C303" s="192"/>
      <c r="D303" s="192"/>
      <c r="E303" s="192"/>
      <c r="F303" s="20"/>
      <c r="G303" s="29"/>
    </row>
    <row r="304" spans="2:7">
      <c r="B304" s="24"/>
      <c r="C304" s="192"/>
      <c r="D304" s="192"/>
      <c r="E304" s="192"/>
      <c r="F304" s="20"/>
      <c r="G304" s="29"/>
    </row>
    <row r="305" spans="2:7">
      <c r="B305" s="24"/>
      <c r="C305" s="192"/>
      <c r="D305" s="192"/>
      <c r="E305" s="192"/>
      <c r="F305" s="20"/>
      <c r="G305" s="29"/>
    </row>
    <row r="306" spans="2:7">
      <c r="B306" s="24"/>
      <c r="C306" s="192"/>
      <c r="D306" s="192"/>
      <c r="E306" s="192"/>
      <c r="F306" s="20"/>
      <c r="G306" s="29"/>
    </row>
    <row r="307" spans="2:7">
      <c r="B307" s="24"/>
      <c r="C307" s="192"/>
      <c r="D307" s="192"/>
      <c r="E307" s="192"/>
      <c r="F307" s="20"/>
      <c r="G307" s="29"/>
    </row>
    <row r="308" spans="2:7">
      <c r="B308" s="24"/>
      <c r="C308" s="192"/>
      <c r="D308" s="192"/>
      <c r="E308" s="192"/>
      <c r="F308" s="20"/>
      <c r="G308" s="29"/>
    </row>
    <row r="309" spans="2:7">
      <c r="B309" s="24"/>
      <c r="C309" s="192"/>
      <c r="D309" s="192"/>
      <c r="E309" s="192"/>
      <c r="F309" s="20"/>
      <c r="G309" s="29"/>
    </row>
    <row r="310" spans="2:7">
      <c r="B310" s="24"/>
      <c r="C310" s="192"/>
      <c r="D310" s="192"/>
      <c r="E310" s="192"/>
      <c r="F310" s="20"/>
      <c r="G310" s="29"/>
    </row>
    <row r="311" spans="2:7">
      <c r="B311" s="24"/>
      <c r="C311" s="192"/>
      <c r="D311" s="192"/>
      <c r="E311" s="192"/>
      <c r="F311" s="20"/>
      <c r="G311" s="29"/>
    </row>
    <row r="312" spans="2:7">
      <c r="B312" s="24"/>
      <c r="C312" s="192"/>
      <c r="D312" s="192"/>
      <c r="E312" s="192"/>
      <c r="F312" s="20"/>
      <c r="G312" s="29"/>
    </row>
    <row r="313" spans="2:7">
      <c r="B313" s="24"/>
      <c r="C313" s="192"/>
      <c r="D313" s="192"/>
      <c r="E313" s="192"/>
      <c r="F313" s="20"/>
      <c r="G313" s="29"/>
    </row>
    <row r="314" spans="2:7">
      <c r="B314" s="24"/>
      <c r="C314" s="192"/>
      <c r="D314" s="192"/>
      <c r="E314" s="192"/>
      <c r="F314" s="20"/>
      <c r="G314" s="29"/>
    </row>
    <row r="315" spans="2:7">
      <c r="B315" s="24"/>
      <c r="C315" s="192"/>
      <c r="D315" s="192"/>
      <c r="E315" s="192"/>
      <c r="F315" s="20"/>
      <c r="G315" s="29"/>
    </row>
    <row r="316" spans="2:7">
      <c r="B316" s="24"/>
      <c r="C316" s="192"/>
      <c r="D316" s="192"/>
      <c r="E316" s="192"/>
      <c r="F316" s="20"/>
      <c r="G316" s="29"/>
    </row>
    <row r="317" spans="2:7">
      <c r="B317" s="24"/>
      <c r="C317" s="192"/>
      <c r="D317" s="192"/>
      <c r="E317" s="192"/>
      <c r="F317" s="20"/>
      <c r="G317" s="29"/>
    </row>
    <row r="318" spans="2:7">
      <c r="B318" s="24"/>
      <c r="C318" s="192"/>
      <c r="D318" s="192"/>
      <c r="E318" s="192"/>
      <c r="F318" s="20"/>
      <c r="G318" s="29"/>
    </row>
    <row r="319" spans="2:7">
      <c r="B319" s="24"/>
      <c r="C319" s="192"/>
      <c r="D319" s="192"/>
      <c r="E319" s="192"/>
      <c r="F319" s="20"/>
      <c r="G319" s="29"/>
    </row>
    <row r="320" spans="2:7">
      <c r="B320" s="24"/>
      <c r="C320" s="192"/>
      <c r="D320" s="192"/>
      <c r="E320" s="192"/>
      <c r="F320" s="20"/>
      <c r="G320" s="29"/>
    </row>
    <row r="321" spans="2:7">
      <c r="B321" s="24"/>
      <c r="C321" s="192"/>
      <c r="D321" s="192"/>
      <c r="E321" s="192"/>
      <c r="F321" s="20"/>
      <c r="G321" s="29"/>
    </row>
    <row r="322" spans="2:7">
      <c r="B322" s="24"/>
      <c r="C322" s="192"/>
      <c r="D322" s="192"/>
      <c r="E322" s="192"/>
      <c r="F322" s="20"/>
      <c r="G322" s="29"/>
    </row>
    <row r="323" spans="2:7">
      <c r="B323" s="24"/>
      <c r="C323" s="192"/>
      <c r="D323" s="192"/>
      <c r="E323" s="192"/>
      <c r="F323" s="20"/>
      <c r="G323" s="29"/>
    </row>
    <row r="324" spans="2:7">
      <c r="B324" s="24"/>
      <c r="C324" s="192"/>
      <c r="D324" s="192"/>
      <c r="E324" s="192"/>
      <c r="F324" s="20"/>
      <c r="G324" s="29"/>
    </row>
    <row r="325" spans="2:7">
      <c r="B325" s="24"/>
      <c r="C325" s="192"/>
      <c r="D325" s="192"/>
      <c r="E325" s="192"/>
      <c r="F325" s="20"/>
      <c r="G325" s="29"/>
    </row>
    <row r="326" spans="2:7">
      <c r="B326" s="24"/>
      <c r="C326" s="192"/>
      <c r="D326" s="192"/>
      <c r="E326" s="192"/>
      <c r="F326" s="20"/>
      <c r="G326" s="29"/>
    </row>
    <row r="327" spans="2:7">
      <c r="B327" s="24"/>
      <c r="C327" s="192"/>
      <c r="D327" s="192"/>
      <c r="E327" s="192"/>
      <c r="F327" s="20"/>
      <c r="G327" s="29"/>
    </row>
    <row r="328" spans="2:7">
      <c r="B328" s="24"/>
      <c r="C328" s="192"/>
      <c r="D328" s="192"/>
      <c r="E328" s="192"/>
      <c r="F328" s="20"/>
      <c r="G328" s="29"/>
    </row>
    <row r="329" spans="2:7">
      <c r="B329" s="24"/>
      <c r="C329" s="192"/>
      <c r="D329" s="192"/>
      <c r="E329" s="192"/>
      <c r="F329" s="20"/>
      <c r="G329" s="29"/>
    </row>
    <row r="330" spans="2:7">
      <c r="B330" s="24"/>
      <c r="C330" s="192"/>
      <c r="D330" s="192"/>
      <c r="E330" s="192"/>
      <c r="F330" s="20"/>
      <c r="G330" s="29"/>
    </row>
    <row r="331" spans="2:7">
      <c r="B331" s="24"/>
      <c r="C331" s="192"/>
      <c r="D331" s="192"/>
      <c r="E331" s="192"/>
      <c r="F331" s="20"/>
      <c r="G331" s="29"/>
    </row>
    <row r="332" spans="2:7">
      <c r="B332" s="24"/>
      <c r="C332" s="192"/>
      <c r="D332" s="192"/>
      <c r="E332" s="192"/>
      <c r="F332" s="20"/>
      <c r="G332" s="29"/>
    </row>
    <row r="333" spans="2:7">
      <c r="B333" s="24"/>
      <c r="C333" s="192"/>
      <c r="D333" s="192"/>
      <c r="E333" s="192"/>
      <c r="F333" s="20"/>
      <c r="G333" s="29"/>
    </row>
    <row r="334" spans="2:7">
      <c r="B334" s="24"/>
      <c r="C334" s="192"/>
      <c r="D334" s="192"/>
      <c r="E334" s="192"/>
      <c r="F334" s="20"/>
      <c r="G334" s="29"/>
    </row>
    <row r="335" spans="2:7">
      <c r="B335" s="24"/>
      <c r="C335" s="192"/>
      <c r="D335" s="192"/>
      <c r="E335" s="192"/>
      <c r="F335" s="20"/>
      <c r="G335" s="29"/>
    </row>
    <row r="336" spans="2:7">
      <c r="B336" s="24"/>
      <c r="C336" s="192"/>
      <c r="D336" s="192"/>
      <c r="E336" s="192"/>
      <c r="F336" s="20"/>
      <c r="G336" s="29"/>
    </row>
    <row r="337" spans="2:7">
      <c r="B337" s="24"/>
      <c r="C337" s="192"/>
      <c r="D337" s="192"/>
      <c r="E337" s="192"/>
      <c r="F337" s="20"/>
      <c r="G337" s="29"/>
    </row>
    <row r="338" spans="2:7">
      <c r="B338" s="24"/>
      <c r="C338" s="192"/>
      <c r="D338" s="192"/>
      <c r="E338" s="192"/>
      <c r="F338" s="20"/>
      <c r="G338" s="29"/>
    </row>
    <row r="339" spans="2:7">
      <c r="B339" s="24"/>
      <c r="C339" s="192"/>
      <c r="D339" s="192"/>
      <c r="E339" s="192"/>
      <c r="F339" s="20"/>
      <c r="G339" s="29"/>
    </row>
    <row r="340" spans="2:7">
      <c r="B340" s="24"/>
      <c r="C340" s="192"/>
      <c r="D340" s="192"/>
      <c r="E340" s="192"/>
      <c r="F340" s="20"/>
      <c r="G340" s="29"/>
    </row>
    <row r="341" spans="2:7">
      <c r="B341" s="24"/>
      <c r="C341" s="192"/>
      <c r="D341" s="192"/>
      <c r="E341" s="192"/>
      <c r="F341" s="20"/>
      <c r="G341" s="29"/>
    </row>
    <row r="342" spans="2:7">
      <c r="B342" s="24"/>
      <c r="C342" s="192"/>
      <c r="D342" s="192"/>
      <c r="E342" s="192"/>
      <c r="F342" s="20"/>
      <c r="G342" s="29"/>
    </row>
    <row r="343" spans="2:7">
      <c r="B343" s="24"/>
      <c r="C343" s="192"/>
      <c r="D343" s="192"/>
      <c r="E343" s="192"/>
      <c r="F343" s="20"/>
      <c r="G343" s="29"/>
    </row>
    <row r="344" spans="2:7">
      <c r="B344" s="24"/>
      <c r="C344" s="192"/>
      <c r="D344" s="192"/>
      <c r="E344" s="192"/>
      <c r="F344" s="20"/>
      <c r="G344" s="29"/>
    </row>
    <row r="345" spans="2:7">
      <c r="B345" s="24"/>
      <c r="C345" s="192"/>
      <c r="D345" s="192"/>
      <c r="E345" s="192"/>
      <c r="F345" s="20"/>
      <c r="G345" s="29"/>
    </row>
    <row r="346" spans="2:7">
      <c r="B346" s="24"/>
      <c r="C346" s="192"/>
      <c r="D346" s="192"/>
      <c r="E346" s="192"/>
      <c r="F346" s="20"/>
      <c r="G346" s="29"/>
    </row>
    <row r="347" spans="2:7">
      <c r="B347" s="24"/>
      <c r="C347" s="192"/>
      <c r="D347" s="192"/>
      <c r="E347" s="192"/>
      <c r="F347" s="20"/>
      <c r="G347" s="29"/>
    </row>
    <row r="348" spans="2:7">
      <c r="B348" s="24"/>
      <c r="C348" s="192"/>
      <c r="D348" s="192"/>
      <c r="E348" s="192"/>
      <c r="F348" s="20"/>
      <c r="G348" s="29"/>
    </row>
    <row r="349" spans="2:7">
      <c r="B349" s="24"/>
      <c r="C349" s="192"/>
      <c r="D349" s="192"/>
      <c r="E349" s="192"/>
      <c r="F349" s="20"/>
      <c r="G349" s="29"/>
    </row>
    <row r="350" spans="2:7">
      <c r="B350" s="24"/>
      <c r="C350" s="192"/>
      <c r="D350" s="192"/>
      <c r="E350" s="192"/>
      <c r="F350" s="20"/>
      <c r="G350" s="29"/>
    </row>
    <row r="351" spans="2:7">
      <c r="B351" s="24"/>
      <c r="C351" s="192"/>
      <c r="D351" s="192"/>
      <c r="E351" s="192"/>
      <c r="F351" s="20"/>
      <c r="G351" s="29"/>
    </row>
    <row r="352" spans="2:7">
      <c r="B352" s="24"/>
      <c r="C352" s="192"/>
      <c r="D352" s="192"/>
      <c r="E352" s="192"/>
      <c r="F352" s="20"/>
      <c r="G352" s="29"/>
    </row>
    <row r="353" spans="2:7">
      <c r="B353" s="24"/>
      <c r="C353" s="192"/>
      <c r="D353" s="192"/>
      <c r="E353" s="192"/>
      <c r="F353" s="20"/>
      <c r="G353" s="29"/>
    </row>
    <row r="354" spans="2:7">
      <c r="B354" s="24"/>
      <c r="C354" s="192"/>
      <c r="D354" s="192"/>
      <c r="E354" s="192"/>
      <c r="F354" s="20"/>
      <c r="G354" s="29"/>
    </row>
    <row r="355" spans="2:7">
      <c r="B355" s="24"/>
      <c r="C355" s="192"/>
      <c r="D355" s="192"/>
      <c r="E355" s="192"/>
      <c r="F355" s="20"/>
      <c r="G355" s="29"/>
    </row>
    <row r="356" spans="2:7">
      <c r="B356" s="24"/>
      <c r="C356" s="192"/>
      <c r="D356" s="192"/>
      <c r="E356" s="192"/>
      <c r="F356" s="20"/>
      <c r="G356" s="29"/>
    </row>
    <row r="357" spans="2:7">
      <c r="B357" s="24"/>
      <c r="C357" s="192"/>
      <c r="D357" s="192"/>
      <c r="E357" s="192"/>
      <c r="F357" s="20"/>
      <c r="G357" s="29"/>
    </row>
    <row r="358" spans="2:7">
      <c r="B358" s="24"/>
      <c r="C358" s="192"/>
      <c r="D358" s="192"/>
      <c r="E358" s="192"/>
      <c r="F358" s="20"/>
      <c r="G358" s="29"/>
    </row>
    <row r="359" spans="2:7">
      <c r="B359" s="24"/>
      <c r="C359" s="192"/>
      <c r="D359" s="192"/>
      <c r="E359" s="192"/>
      <c r="F359" s="20"/>
      <c r="G359" s="29"/>
    </row>
    <row r="360" spans="2:7">
      <c r="B360" s="24"/>
      <c r="C360" s="192"/>
      <c r="D360" s="192"/>
      <c r="E360" s="192"/>
      <c r="F360" s="20"/>
      <c r="G360" s="29"/>
    </row>
    <row r="361" spans="2:7">
      <c r="B361" s="24"/>
      <c r="C361" s="192"/>
      <c r="D361" s="192"/>
      <c r="E361" s="192"/>
      <c r="F361" s="20"/>
      <c r="G361" s="29"/>
    </row>
    <row r="362" spans="2:7">
      <c r="B362" s="24"/>
      <c r="C362" s="192"/>
      <c r="D362" s="192"/>
      <c r="E362" s="192"/>
      <c r="F362" s="20"/>
      <c r="G362" s="29"/>
    </row>
    <row r="363" spans="2:7">
      <c r="B363" s="24"/>
      <c r="C363" s="192"/>
      <c r="D363" s="192"/>
      <c r="E363" s="192"/>
      <c r="F363" s="20"/>
      <c r="G363" s="29"/>
    </row>
    <row r="364" spans="2:7">
      <c r="B364" s="24"/>
      <c r="C364" s="192"/>
      <c r="D364" s="192"/>
      <c r="E364" s="192"/>
      <c r="F364" s="20"/>
      <c r="G364" s="29"/>
    </row>
    <row r="365" spans="2:7">
      <c r="B365" s="24"/>
      <c r="C365" s="192"/>
      <c r="D365" s="192"/>
      <c r="E365" s="192"/>
      <c r="F365" s="20"/>
      <c r="G365" s="29"/>
    </row>
    <row r="366" spans="2:7">
      <c r="B366" s="24"/>
      <c r="C366" s="192"/>
      <c r="D366" s="192"/>
      <c r="E366" s="192"/>
      <c r="F366" s="20"/>
      <c r="G366" s="29"/>
    </row>
    <row r="367" spans="2:7">
      <c r="B367" s="24"/>
      <c r="C367" s="192"/>
      <c r="D367" s="192"/>
      <c r="E367" s="192"/>
      <c r="F367" s="20"/>
      <c r="G367" s="29"/>
    </row>
    <row r="368" spans="2:7">
      <c r="B368" s="24"/>
      <c r="C368" s="192"/>
      <c r="D368" s="192"/>
      <c r="E368" s="192"/>
      <c r="F368" s="20"/>
      <c r="G368" s="29"/>
    </row>
    <row r="369" spans="2:7">
      <c r="B369" s="24"/>
      <c r="C369" s="192"/>
      <c r="D369" s="192"/>
      <c r="E369" s="192"/>
      <c r="F369" s="20"/>
      <c r="G369" s="29"/>
    </row>
    <row r="370" spans="2:7">
      <c r="B370" s="24"/>
      <c r="C370" s="192"/>
      <c r="D370" s="192"/>
      <c r="E370" s="192"/>
      <c r="F370" s="20"/>
      <c r="G370" s="29"/>
    </row>
    <row r="371" spans="2:7">
      <c r="B371" s="24"/>
      <c r="C371" s="192"/>
      <c r="D371" s="192"/>
      <c r="E371" s="192"/>
      <c r="F371" s="20"/>
      <c r="G371" s="29"/>
    </row>
    <row r="372" spans="2:7">
      <c r="B372" s="24"/>
      <c r="C372" s="192"/>
      <c r="D372" s="192"/>
      <c r="E372" s="192"/>
      <c r="F372" s="20"/>
      <c r="G372" s="29"/>
    </row>
    <row r="373" spans="2:7">
      <c r="B373" s="24"/>
      <c r="C373" s="192"/>
      <c r="D373" s="192"/>
      <c r="E373" s="192"/>
      <c r="F373" s="20"/>
      <c r="G373" s="29"/>
    </row>
    <row r="374" spans="2:7">
      <c r="B374" s="24"/>
      <c r="C374" s="192"/>
      <c r="D374" s="192"/>
      <c r="E374" s="192"/>
      <c r="F374" s="20"/>
      <c r="G374" s="29"/>
    </row>
    <row r="375" spans="2:7">
      <c r="B375" s="24"/>
      <c r="C375" s="192"/>
      <c r="D375" s="192"/>
      <c r="E375" s="192"/>
      <c r="F375" s="20"/>
      <c r="G375" s="29"/>
    </row>
    <row r="376" spans="2:7">
      <c r="B376" s="24"/>
      <c r="C376" s="192"/>
      <c r="D376" s="192"/>
      <c r="E376" s="192"/>
      <c r="F376" s="20"/>
      <c r="G376" s="29"/>
    </row>
    <row r="377" spans="2:7">
      <c r="B377" s="24"/>
      <c r="C377" s="192"/>
      <c r="D377" s="192"/>
      <c r="E377" s="192"/>
      <c r="F377" s="20"/>
      <c r="G377" s="29"/>
    </row>
    <row r="378" spans="2:7">
      <c r="B378" s="24"/>
      <c r="C378" s="192"/>
      <c r="D378" s="192"/>
      <c r="E378" s="192"/>
      <c r="F378" s="20"/>
      <c r="G378" s="29"/>
    </row>
    <row r="379" spans="2:7">
      <c r="B379" s="24"/>
      <c r="C379" s="192"/>
      <c r="D379" s="192"/>
      <c r="E379" s="192"/>
      <c r="F379" s="20"/>
      <c r="G379" s="29"/>
    </row>
    <row r="380" spans="2:7">
      <c r="B380" s="24"/>
      <c r="C380" s="192"/>
      <c r="D380" s="192"/>
      <c r="E380" s="192"/>
      <c r="F380" s="20"/>
      <c r="G380" s="29"/>
    </row>
    <row r="381" spans="2:7">
      <c r="B381" s="24"/>
      <c r="C381" s="192"/>
      <c r="D381" s="192"/>
      <c r="E381" s="192"/>
      <c r="F381" s="20"/>
      <c r="G381" s="29"/>
    </row>
    <row r="382" spans="2:7">
      <c r="B382" s="24"/>
      <c r="C382" s="192"/>
      <c r="D382" s="192"/>
      <c r="E382" s="192"/>
      <c r="F382" s="20"/>
      <c r="G382" s="29"/>
    </row>
    <row r="383" spans="2:7">
      <c r="B383" s="24"/>
      <c r="C383" s="192"/>
      <c r="D383" s="192"/>
      <c r="E383" s="192"/>
      <c r="F383" s="20"/>
      <c r="G383" s="29"/>
    </row>
    <row r="384" spans="2:7">
      <c r="B384" s="24"/>
      <c r="C384" s="192"/>
      <c r="D384" s="192"/>
      <c r="E384" s="192"/>
      <c r="F384" s="20"/>
      <c r="G384" s="29"/>
    </row>
    <row r="385" spans="2:7">
      <c r="B385" s="24"/>
      <c r="C385" s="192"/>
      <c r="D385" s="192"/>
      <c r="E385" s="192"/>
      <c r="F385" s="20"/>
      <c r="G385" s="29"/>
    </row>
    <row r="386" spans="2:7">
      <c r="B386" s="24"/>
      <c r="C386" s="192"/>
      <c r="D386" s="192"/>
      <c r="E386" s="192"/>
      <c r="F386" s="20"/>
      <c r="G386" s="29"/>
    </row>
    <row r="387" spans="2:7">
      <c r="B387" s="24"/>
      <c r="C387" s="192"/>
      <c r="D387" s="192"/>
      <c r="E387" s="192"/>
      <c r="F387" s="20"/>
      <c r="G387" s="29"/>
    </row>
    <row r="388" spans="2:7">
      <c r="B388" s="24"/>
      <c r="C388" s="192"/>
      <c r="D388" s="192"/>
      <c r="E388" s="192"/>
      <c r="F388" s="20"/>
      <c r="G388" s="29"/>
    </row>
    <row r="389" spans="2:7">
      <c r="B389" s="24"/>
      <c r="C389" s="192"/>
      <c r="D389" s="192"/>
      <c r="E389" s="192"/>
      <c r="F389" s="20"/>
      <c r="G389" s="29"/>
    </row>
    <row r="390" spans="2:7">
      <c r="B390" s="24"/>
      <c r="C390" s="192"/>
      <c r="D390" s="192"/>
      <c r="E390" s="192"/>
      <c r="F390" s="20"/>
      <c r="G390" s="29"/>
    </row>
    <row r="391" spans="2:7">
      <c r="B391" s="24"/>
      <c r="C391" s="192"/>
      <c r="D391" s="192"/>
      <c r="E391" s="192"/>
      <c r="F391" s="20"/>
      <c r="G391" s="29"/>
    </row>
    <row r="392" spans="2:7">
      <c r="B392" s="24"/>
      <c r="C392" s="192"/>
      <c r="D392" s="192"/>
      <c r="E392" s="192"/>
      <c r="F392" s="20"/>
      <c r="G392" s="29"/>
    </row>
    <row r="393" spans="2:7">
      <c r="B393" s="24"/>
      <c r="C393" s="192"/>
      <c r="D393" s="192"/>
      <c r="E393" s="192"/>
      <c r="F393" s="20"/>
      <c r="G393" s="29"/>
    </row>
    <row r="394" spans="2:7">
      <c r="B394" s="24"/>
      <c r="C394" s="192"/>
      <c r="D394" s="192"/>
      <c r="E394" s="192"/>
      <c r="F394" s="20"/>
      <c r="G394" s="29"/>
    </row>
    <row r="395" spans="2:7">
      <c r="B395" s="24"/>
      <c r="C395" s="192"/>
      <c r="D395" s="192"/>
      <c r="E395" s="192"/>
      <c r="F395" s="20"/>
      <c r="G395" s="29"/>
    </row>
    <row r="396" spans="2:7">
      <c r="B396" s="24"/>
      <c r="C396" s="192"/>
      <c r="D396" s="192"/>
      <c r="E396" s="192"/>
      <c r="F396" s="20"/>
      <c r="G396" s="29"/>
    </row>
    <row r="397" spans="2:7">
      <c r="B397" s="24"/>
      <c r="C397" s="192"/>
      <c r="D397" s="192"/>
      <c r="E397" s="192"/>
      <c r="F397" s="20"/>
      <c r="G397" s="29"/>
    </row>
    <row r="398" spans="2:7">
      <c r="B398" s="24"/>
      <c r="C398" s="192"/>
      <c r="D398" s="192"/>
      <c r="E398" s="192"/>
      <c r="F398" s="20"/>
      <c r="G398" s="29"/>
    </row>
    <row r="399" spans="2:7">
      <c r="B399" s="24"/>
      <c r="C399" s="192"/>
      <c r="D399" s="192"/>
      <c r="E399" s="192"/>
      <c r="F399" s="20"/>
      <c r="G399" s="29"/>
    </row>
    <row r="400" spans="2:7">
      <c r="B400" s="24"/>
      <c r="C400" s="192"/>
      <c r="D400" s="192"/>
      <c r="E400" s="192"/>
      <c r="F400" s="20"/>
      <c r="G400" s="29"/>
    </row>
    <row r="401" spans="2:7">
      <c r="B401" s="24"/>
      <c r="C401" s="192"/>
      <c r="D401" s="192"/>
      <c r="E401" s="192"/>
      <c r="F401" s="20"/>
      <c r="G401" s="29"/>
    </row>
    <row r="402" spans="2:7">
      <c r="B402" s="24"/>
      <c r="C402" s="192"/>
      <c r="D402" s="192"/>
      <c r="E402" s="192"/>
      <c r="F402" s="20"/>
      <c r="G402" s="29"/>
    </row>
    <row r="403" spans="2:7">
      <c r="B403" s="24"/>
      <c r="C403" s="192"/>
      <c r="D403" s="192"/>
      <c r="E403" s="192"/>
      <c r="F403" s="20"/>
      <c r="G403" s="29"/>
    </row>
    <row r="404" spans="2:7">
      <c r="B404" s="24"/>
      <c r="C404" s="192"/>
      <c r="D404" s="192"/>
      <c r="E404" s="192"/>
      <c r="F404" s="20"/>
      <c r="G404" s="29"/>
    </row>
    <row r="405" spans="2:7">
      <c r="B405" s="24"/>
      <c r="C405" s="192"/>
      <c r="D405" s="192"/>
      <c r="E405" s="192"/>
      <c r="F405" s="20"/>
      <c r="G405" s="29"/>
    </row>
    <row r="406" spans="2:7">
      <c r="B406" s="24"/>
      <c r="C406" s="192"/>
      <c r="D406" s="192"/>
      <c r="E406" s="192"/>
      <c r="F406" s="20"/>
      <c r="G406" s="29"/>
    </row>
    <row r="407" spans="2:7">
      <c r="B407" s="24"/>
      <c r="C407" s="192"/>
      <c r="D407" s="192"/>
      <c r="E407" s="192"/>
      <c r="F407" s="20"/>
      <c r="G407" s="29"/>
    </row>
    <row r="408" spans="2:7">
      <c r="B408" s="24"/>
      <c r="C408" s="192"/>
      <c r="D408" s="192"/>
      <c r="E408" s="192"/>
      <c r="F408" s="20"/>
      <c r="G408" s="29"/>
    </row>
    <row r="409" spans="2:7">
      <c r="B409" s="24"/>
      <c r="C409" s="192"/>
      <c r="D409" s="192"/>
      <c r="E409" s="192"/>
      <c r="F409" s="20"/>
      <c r="G409" s="29"/>
    </row>
    <row r="410" spans="2:7">
      <c r="B410" s="24"/>
      <c r="C410" s="192"/>
      <c r="D410" s="192"/>
      <c r="E410" s="192"/>
      <c r="F410" s="20"/>
      <c r="G410" s="29"/>
    </row>
    <row r="411" spans="2:7">
      <c r="B411" s="24"/>
      <c r="C411" s="192"/>
      <c r="D411" s="192"/>
      <c r="E411" s="192"/>
      <c r="F411" s="20"/>
      <c r="G411" s="29"/>
    </row>
    <row r="412" spans="2:7">
      <c r="B412" s="24"/>
      <c r="C412" s="192"/>
      <c r="D412" s="192"/>
      <c r="E412" s="192"/>
      <c r="F412" s="20"/>
      <c r="G412" s="29"/>
    </row>
    <row r="413" spans="2:7">
      <c r="B413" s="24"/>
      <c r="C413" s="192"/>
      <c r="D413" s="192"/>
      <c r="E413" s="192"/>
      <c r="F413" s="20"/>
      <c r="G413" s="29"/>
    </row>
    <row r="414" spans="2:7">
      <c r="B414" s="24"/>
      <c r="C414" s="192"/>
      <c r="D414" s="192"/>
      <c r="E414" s="192"/>
      <c r="F414" s="20"/>
      <c r="G414" s="29"/>
    </row>
    <row r="415" spans="2:7">
      <c r="B415" s="24"/>
      <c r="C415" s="192"/>
      <c r="D415" s="192"/>
      <c r="E415" s="192"/>
      <c r="F415" s="20"/>
      <c r="G415" s="29"/>
    </row>
    <row r="416" spans="2:7">
      <c r="B416" s="24"/>
      <c r="C416" s="192"/>
      <c r="D416" s="192"/>
      <c r="E416" s="192"/>
      <c r="F416" s="20"/>
      <c r="G416" s="29"/>
    </row>
    <row r="417" spans="2:7">
      <c r="B417" s="24"/>
      <c r="C417" s="192"/>
      <c r="D417" s="192"/>
      <c r="E417" s="192"/>
      <c r="F417" s="20"/>
      <c r="G417" s="29"/>
    </row>
    <row r="418" spans="2:7">
      <c r="B418" s="24"/>
      <c r="C418" s="192"/>
      <c r="D418" s="192"/>
      <c r="E418" s="192"/>
      <c r="F418" s="20"/>
      <c r="G418" s="29"/>
    </row>
    <row r="419" spans="2:7">
      <c r="B419" s="24"/>
      <c r="C419" s="192"/>
      <c r="D419" s="192"/>
      <c r="E419" s="192"/>
      <c r="F419" s="20"/>
      <c r="G419" s="29"/>
    </row>
    <row r="420" spans="2:7">
      <c r="B420" s="24"/>
      <c r="C420" s="192"/>
      <c r="D420" s="192"/>
      <c r="E420" s="192"/>
      <c r="F420" s="20"/>
      <c r="G420" s="29"/>
    </row>
    <row r="421" spans="2:7">
      <c r="B421" s="24"/>
      <c r="C421" s="192"/>
      <c r="D421" s="192"/>
      <c r="E421" s="192"/>
      <c r="F421" s="20"/>
      <c r="G421" s="29"/>
    </row>
    <row r="422" spans="2:7">
      <c r="B422" s="24"/>
      <c r="C422" s="192"/>
      <c r="D422" s="192"/>
      <c r="E422" s="192"/>
      <c r="F422" s="20"/>
      <c r="G422" s="29"/>
    </row>
    <row r="423" spans="2:7">
      <c r="B423" s="24"/>
      <c r="C423" s="192"/>
      <c r="D423" s="192"/>
      <c r="E423" s="192"/>
      <c r="F423" s="20"/>
      <c r="G423" s="29"/>
    </row>
    <row r="424" spans="2:7">
      <c r="B424" s="24"/>
      <c r="C424" s="192"/>
      <c r="D424" s="192"/>
      <c r="E424" s="192"/>
      <c r="F424" s="20"/>
      <c r="G424" s="29"/>
    </row>
    <row r="425" spans="2:7">
      <c r="B425" s="24"/>
      <c r="C425" s="192"/>
      <c r="D425" s="192"/>
      <c r="E425" s="192"/>
      <c r="F425" s="20"/>
      <c r="G425" s="29"/>
    </row>
    <row r="426" spans="2:7">
      <c r="B426" s="24"/>
      <c r="C426" s="192"/>
      <c r="D426" s="192"/>
      <c r="E426" s="192"/>
      <c r="F426" s="20"/>
      <c r="G426" s="29"/>
    </row>
    <row r="427" spans="2:7">
      <c r="B427" s="24"/>
      <c r="C427" s="192"/>
      <c r="D427" s="192"/>
      <c r="E427" s="192"/>
      <c r="F427" s="20"/>
      <c r="G427" s="29"/>
    </row>
    <row r="428" spans="2:7">
      <c r="B428" s="24"/>
      <c r="C428" s="192"/>
      <c r="D428" s="192"/>
      <c r="E428" s="192"/>
      <c r="F428" s="20"/>
      <c r="G428" s="29"/>
    </row>
    <row r="429" spans="2:7">
      <c r="B429" s="24"/>
      <c r="C429" s="192"/>
      <c r="D429" s="192"/>
      <c r="E429" s="192"/>
      <c r="F429" s="20"/>
      <c r="G429" s="29"/>
    </row>
    <row r="430" spans="2:7">
      <c r="B430" s="24"/>
      <c r="C430" s="192"/>
      <c r="D430" s="192"/>
      <c r="E430" s="192"/>
      <c r="F430" s="20"/>
      <c r="G430" s="29"/>
    </row>
    <row r="431" spans="2:7">
      <c r="B431" s="24"/>
      <c r="C431" s="192"/>
      <c r="D431" s="192"/>
      <c r="E431" s="192"/>
      <c r="F431" s="20"/>
      <c r="G431" s="29"/>
    </row>
    <row r="432" spans="2:7">
      <c r="B432" s="24"/>
      <c r="C432" s="192"/>
      <c r="D432" s="192"/>
      <c r="E432" s="192"/>
      <c r="F432" s="20"/>
      <c r="G432" s="29"/>
    </row>
    <row r="433" spans="2:7">
      <c r="B433" s="24"/>
      <c r="C433" s="192"/>
      <c r="D433" s="192"/>
      <c r="E433" s="192"/>
      <c r="F433" s="20"/>
      <c r="G433" s="29"/>
    </row>
    <row r="434" spans="2:7">
      <c r="B434" s="24"/>
      <c r="C434" s="192"/>
      <c r="D434" s="192"/>
      <c r="E434" s="192"/>
      <c r="F434" s="20"/>
      <c r="G434" s="29"/>
    </row>
    <row r="435" spans="2:7">
      <c r="B435" s="24"/>
      <c r="C435" s="192"/>
      <c r="D435" s="192"/>
      <c r="E435" s="192"/>
      <c r="F435" s="20"/>
      <c r="G435" s="29"/>
    </row>
    <row r="436" spans="2:7">
      <c r="B436" s="24"/>
      <c r="C436" s="192"/>
      <c r="D436" s="192"/>
      <c r="E436" s="192"/>
      <c r="F436" s="20"/>
      <c r="G436" s="29"/>
    </row>
    <row r="437" spans="2:7">
      <c r="B437" s="24"/>
      <c r="C437" s="192"/>
      <c r="D437" s="192"/>
      <c r="E437" s="192"/>
      <c r="F437" s="20"/>
      <c r="G437" s="29"/>
    </row>
    <row r="438" spans="2:7">
      <c r="B438" s="24"/>
      <c r="C438" s="192"/>
      <c r="D438" s="192"/>
      <c r="E438" s="192"/>
      <c r="F438" s="20"/>
      <c r="G438" s="29"/>
    </row>
    <row r="439" spans="2:7">
      <c r="B439" s="24"/>
      <c r="C439" s="192"/>
      <c r="D439" s="192"/>
      <c r="E439" s="192"/>
      <c r="F439" s="20"/>
      <c r="G439" s="29"/>
    </row>
    <row r="440" spans="2:7">
      <c r="B440" s="24"/>
      <c r="C440" s="192"/>
      <c r="D440" s="192"/>
      <c r="E440" s="192"/>
      <c r="F440" s="20"/>
      <c r="G440" s="29"/>
    </row>
    <row r="441" spans="2:7">
      <c r="B441" s="24"/>
      <c r="C441" s="192"/>
      <c r="D441" s="192"/>
      <c r="E441" s="192"/>
      <c r="F441" s="20"/>
      <c r="G441" s="29"/>
    </row>
    <row r="442" spans="2:7">
      <c r="B442" s="24"/>
      <c r="C442" s="192"/>
      <c r="D442" s="192"/>
      <c r="E442" s="192"/>
      <c r="F442" s="20"/>
      <c r="G442" s="29"/>
    </row>
    <row r="443" spans="2:7">
      <c r="B443" s="24"/>
      <c r="C443" s="192"/>
      <c r="D443" s="192"/>
      <c r="E443" s="192"/>
      <c r="F443" s="20"/>
      <c r="G443" s="29"/>
    </row>
    <row r="444" spans="2:7">
      <c r="B444" s="24"/>
      <c r="C444" s="192"/>
      <c r="D444" s="192"/>
      <c r="E444" s="192"/>
      <c r="F444" s="20"/>
      <c r="G444" s="29"/>
    </row>
    <row r="445" spans="2:7">
      <c r="B445" s="24"/>
      <c r="C445" s="192"/>
      <c r="D445" s="192"/>
      <c r="E445" s="192"/>
      <c r="F445" s="20"/>
      <c r="G445" s="29"/>
    </row>
    <row r="446" spans="2:7">
      <c r="B446" s="24"/>
      <c r="C446" s="192"/>
      <c r="D446" s="192"/>
      <c r="E446" s="192"/>
      <c r="F446" s="20"/>
      <c r="G446" s="29"/>
    </row>
    <row r="447" spans="2:7">
      <c r="B447" s="24"/>
      <c r="C447" s="192"/>
      <c r="D447" s="192"/>
      <c r="E447" s="192"/>
      <c r="F447" s="20"/>
      <c r="G447" s="29"/>
    </row>
    <row r="448" spans="2:7">
      <c r="B448" s="24"/>
      <c r="C448" s="192"/>
      <c r="D448" s="192"/>
      <c r="E448" s="192"/>
      <c r="F448" s="20"/>
      <c r="G448" s="29"/>
    </row>
    <row r="449" spans="2:7">
      <c r="B449" s="24"/>
      <c r="C449" s="192"/>
      <c r="D449" s="192"/>
      <c r="E449" s="192"/>
      <c r="F449" s="20"/>
      <c r="G449" s="29"/>
    </row>
    <row r="450" spans="2:7">
      <c r="B450" s="24"/>
      <c r="C450" s="192"/>
      <c r="D450" s="192"/>
      <c r="E450" s="192"/>
      <c r="F450" s="20"/>
      <c r="G450" s="29"/>
    </row>
    <row r="451" spans="2:7">
      <c r="B451" s="24"/>
      <c r="C451" s="192"/>
      <c r="D451" s="192"/>
      <c r="E451" s="192"/>
      <c r="F451" s="20"/>
      <c r="G451" s="29"/>
    </row>
    <row r="452" spans="2:7">
      <c r="B452" s="24"/>
      <c r="C452" s="192"/>
      <c r="D452" s="192"/>
      <c r="E452" s="192"/>
      <c r="F452" s="20"/>
      <c r="G452" s="29"/>
    </row>
    <row r="453" spans="2:7">
      <c r="B453" s="24"/>
      <c r="C453" s="192"/>
      <c r="D453" s="192"/>
      <c r="E453" s="192"/>
      <c r="F453" s="20"/>
      <c r="G453" s="29"/>
    </row>
    <row r="454" spans="2:7">
      <c r="B454" s="24"/>
      <c r="C454" s="192"/>
      <c r="D454" s="192"/>
      <c r="E454" s="192"/>
      <c r="F454" s="20"/>
      <c r="G454" s="29"/>
    </row>
    <row r="455" spans="2:7">
      <c r="B455" s="24"/>
      <c r="C455" s="192"/>
      <c r="D455" s="192"/>
      <c r="E455" s="192"/>
      <c r="F455" s="20"/>
      <c r="G455" s="29"/>
    </row>
    <row r="456" spans="2:7">
      <c r="B456" s="24"/>
      <c r="C456" s="192"/>
      <c r="D456" s="192"/>
      <c r="E456" s="192"/>
      <c r="F456" s="20"/>
      <c r="G456" s="29"/>
    </row>
    <row r="457" spans="2:7">
      <c r="B457" s="24"/>
      <c r="C457" s="192"/>
      <c r="D457" s="192"/>
      <c r="E457" s="192"/>
      <c r="F457" s="20"/>
      <c r="G457" s="29"/>
    </row>
    <row r="458" spans="2:7">
      <c r="B458" s="24"/>
      <c r="C458" s="192"/>
      <c r="D458" s="192"/>
      <c r="E458" s="192"/>
      <c r="F458" s="20"/>
      <c r="G458" s="29"/>
    </row>
    <row r="459" spans="2:7">
      <c r="B459" s="24"/>
      <c r="C459" s="192"/>
      <c r="D459" s="192"/>
      <c r="E459" s="192"/>
      <c r="F459" s="20"/>
      <c r="G459" s="29"/>
    </row>
    <row r="460" spans="2:7">
      <c r="B460" s="24"/>
      <c r="C460" s="192"/>
      <c r="D460" s="192"/>
      <c r="E460" s="192"/>
      <c r="F460" s="20"/>
      <c r="G460" s="29"/>
    </row>
    <row r="461" spans="2:7">
      <c r="B461" s="24"/>
      <c r="C461" s="192"/>
      <c r="D461" s="192"/>
      <c r="E461" s="192"/>
      <c r="F461" s="20"/>
      <c r="G461" s="29"/>
    </row>
    <row r="462" spans="2:7">
      <c r="B462" s="24"/>
      <c r="C462" s="192"/>
      <c r="D462" s="192"/>
      <c r="E462" s="192"/>
      <c r="F462" s="20"/>
      <c r="G462" s="29"/>
    </row>
    <row r="463" spans="2:7">
      <c r="B463" s="24"/>
      <c r="C463" s="192"/>
      <c r="D463" s="192"/>
      <c r="E463" s="192"/>
      <c r="F463" s="20"/>
      <c r="G463" s="29"/>
    </row>
    <row r="464" spans="2:7">
      <c r="B464" s="24"/>
      <c r="C464" s="192"/>
      <c r="D464" s="192"/>
      <c r="E464" s="192"/>
      <c r="F464" s="20"/>
      <c r="G464" s="29"/>
    </row>
    <row r="465" spans="2:7">
      <c r="B465" s="24"/>
      <c r="C465" s="192"/>
      <c r="D465" s="192"/>
      <c r="E465" s="192"/>
      <c r="F465" s="20"/>
      <c r="G465" s="29"/>
    </row>
    <row r="466" spans="2:7">
      <c r="B466" s="24"/>
      <c r="C466" s="192"/>
      <c r="D466" s="192"/>
      <c r="E466" s="192"/>
      <c r="F466" s="20"/>
      <c r="G466" s="29"/>
    </row>
    <row r="467" spans="2:7">
      <c r="B467" s="24"/>
      <c r="C467" s="192"/>
      <c r="D467" s="192"/>
      <c r="E467" s="192"/>
      <c r="F467" s="20"/>
      <c r="G467" s="29"/>
    </row>
    <row r="468" spans="2:7">
      <c r="B468" s="24"/>
      <c r="C468" s="192"/>
      <c r="D468" s="192"/>
      <c r="E468" s="192"/>
      <c r="F468" s="20"/>
      <c r="G468" s="29"/>
    </row>
    <row r="469" spans="2:7">
      <c r="B469" s="24"/>
      <c r="C469" s="192"/>
      <c r="D469" s="192"/>
      <c r="E469" s="192"/>
      <c r="F469" s="20"/>
      <c r="G469" s="29"/>
    </row>
    <row r="470" spans="2:7">
      <c r="B470" s="24"/>
      <c r="C470" s="192"/>
      <c r="D470" s="192"/>
      <c r="E470" s="192"/>
      <c r="F470" s="20"/>
      <c r="G470" s="29"/>
    </row>
    <row r="471" spans="2:7">
      <c r="B471" s="24"/>
      <c r="C471" s="192"/>
      <c r="D471" s="192"/>
      <c r="E471" s="192"/>
      <c r="F471" s="20"/>
      <c r="G471" s="29"/>
    </row>
    <row r="472" spans="2:7">
      <c r="B472" s="24"/>
      <c r="C472" s="192"/>
      <c r="D472" s="192"/>
      <c r="E472" s="192"/>
      <c r="F472" s="20"/>
      <c r="G472" s="29"/>
    </row>
    <row r="473" spans="2:7">
      <c r="B473" s="24"/>
      <c r="C473" s="192"/>
      <c r="D473" s="192"/>
      <c r="E473" s="192"/>
      <c r="F473" s="20"/>
      <c r="G473" s="29"/>
    </row>
    <row r="474" spans="2:7">
      <c r="B474" s="24"/>
      <c r="C474" s="192"/>
      <c r="D474" s="192"/>
      <c r="E474" s="192"/>
      <c r="F474" s="20"/>
      <c r="G474" s="29"/>
    </row>
    <row r="475" spans="2:7">
      <c r="B475" s="24"/>
      <c r="C475" s="192"/>
      <c r="D475" s="192"/>
      <c r="E475" s="192"/>
      <c r="F475" s="20"/>
      <c r="G475" s="29"/>
    </row>
    <row r="476" spans="2:7">
      <c r="B476" s="24"/>
      <c r="C476" s="192"/>
      <c r="D476" s="192"/>
      <c r="E476" s="192"/>
      <c r="F476" s="20"/>
      <c r="G476" s="29"/>
    </row>
    <row r="477" spans="2:7">
      <c r="B477" s="24"/>
      <c r="C477" s="192"/>
      <c r="D477" s="192"/>
      <c r="E477" s="192"/>
      <c r="F477" s="20"/>
      <c r="G477" s="29"/>
    </row>
    <row r="478" spans="2:7">
      <c r="B478" s="24"/>
      <c r="C478" s="192"/>
      <c r="D478" s="192"/>
      <c r="E478" s="192"/>
      <c r="F478" s="20"/>
      <c r="G478" s="29"/>
    </row>
    <row r="479" spans="2:7">
      <c r="B479" s="24"/>
      <c r="C479" s="192"/>
      <c r="D479" s="192"/>
      <c r="E479" s="192"/>
      <c r="F479" s="20"/>
      <c r="G479" s="29"/>
    </row>
    <row r="480" spans="2:7">
      <c r="B480" s="24"/>
      <c r="C480" s="192"/>
      <c r="D480" s="192"/>
      <c r="E480" s="192"/>
      <c r="F480" s="20"/>
      <c r="G480" s="29"/>
    </row>
    <row r="481" spans="2:7">
      <c r="B481" s="24"/>
      <c r="C481" s="192"/>
      <c r="D481" s="192"/>
      <c r="E481" s="192"/>
      <c r="F481" s="20"/>
      <c r="G481" s="29"/>
    </row>
    <row r="482" spans="2:7">
      <c r="B482" s="24"/>
      <c r="C482" s="192"/>
      <c r="D482" s="192"/>
      <c r="E482" s="192"/>
      <c r="F482" s="20"/>
      <c r="G482" s="29"/>
    </row>
    <row r="483" spans="2:7">
      <c r="B483" s="24"/>
      <c r="C483" s="192"/>
      <c r="D483" s="192"/>
      <c r="E483" s="192"/>
      <c r="F483" s="20"/>
      <c r="G483" s="29"/>
    </row>
    <row r="484" spans="2:7">
      <c r="B484" s="24"/>
      <c r="C484" s="192"/>
      <c r="D484" s="192"/>
      <c r="E484" s="192"/>
      <c r="F484" s="20"/>
      <c r="G484" s="29"/>
    </row>
    <row r="485" spans="2:7">
      <c r="B485" s="24"/>
      <c r="C485" s="192"/>
      <c r="D485" s="192"/>
      <c r="E485" s="192"/>
      <c r="F485" s="20"/>
      <c r="G485" s="29"/>
    </row>
    <row r="486" spans="2:7">
      <c r="B486" s="24"/>
      <c r="C486" s="192"/>
      <c r="D486" s="192"/>
      <c r="E486" s="192"/>
      <c r="F486" s="20"/>
      <c r="G486" s="29"/>
    </row>
    <row r="487" spans="2:7">
      <c r="B487" s="24"/>
      <c r="C487" s="192"/>
      <c r="D487" s="192"/>
      <c r="E487" s="192"/>
      <c r="F487" s="20"/>
      <c r="G487" s="29"/>
    </row>
    <row r="488" spans="2:7">
      <c r="B488" s="24"/>
      <c r="C488" s="192"/>
      <c r="D488" s="192"/>
      <c r="E488" s="192"/>
      <c r="F488" s="20"/>
      <c r="G488" s="29"/>
    </row>
    <row r="489" spans="2:7">
      <c r="B489" s="24"/>
      <c r="C489" s="192"/>
      <c r="D489" s="192"/>
      <c r="E489" s="192"/>
      <c r="F489" s="20"/>
      <c r="G489" s="29"/>
    </row>
    <row r="490" spans="2:7">
      <c r="B490" s="24"/>
      <c r="C490" s="192"/>
      <c r="D490" s="192"/>
      <c r="E490" s="192"/>
      <c r="F490" s="20"/>
      <c r="G490" s="29"/>
    </row>
    <row r="491" spans="2:7">
      <c r="B491" s="24"/>
      <c r="C491" s="192"/>
      <c r="D491" s="192"/>
      <c r="E491" s="192"/>
      <c r="F491" s="20"/>
      <c r="G491" s="29"/>
    </row>
    <row r="492" spans="2:7">
      <c r="B492" s="24"/>
      <c r="C492" s="192"/>
      <c r="D492" s="192"/>
      <c r="E492" s="192"/>
      <c r="F492" s="20"/>
      <c r="G492" s="29"/>
    </row>
    <row r="493" spans="2:7">
      <c r="B493" s="24"/>
      <c r="C493" s="192"/>
      <c r="D493" s="192"/>
      <c r="E493" s="192"/>
      <c r="F493" s="20"/>
      <c r="G493" s="29"/>
    </row>
    <row r="494" spans="2:7">
      <c r="B494" s="24"/>
      <c r="C494" s="192"/>
      <c r="D494" s="192"/>
      <c r="E494" s="192"/>
      <c r="F494" s="20"/>
      <c r="G494" s="29"/>
    </row>
    <row r="495" spans="2:7">
      <c r="B495" s="24"/>
      <c r="C495" s="192"/>
      <c r="D495" s="192"/>
      <c r="E495" s="192"/>
      <c r="F495" s="20"/>
      <c r="G495" s="29"/>
    </row>
    <row r="496" spans="2:7">
      <c r="B496" s="24"/>
      <c r="C496" s="192"/>
      <c r="D496" s="192"/>
      <c r="E496" s="192"/>
      <c r="F496" s="20"/>
      <c r="G496" s="29"/>
    </row>
    <row r="497" spans="2:7">
      <c r="B497" s="24"/>
      <c r="C497" s="192"/>
      <c r="D497" s="192"/>
      <c r="E497" s="192"/>
      <c r="F497" s="20"/>
      <c r="G497" s="29"/>
    </row>
    <row r="498" spans="2:7">
      <c r="B498" s="24"/>
      <c r="C498" s="192"/>
      <c r="D498" s="192"/>
      <c r="E498" s="192"/>
      <c r="F498" s="20"/>
      <c r="G498" s="29"/>
    </row>
    <row r="499" spans="2:7">
      <c r="B499" s="24"/>
      <c r="C499" s="192"/>
      <c r="D499" s="192"/>
      <c r="E499" s="192"/>
      <c r="F499" s="20"/>
      <c r="G499" s="29"/>
    </row>
    <row r="500" spans="2:7">
      <c r="B500" s="24"/>
      <c r="C500" s="192"/>
      <c r="D500" s="192"/>
      <c r="E500" s="192"/>
      <c r="F500" s="20"/>
      <c r="G500" s="29"/>
    </row>
    <row r="501" spans="2:7">
      <c r="B501" s="24"/>
      <c r="C501" s="192"/>
      <c r="D501" s="192"/>
      <c r="E501" s="192"/>
      <c r="F501" s="20"/>
      <c r="G501" s="29"/>
    </row>
    <row r="502" spans="2:7">
      <c r="B502" s="24"/>
      <c r="C502" s="192"/>
      <c r="D502" s="192"/>
      <c r="E502" s="192"/>
      <c r="F502" s="20"/>
      <c r="G502" s="29"/>
    </row>
    <row r="503" spans="2:7">
      <c r="B503" s="24"/>
      <c r="C503" s="192"/>
      <c r="D503" s="192"/>
      <c r="E503" s="192"/>
      <c r="F503" s="20"/>
      <c r="G503" s="29"/>
    </row>
    <row r="504" spans="2:7">
      <c r="B504" s="24"/>
      <c r="C504" s="192"/>
      <c r="D504" s="192"/>
      <c r="E504" s="192"/>
      <c r="F504" s="20"/>
      <c r="G504" s="29"/>
    </row>
    <row r="505" spans="2:7">
      <c r="B505" s="24"/>
      <c r="C505" s="192"/>
      <c r="D505" s="192"/>
      <c r="E505" s="192"/>
      <c r="F505" s="20"/>
      <c r="G505" s="29"/>
    </row>
    <row r="506" spans="2:7">
      <c r="B506" s="24"/>
      <c r="C506" s="192"/>
      <c r="D506" s="192"/>
      <c r="E506" s="192"/>
      <c r="F506" s="20"/>
      <c r="G506" s="29"/>
    </row>
    <row r="507" spans="2:7">
      <c r="B507" s="24"/>
      <c r="C507" s="192"/>
      <c r="D507" s="192"/>
      <c r="E507" s="192"/>
      <c r="F507" s="20"/>
      <c r="G507" s="29"/>
    </row>
    <row r="508" spans="2:7">
      <c r="B508" s="24"/>
      <c r="C508" s="192"/>
      <c r="D508" s="192"/>
      <c r="E508" s="192"/>
      <c r="F508" s="20"/>
      <c r="G508" s="29"/>
    </row>
    <row r="509" spans="2:7">
      <c r="B509" s="24"/>
      <c r="C509" s="192"/>
      <c r="D509" s="192"/>
      <c r="E509" s="192"/>
      <c r="F509" s="20"/>
      <c r="G509" s="29"/>
    </row>
    <row r="510" spans="2:7">
      <c r="B510" s="24"/>
      <c r="C510" s="192"/>
      <c r="D510" s="192"/>
      <c r="E510" s="192"/>
      <c r="F510" s="20"/>
      <c r="G510" s="29"/>
    </row>
    <row r="511" spans="2:7">
      <c r="B511" s="24"/>
      <c r="C511" s="192"/>
      <c r="D511" s="192"/>
      <c r="E511" s="192"/>
      <c r="F511" s="20"/>
      <c r="G511" s="29"/>
    </row>
    <row r="512" spans="2:7">
      <c r="B512" s="24"/>
      <c r="C512" s="192"/>
      <c r="D512" s="192"/>
      <c r="E512" s="192"/>
      <c r="F512" s="20"/>
      <c r="G512" s="29"/>
    </row>
    <row r="513" spans="2:7">
      <c r="B513" s="24"/>
      <c r="C513" s="192"/>
      <c r="D513" s="192"/>
      <c r="E513" s="192"/>
      <c r="F513" s="20"/>
      <c r="G513" s="29"/>
    </row>
    <row r="514" spans="2:7">
      <c r="B514" s="24"/>
      <c r="C514" s="192"/>
      <c r="D514" s="192"/>
      <c r="E514" s="192"/>
      <c r="F514" s="20"/>
      <c r="G514" s="29"/>
    </row>
    <row r="515" spans="2:7">
      <c r="B515" s="24"/>
      <c r="C515" s="192"/>
      <c r="D515" s="192"/>
      <c r="E515" s="192"/>
      <c r="F515" s="20"/>
      <c r="G515" s="29"/>
    </row>
    <row r="516" spans="2:7">
      <c r="B516" s="24"/>
      <c r="C516" s="192"/>
      <c r="D516" s="192"/>
      <c r="E516" s="192"/>
      <c r="F516" s="20"/>
      <c r="G516" s="29"/>
    </row>
    <row r="517" spans="2:7">
      <c r="B517" s="24"/>
      <c r="C517" s="192"/>
      <c r="D517" s="192"/>
      <c r="E517" s="192"/>
      <c r="F517" s="20"/>
      <c r="G517" s="29"/>
    </row>
    <row r="518" spans="2:7">
      <c r="B518" s="24"/>
      <c r="C518" s="192"/>
      <c r="D518" s="192"/>
      <c r="E518" s="192"/>
      <c r="F518" s="20"/>
      <c r="G518" s="29"/>
    </row>
    <row r="519" spans="2:7">
      <c r="B519" s="24"/>
      <c r="C519" s="192"/>
      <c r="D519" s="192"/>
      <c r="E519" s="192"/>
      <c r="F519" s="20"/>
      <c r="G519" s="29"/>
    </row>
    <row r="520" spans="2:7">
      <c r="B520" s="24"/>
      <c r="C520" s="192"/>
      <c r="D520" s="192"/>
      <c r="E520" s="192"/>
      <c r="F520" s="20"/>
      <c r="G520" s="29"/>
    </row>
    <row r="521" spans="2:7">
      <c r="B521" s="24"/>
      <c r="C521" s="192"/>
      <c r="D521" s="192"/>
      <c r="E521" s="192"/>
      <c r="F521" s="20"/>
      <c r="G521" s="29"/>
    </row>
    <row r="522" spans="2:7">
      <c r="B522" s="24"/>
      <c r="C522" s="192"/>
      <c r="D522" s="192"/>
      <c r="E522" s="192"/>
      <c r="F522" s="20"/>
      <c r="G522" s="29"/>
    </row>
    <row r="523" spans="2:7">
      <c r="B523" s="24"/>
      <c r="C523" s="192"/>
      <c r="D523" s="192"/>
      <c r="E523" s="192"/>
      <c r="F523" s="20"/>
      <c r="G523" s="29"/>
    </row>
    <row r="524" spans="2:7">
      <c r="B524" s="24"/>
      <c r="C524" s="192"/>
      <c r="D524" s="192"/>
      <c r="E524" s="192"/>
      <c r="F524" s="20"/>
      <c r="G524" s="29"/>
    </row>
    <row r="525" spans="2:7">
      <c r="B525" s="24"/>
      <c r="C525" s="192"/>
      <c r="D525" s="192"/>
      <c r="E525" s="192"/>
      <c r="F525" s="20"/>
      <c r="G525" s="29"/>
    </row>
    <row r="526" spans="2:7">
      <c r="B526" s="24"/>
      <c r="C526" s="192"/>
      <c r="D526" s="192"/>
      <c r="E526" s="192"/>
      <c r="F526" s="20"/>
      <c r="G526" s="29"/>
    </row>
    <row r="527" spans="2:7">
      <c r="B527" s="24"/>
      <c r="C527" s="192"/>
      <c r="D527" s="192"/>
      <c r="E527" s="192"/>
      <c r="F527" s="20"/>
      <c r="G527" s="29"/>
    </row>
    <row r="528" spans="2:7">
      <c r="B528" s="24"/>
      <c r="C528" s="192"/>
      <c r="D528" s="192"/>
      <c r="E528" s="192"/>
      <c r="F528" s="20"/>
      <c r="G528" s="29"/>
    </row>
    <row r="529" spans="2:7">
      <c r="B529" s="24"/>
      <c r="C529" s="192"/>
      <c r="D529" s="192"/>
      <c r="E529" s="192"/>
      <c r="F529" s="20"/>
      <c r="G529" s="29"/>
    </row>
    <row r="530" spans="2:7">
      <c r="B530" s="24"/>
      <c r="C530" s="192"/>
      <c r="D530" s="192"/>
      <c r="E530" s="192"/>
      <c r="F530" s="20"/>
      <c r="G530" s="29"/>
    </row>
    <row r="531" spans="2:7">
      <c r="B531" s="24"/>
      <c r="C531" s="192"/>
      <c r="D531" s="192"/>
      <c r="E531" s="192"/>
      <c r="F531" s="20"/>
      <c r="G531" s="29"/>
    </row>
    <row r="532" spans="2:7">
      <c r="B532" s="24"/>
      <c r="C532" s="192"/>
      <c r="D532" s="192"/>
      <c r="E532" s="192"/>
      <c r="F532" s="20"/>
      <c r="G532" s="29"/>
    </row>
    <row r="533" spans="2:7">
      <c r="B533" s="24"/>
      <c r="C533" s="192"/>
      <c r="D533" s="192"/>
      <c r="E533" s="192"/>
      <c r="F533" s="20"/>
      <c r="G533" s="29"/>
    </row>
    <row r="534" spans="2:7">
      <c r="B534" s="24"/>
      <c r="C534" s="192"/>
      <c r="D534" s="192"/>
      <c r="E534" s="192"/>
      <c r="F534" s="20"/>
      <c r="G534" s="29"/>
    </row>
    <row r="535" spans="2:7">
      <c r="B535" s="24"/>
      <c r="C535" s="192"/>
      <c r="D535" s="192"/>
      <c r="E535" s="192"/>
      <c r="F535" s="20"/>
      <c r="G535" s="29"/>
    </row>
    <row r="536" spans="2:7">
      <c r="B536" s="24"/>
      <c r="C536" s="192"/>
      <c r="D536" s="192"/>
      <c r="E536" s="192"/>
      <c r="F536" s="20"/>
      <c r="G536" s="29"/>
    </row>
    <row r="537" spans="2:7">
      <c r="B537" s="24"/>
      <c r="C537" s="192"/>
      <c r="D537" s="192"/>
      <c r="E537" s="192"/>
      <c r="F537" s="20"/>
      <c r="G537" s="29"/>
    </row>
    <row r="538" spans="2:7">
      <c r="B538" s="24"/>
      <c r="C538" s="192"/>
      <c r="D538" s="192"/>
      <c r="E538" s="192"/>
      <c r="F538" s="20"/>
      <c r="G538" s="29"/>
    </row>
    <row r="539" spans="2:7">
      <c r="B539" s="24"/>
      <c r="C539" s="192"/>
      <c r="D539" s="192"/>
      <c r="E539" s="192"/>
      <c r="F539" s="20"/>
      <c r="G539" s="29"/>
    </row>
    <row r="540" spans="2:7">
      <c r="B540" s="24"/>
      <c r="C540" s="192"/>
      <c r="D540" s="192"/>
      <c r="E540" s="192"/>
      <c r="F540" s="20"/>
      <c r="G540" s="29"/>
    </row>
    <row r="541" spans="2:7">
      <c r="B541" s="24"/>
      <c r="C541" s="192"/>
      <c r="D541" s="192"/>
      <c r="E541" s="192"/>
      <c r="F541" s="20"/>
      <c r="G541" s="29"/>
    </row>
    <row r="542" spans="2:7">
      <c r="B542" s="24"/>
      <c r="C542" s="192"/>
      <c r="D542" s="192"/>
      <c r="E542" s="192"/>
      <c r="F542" s="20"/>
      <c r="G542" s="29"/>
    </row>
    <row r="543" spans="2:7">
      <c r="B543" s="24"/>
      <c r="C543" s="192"/>
      <c r="D543" s="192"/>
      <c r="E543" s="192"/>
      <c r="F543" s="20"/>
      <c r="G543" s="29"/>
    </row>
    <row r="544" spans="2:7">
      <c r="B544" s="24"/>
      <c r="C544" s="192"/>
      <c r="D544" s="192"/>
      <c r="E544" s="192"/>
      <c r="F544" s="20"/>
      <c r="G544" s="29"/>
    </row>
    <row r="545" spans="2:7">
      <c r="B545" s="24"/>
      <c r="C545" s="192"/>
      <c r="D545" s="192"/>
      <c r="E545" s="192"/>
      <c r="F545" s="20"/>
      <c r="G545" s="29"/>
    </row>
    <row r="546" spans="2:7">
      <c r="B546" s="24"/>
      <c r="C546" s="192"/>
      <c r="D546" s="192"/>
      <c r="E546" s="192"/>
      <c r="F546" s="20"/>
      <c r="G546" s="29"/>
    </row>
    <row r="547" spans="2:7">
      <c r="B547" s="24"/>
      <c r="C547" s="192"/>
      <c r="D547" s="192"/>
      <c r="E547" s="192"/>
      <c r="F547" s="20"/>
      <c r="G547" s="29"/>
    </row>
    <row r="548" spans="2:7">
      <c r="B548" s="24"/>
      <c r="C548" s="192"/>
      <c r="D548" s="192"/>
      <c r="E548" s="192"/>
      <c r="F548" s="20"/>
      <c r="G548" s="29"/>
    </row>
    <row r="549" spans="2:7">
      <c r="B549" s="24"/>
      <c r="C549" s="192"/>
      <c r="D549" s="192"/>
      <c r="E549" s="192"/>
      <c r="F549" s="20"/>
      <c r="G549" s="29"/>
    </row>
    <row r="550" spans="2:7">
      <c r="B550" s="24"/>
    </row>
    <row r="551" spans="2:7">
      <c r="B551" s="24"/>
    </row>
    <row r="552" spans="2:7">
      <c r="B552" s="24"/>
    </row>
  </sheetData>
  <sheetProtection sheet="1" objects="1" scenarios="1"/>
  <mergeCells count="541">
    <mergeCell ref="C22:E22"/>
    <mergeCell ref="C23:E23"/>
    <mergeCell ref="B6:B7"/>
    <mergeCell ref="F6:F7"/>
    <mergeCell ref="C15:E15"/>
    <mergeCell ref="C6:E7"/>
    <mergeCell ref="C13:E13"/>
    <mergeCell ref="F13:G13"/>
    <mergeCell ref="G6:G7"/>
    <mergeCell ref="C16:E16"/>
    <mergeCell ref="C17:E17"/>
    <mergeCell ref="C18:E18"/>
    <mergeCell ref="C19:E19"/>
    <mergeCell ref="C20:E20"/>
    <mergeCell ref="C21:E21"/>
    <mergeCell ref="C24:E24"/>
    <mergeCell ref="C25:E25"/>
    <mergeCell ref="C38:E38"/>
    <mergeCell ref="C37:E37"/>
    <mergeCell ref="C26:E26"/>
    <mergeCell ref="C27:E27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50:E50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2:E62"/>
    <mergeCell ref="C63:E63"/>
    <mergeCell ref="C52:E52"/>
    <mergeCell ref="C53:E53"/>
    <mergeCell ref="C54:E54"/>
    <mergeCell ref="C55:E55"/>
    <mergeCell ref="C56:E56"/>
    <mergeCell ref="C57:E57"/>
    <mergeCell ref="C70:E70"/>
    <mergeCell ref="C71:E71"/>
    <mergeCell ref="C58:E58"/>
    <mergeCell ref="C59:E59"/>
    <mergeCell ref="C60:E60"/>
    <mergeCell ref="C61:E61"/>
    <mergeCell ref="C64:E64"/>
    <mergeCell ref="C65:E65"/>
    <mergeCell ref="C66:E66"/>
    <mergeCell ref="C67:E67"/>
    <mergeCell ref="C68:E68"/>
    <mergeCell ref="C69:E69"/>
    <mergeCell ref="C86:E86"/>
    <mergeCell ref="C87:E87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72:E72"/>
    <mergeCell ref="C73:E73"/>
    <mergeCell ref="C74:E74"/>
    <mergeCell ref="C75:E75"/>
    <mergeCell ref="C98:E98"/>
    <mergeCell ref="C99:E99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10:E110"/>
    <mergeCell ref="C111:E111"/>
    <mergeCell ref="C100:E100"/>
    <mergeCell ref="C101:E101"/>
    <mergeCell ref="C102:E102"/>
    <mergeCell ref="C103:E103"/>
    <mergeCell ref="C104:E104"/>
    <mergeCell ref="C105:E105"/>
    <mergeCell ref="C118:E118"/>
    <mergeCell ref="C119:E119"/>
    <mergeCell ref="C106:E106"/>
    <mergeCell ref="C107:E107"/>
    <mergeCell ref="C108:E108"/>
    <mergeCell ref="C109:E109"/>
    <mergeCell ref="C112:E112"/>
    <mergeCell ref="C113:E113"/>
    <mergeCell ref="C114:E114"/>
    <mergeCell ref="C115:E115"/>
    <mergeCell ref="C116:E116"/>
    <mergeCell ref="C117:E117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20:E120"/>
    <mergeCell ref="C121:E121"/>
    <mergeCell ref="C122:E122"/>
    <mergeCell ref="C123:E123"/>
    <mergeCell ref="C146:E146"/>
    <mergeCell ref="C147:E147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58:E158"/>
    <mergeCell ref="C159:E159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4:E154"/>
    <mergeCell ref="C155:E155"/>
    <mergeCell ref="C156:E156"/>
    <mergeCell ref="C157:E157"/>
    <mergeCell ref="C160:E160"/>
    <mergeCell ref="C161:E161"/>
    <mergeCell ref="C162:E162"/>
    <mergeCell ref="C163:E163"/>
    <mergeCell ref="C164:E164"/>
    <mergeCell ref="C165:E165"/>
    <mergeCell ref="C182:E182"/>
    <mergeCell ref="C183:E183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68:E168"/>
    <mergeCell ref="C169:E169"/>
    <mergeCell ref="C170:E170"/>
    <mergeCell ref="C171:E171"/>
    <mergeCell ref="C194:E194"/>
    <mergeCell ref="C195:E195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206:E206"/>
    <mergeCell ref="C207:E207"/>
    <mergeCell ref="C196:E196"/>
    <mergeCell ref="C197:E197"/>
    <mergeCell ref="C198:E198"/>
    <mergeCell ref="C199:E199"/>
    <mergeCell ref="C200:E200"/>
    <mergeCell ref="C201:E201"/>
    <mergeCell ref="C214:E214"/>
    <mergeCell ref="C215:E215"/>
    <mergeCell ref="C202:E202"/>
    <mergeCell ref="C203:E203"/>
    <mergeCell ref="C204:E204"/>
    <mergeCell ref="C205:E205"/>
    <mergeCell ref="C208:E208"/>
    <mergeCell ref="C209:E209"/>
    <mergeCell ref="C210:E210"/>
    <mergeCell ref="C211:E211"/>
    <mergeCell ref="C212:E212"/>
    <mergeCell ref="C213:E213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16:E216"/>
    <mergeCell ref="C217:E217"/>
    <mergeCell ref="C218:E218"/>
    <mergeCell ref="C219:E21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62:E262"/>
    <mergeCell ref="C263:E263"/>
    <mergeCell ref="C250:E250"/>
    <mergeCell ref="C251:E251"/>
    <mergeCell ref="C252:E252"/>
    <mergeCell ref="C253:E253"/>
    <mergeCell ref="C256:E256"/>
    <mergeCell ref="C257:E257"/>
    <mergeCell ref="C258:E258"/>
    <mergeCell ref="C259:E259"/>
    <mergeCell ref="C260:E260"/>
    <mergeCell ref="C261:E261"/>
    <mergeCell ref="C278:E278"/>
    <mergeCell ref="C279:E279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64:E264"/>
    <mergeCell ref="C265:E265"/>
    <mergeCell ref="C266:E266"/>
    <mergeCell ref="C267:E267"/>
    <mergeCell ref="C290:E290"/>
    <mergeCell ref="C291:E291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302:E302"/>
    <mergeCell ref="C303:E303"/>
    <mergeCell ref="C292:E292"/>
    <mergeCell ref="C293:E293"/>
    <mergeCell ref="C294:E294"/>
    <mergeCell ref="C295:E295"/>
    <mergeCell ref="C296:E296"/>
    <mergeCell ref="C297:E297"/>
    <mergeCell ref="C310:E310"/>
    <mergeCell ref="C311:E311"/>
    <mergeCell ref="C298:E298"/>
    <mergeCell ref="C299:E299"/>
    <mergeCell ref="C300:E300"/>
    <mergeCell ref="C301:E301"/>
    <mergeCell ref="C304:E304"/>
    <mergeCell ref="C305:E305"/>
    <mergeCell ref="C306:E306"/>
    <mergeCell ref="C307:E307"/>
    <mergeCell ref="C308:E308"/>
    <mergeCell ref="C309:E309"/>
    <mergeCell ref="C326:E326"/>
    <mergeCell ref="C327:E327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12:E312"/>
    <mergeCell ref="C313:E313"/>
    <mergeCell ref="C314:E314"/>
    <mergeCell ref="C315:E315"/>
    <mergeCell ref="C338:E338"/>
    <mergeCell ref="C339:E339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50:E350"/>
    <mergeCell ref="C351:E351"/>
    <mergeCell ref="C340:E340"/>
    <mergeCell ref="C341:E341"/>
    <mergeCell ref="C342:E342"/>
    <mergeCell ref="C343:E343"/>
    <mergeCell ref="C344:E344"/>
    <mergeCell ref="C345:E345"/>
    <mergeCell ref="C358:E358"/>
    <mergeCell ref="C359:E359"/>
    <mergeCell ref="C346:E346"/>
    <mergeCell ref="C347:E347"/>
    <mergeCell ref="C348:E348"/>
    <mergeCell ref="C349:E349"/>
    <mergeCell ref="C352:E352"/>
    <mergeCell ref="C353:E353"/>
    <mergeCell ref="C354:E354"/>
    <mergeCell ref="C355:E355"/>
    <mergeCell ref="C356:E356"/>
    <mergeCell ref="C357:E357"/>
    <mergeCell ref="C374:E374"/>
    <mergeCell ref="C375:E375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60:E360"/>
    <mergeCell ref="C361:E361"/>
    <mergeCell ref="C362:E362"/>
    <mergeCell ref="C363:E363"/>
    <mergeCell ref="C386:E386"/>
    <mergeCell ref="C387:E387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98:E398"/>
    <mergeCell ref="C399:E399"/>
    <mergeCell ref="C388:E388"/>
    <mergeCell ref="C389:E389"/>
    <mergeCell ref="C390:E390"/>
    <mergeCell ref="C391:E391"/>
    <mergeCell ref="C392:E392"/>
    <mergeCell ref="C393:E393"/>
    <mergeCell ref="C406:E406"/>
    <mergeCell ref="C407:E407"/>
    <mergeCell ref="C394:E394"/>
    <mergeCell ref="C395:E395"/>
    <mergeCell ref="C396:E396"/>
    <mergeCell ref="C397:E397"/>
    <mergeCell ref="C400:E400"/>
    <mergeCell ref="C401:E401"/>
    <mergeCell ref="C402:E402"/>
    <mergeCell ref="C403:E403"/>
    <mergeCell ref="C404:E404"/>
    <mergeCell ref="C405:E405"/>
    <mergeCell ref="C422:E422"/>
    <mergeCell ref="C423:E423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08:E408"/>
    <mergeCell ref="C409:E409"/>
    <mergeCell ref="C410:E410"/>
    <mergeCell ref="C411:E411"/>
    <mergeCell ref="C434:E434"/>
    <mergeCell ref="C435:E435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46:E446"/>
    <mergeCell ref="C447:E447"/>
    <mergeCell ref="C436:E436"/>
    <mergeCell ref="C437:E437"/>
    <mergeCell ref="C438:E438"/>
    <mergeCell ref="C439:E439"/>
    <mergeCell ref="C440:E440"/>
    <mergeCell ref="C441:E441"/>
    <mergeCell ref="C454:E454"/>
    <mergeCell ref="C455:E455"/>
    <mergeCell ref="C442:E442"/>
    <mergeCell ref="C443:E443"/>
    <mergeCell ref="C444:E444"/>
    <mergeCell ref="C445:E445"/>
    <mergeCell ref="C448:E448"/>
    <mergeCell ref="C449:E449"/>
    <mergeCell ref="C450:E450"/>
    <mergeCell ref="C451:E451"/>
    <mergeCell ref="C452:E452"/>
    <mergeCell ref="C453:E453"/>
    <mergeCell ref="C470:E470"/>
    <mergeCell ref="C471:E471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56:E456"/>
    <mergeCell ref="C457:E457"/>
    <mergeCell ref="C458:E458"/>
    <mergeCell ref="C459:E459"/>
    <mergeCell ref="C482:E482"/>
    <mergeCell ref="C483:E483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94:E494"/>
    <mergeCell ref="C495:E495"/>
    <mergeCell ref="C484:E484"/>
    <mergeCell ref="C485:E485"/>
    <mergeCell ref="C486:E486"/>
    <mergeCell ref="C487:E487"/>
    <mergeCell ref="C488:E488"/>
    <mergeCell ref="C489:E489"/>
    <mergeCell ref="C502:E502"/>
    <mergeCell ref="C503:E503"/>
    <mergeCell ref="C490:E490"/>
    <mergeCell ref="C491:E491"/>
    <mergeCell ref="C492:E492"/>
    <mergeCell ref="C493:E493"/>
    <mergeCell ref="C496:E496"/>
    <mergeCell ref="C497:E497"/>
    <mergeCell ref="C498:E498"/>
    <mergeCell ref="C499:E499"/>
    <mergeCell ref="C500:E500"/>
    <mergeCell ref="C501:E501"/>
    <mergeCell ref="C518:E518"/>
    <mergeCell ref="C519:E519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04:E504"/>
    <mergeCell ref="C505:E505"/>
    <mergeCell ref="C506:E506"/>
    <mergeCell ref="C507:E507"/>
    <mergeCell ref="C545:E545"/>
    <mergeCell ref="C546:E546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6:E536"/>
    <mergeCell ref="C537:E537"/>
    <mergeCell ref="C530:E530"/>
    <mergeCell ref="C531:E531"/>
    <mergeCell ref="C532:E532"/>
    <mergeCell ref="C533:E533"/>
    <mergeCell ref="C534:E534"/>
    <mergeCell ref="C535:E535"/>
    <mergeCell ref="C549:E549"/>
    <mergeCell ref="C538:E538"/>
    <mergeCell ref="C539:E539"/>
    <mergeCell ref="C540:E540"/>
    <mergeCell ref="C541:E541"/>
    <mergeCell ref="C542:E542"/>
    <mergeCell ref="C543:E543"/>
    <mergeCell ref="C544:E544"/>
    <mergeCell ref="C547:E547"/>
    <mergeCell ref="C548:E548"/>
  </mergeCells>
  <phoneticPr fontId="1" type="noConversion"/>
  <pageMargins left="0.75" right="0.75" top="1" bottom="1" header="0.5" footer="0.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</sheetPr>
  <dimension ref="B2:Q36"/>
  <sheetViews>
    <sheetView showGridLines="0" showRowColHeaders="0" zoomScaleNormal="100" workbookViewId="0">
      <selection activeCell="D4" sqref="D4:F4"/>
    </sheetView>
  </sheetViews>
  <sheetFormatPr defaultRowHeight="12.75"/>
  <cols>
    <col min="1" max="1" width="3.42578125" style="22" customWidth="1"/>
    <col min="2" max="2" width="15" style="22" customWidth="1"/>
    <col min="3" max="3" width="11.85546875" style="22" customWidth="1"/>
    <col min="4" max="7" width="11.7109375" style="22" customWidth="1"/>
    <col min="8" max="8" width="12.28515625" style="22" customWidth="1"/>
    <col min="9" max="9" width="9.140625" style="22"/>
    <col min="10" max="10" width="23.42578125" style="22" customWidth="1"/>
    <col min="11" max="16384" width="9.140625" style="22"/>
  </cols>
  <sheetData>
    <row r="2" spans="2:17" ht="14.25" customHeight="1">
      <c r="B2" s="71" t="str">
        <f>"Chart 1: Overall effectiveness of learning and skills providers inspected " &amp; IF('Chart 1'!$D$4=Dates1!$B$3, "between " &amp; Dates1!$B$3, IF('Chart 1'!$D$4 = Dates1!B3, "in "&amp;Dates1!B3, IF('Chart 1'!$D$4=Dates1!B4,"in "&amp; Dates1!B4, IF('Chart 1'!$D$4=Dates1!B5,"in "&amp; Dates1!B5, IF('Chart 1'!$D$4=Dates1!B6, "in " &amp; Dates1!B6, IF('Chart 1'!$D$4=Dates1!B7, "in " &amp; Dates1!B7)))))) &amp; " (provisional)"&amp;CHAR(185)&amp;" "&amp;CHAR(178)</f>
        <v>Chart 1: Overall effectiveness of learning and skills providers inspected between 1 January 2011 and 31 March 2011 (provisional)¹ ²</v>
      </c>
      <c r="C2" s="71"/>
    </row>
    <row r="3" spans="2:17">
      <c r="B3" s="32"/>
      <c r="C3" s="32"/>
    </row>
    <row r="4" spans="2:17" ht="12.75" customHeight="1">
      <c r="B4" s="25" t="s">
        <v>69</v>
      </c>
      <c r="C4" s="25"/>
      <c r="D4" s="177" t="s">
        <v>89</v>
      </c>
      <c r="E4" s="178"/>
      <c r="F4" s="179"/>
      <c r="G4" s="26"/>
      <c r="H4" s="26"/>
    </row>
    <row r="6" spans="2:17">
      <c r="B6" s="36"/>
      <c r="C6" s="36"/>
      <c r="L6" s="73"/>
      <c r="M6" s="74"/>
      <c r="N6" s="74"/>
      <c r="O6" s="74"/>
      <c r="P6" s="74"/>
      <c r="Q6" s="74"/>
    </row>
    <row r="7" spans="2:17">
      <c r="B7" s="201"/>
      <c r="C7" s="190" t="s">
        <v>148</v>
      </c>
      <c r="D7" s="203" t="s">
        <v>1</v>
      </c>
      <c r="E7" s="203"/>
      <c r="F7" s="203"/>
      <c r="G7" s="203"/>
      <c r="H7" s="158"/>
      <c r="L7" s="75"/>
      <c r="M7" s="200"/>
      <c r="N7" s="200"/>
      <c r="O7" s="200"/>
      <c r="P7" s="200"/>
      <c r="Q7" s="200"/>
    </row>
    <row r="8" spans="2:17">
      <c r="B8" s="202"/>
      <c r="C8" s="191"/>
      <c r="D8" s="77" t="s">
        <v>2</v>
      </c>
      <c r="E8" s="77" t="s">
        <v>3</v>
      </c>
      <c r="F8" s="77" t="s">
        <v>4</v>
      </c>
      <c r="G8" s="77" t="s">
        <v>5</v>
      </c>
      <c r="H8" s="159"/>
      <c r="K8" s="78"/>
      <c r="L8" s="79"/>
      <c r="M8" s="78"/>
      <c r="N8" s="78"/>
      <c r="O8" s="78"/>
      <c r="P8" s="78"/>
      <c r="Q8" s="76"/>
    </row>
    <row r="9" spans="2:17">
      <c r="B9" s="80" t="str">
        <f>"All colleges (" &amp; C9 &amp; ")"</f>
        <v>All colleges (28)</v>
      </c>
      <c r="C9" s="21">
        <f>SUM(D9:G9)</f>
        <v>28</v>
      </c>
      <c r="D9" s="46">
        <f>IF($D$4=Dates1!$B$3, DataPack!$B12, IF($D$4=Dates1!$B$4, DataPack!$G12, IF($D$4=Dates1!$B$5, DataPack!$L12, IF($D$4=Dates1!$B$6, DataPack!$Q12))))</f>
        <v>1</v>
      </c>
      <c r="E9" s="46">
        <f>IF($D$4=Dates1!$B$3, DataPack!$C12, IF($D$4=Dates1!$B$4, DataPack!$H12, IF($D$4=Dates1!$B$5, DataPack!$M12, IF($D$4=Dates1!$B$6, DataPack!$R12))))</f>
        <v>11</v>
      </c>
      <c r="F9" s="46">
        <f>IF($D$4=Dates1!$B$3, DataPack!$D12, IF($D$4=Dates1!$B$4, DataPack!$I12, IF($D$4=Dates1!$B$5, DataPack!$N12, IF($D$4=Dates1!$B$6, DataPack!$S12))))</f>
        <v>16</v>
      </c>
      <c r="G9" s="46">
        <f>IF($D$4=Dates1!$B$3, DataPack!$E12, IF($D$4=Dates1!$B$4, DataPack!$J12, IF($D$4=Dates1!$B$5, DataPack!$O12, IF($D$4=Dates1!$B$6, DataPack!$T12))))</f>
        <v>0</v>
      </c>
      <c r="H9" s="159"/>
      <c r="J9" s="81"/>
      <c r="K9" s="82"/>
      <c r="L9" s="83"/>
      <c r="M9" s="59"/>
      <c r="N9" s="59"/>
      <c r="O9" s="59"/>
      <c r="P9" s="59"/>
      <c r="Q9" s="76"/>
    </row>
    <row r="10" spans="2:17">
      <c r="B10" s="80" t="str">
        <f>"GFEC/TC (" &amp; C10 &amp; ")"</f>
        <v>GFEC/TC (22)</v>
      </c>
      <c r="C10" s="21">
        <f t="shared" ref="C10:C15" si="0">SUM(D10:G10)</f>
        <v>22</v>
      </c>
      <c r="D10" s="46">
        <f>IF($D$4=Dates1!$B$3, DataPack!$B38, IF($D$4=Dates1!$B$4, DataPack!$G38, IF($D$4=Dates1!$B$5, DataPack!$L38, IF($D$4=Dates1!$B$6, DataPack!$Q38))))</f>
        <v>1</v>
      </c>
      <c r="E10" s="46">
        <f>IF($D$4=Dates1!$B$3, DataPack!$C38, IF($D$4=Dates1!$B$4, DataPack!$H38, IF($D$4=Dates1!$B$5, DataPack!$M38, IF($D$4=Dates1!$B$6, DataPack!$R38))))</f>
        <v>10</v>
      </c>
      <c r="F10" s="46">
        <f>IF($D$4=Dates1!$B$3, DataPack!$D38, IF($D$4=Dates1!$B$4, DataPack!$I38, IF($D$4=Dates1!$B$5, DataPack!$N38, IF($D$4=Dates1!$B$6, DataPack!$S38))))</f>
        <v>11</v>
      </c>
      <c r="G10" s="46">
        <f>IF($D$4=Dates1!$B$3, DataPack!$E38, IF($D$4=Dates1!$B$4, DataPack!$J38, IF($D$4=Dates1!$B$5, DataPack!$O38, IF($D$4=Dates1!$B$6, DataPack!$T38))))</f>
        <v>0</v>
      </c>
      <c r="H10" s="159"/>
      <c r="J10" s="81"/>
      <c r="K10" s="82"/>
      <c r="L10" s="83"/>
      <c r="M10" s="59"/>
      <c r="N10" s="59"/>
      <c r="O10" s="59"/>
      <c r="P10" s="59"/>
      <c r="Q10" s="76"/>
    </row>
    <row r="11" spans="2:17" ht="12.75" customHeight="1">
      <c r="B11" s="80" t="str">
        <f>"SFC (" &amp; C11 &amp; ")"</f>
        <v>SFC (1)</v>
      </c>
      <c r="C11" s="21">
        <f t="shared" si="0"/>
        <v>1</v>
      </c>
      <c r="D11" s="46">
        <f>IF($D$4=Dates1!$B$3, DataPack!$B64, IF($D$4=Dates1!$B$4, DataPack!$G64, IF($D$4=Dates1!$B$5, DataPack!$L64, IF($D$4=Dates1!$B$6, DataPack!$Q64))))</f>
        <v>0</v>
      </c>
      <c r="E11" s="46">
        <f>IF($D$4=Dates1!$B$3, DataPack!$C64, IF($D$4=Dates1!$B$4, DataPack!$H64, IF($D$4=Dates1!$B$5, DataPack!$M64, IF($D$4=Dates1!$B$6, DataPack!$R64))))</f>
        <v>1</v>
      </c>
      <c r="F11" s="46">
        <f>IF($D$4=Dates1!$B$3, DataPack!$D64, IF($D$4=Dates1!$B$4, DataPack!$I64, IF($D$4=Dates1!$B$5, DataPack!$N64, IF($D$4=Dates1!$B$6, DataPack!$S64))))</f>
        <v>0</v>
      </c>
      <c r="G11" s="46">
        <f>IF($D$4=Dates1!$B$3, DataPack!$E64, IF($D$4=Dates1!$B$4, DataPack!$J64, IF($D$4=Dates1!$B$5, DataPack!$O64, IF($D$4=Dates1!$B$6, DataPack!$T64))))</f>
        <v>0</v>
      </c>
      <c r="H11" s="159"/>
      <c r="J11" s="81"/>
      <c r="K11" s="82"/>
      <c r="L11" s="60"/>
      <c r="M11" s="59"/>
      <c r="N11" s="59"/>
      <c r="O11" s="59"/>
      <c r="P11" s="59"/>
      <c r="Q11" s="76"/>
    </row>
    <row r="12" spans="2:17">
      <c r="B12" s="80" t="str">
        <f>"ISC (" &amp; C12 &amp; ")"</f>
        <v>ISC (5)</v>
      </c>
      <c r="C12" s="21">
        <f t="shared" si="0"/>
        <v>5</v>
      </c>
      <c r="D12" s="46">
        <f>IF($D$4=Dates1!$B$3, DataPack!$B90, IF($D$4=Dates1!$B$4, DataPack!$G90, IF($D$4=Dates1!$B$5, DataPack!$L90, IF($D$4=Dates1!$B$6, DataPack!$Q90))))</f>
        <v>0</v>
      </c>
      <c r="E12" s="46">
        <f>IF($D$4=Dates1!$B$3, DataPack!$C90, IF($D$4=Dates1!$B$4, DataPack!$H90, IF($D$4=Dates1!$B$5, DataPack!$M90, IF($D$4=Dates1!$B$6, DataPack!$R90))))</f>
        <v>0</v>
      </c>
      <c r="F12" s="46">
        <f>IF($D$4=Dates1!$B$3, DataPack!$D90, IF($D$4=Dates1!$B$4, DataPack!$I90, IF($D$4=Dates1!$B$5, DataPack!$N90, IF($D$4=Dates1!$B$6, DataPack!$S90))))</f>
        <v>5</v>
      </c>
      <c r="G12" s="46">
        <f>IF($D$4=Dates1!$B$3, DataPack!$E90, IF($D$4=Dates1!$B$4, DataPack!$J90, IF($D$4=Dates1!$B$5, DataPack!$O90, IF($D$4=Dates1!$B$6, DataPack!$T90))))</f>
        <v>0</v>
      </c>
      <c r="H12" s="159"/>
      <c r="J12" s="81"/>
      <c r="K12" s="82"/>
      <c r="L12" s="83"/>
      <c r="M12" s="59"/>
      <c r="N12" s="59"/>
      <c r="O12" s="59"/>
      <c r="P12" s="59"/>
      <c r="Q12" s="76"/>
    </row>
    <row r="13" spans="2:17">
      <c r="B13" s="80" t="str">
        <f>"WBL (" &amp; C13 &amp; ")"</f>
        <v>WBL (45)</v>
      </c>
      <c r="C13" s="21">
        <f t="shared" si="0"/>
        <v>45</v>
      </c>
      <c r="D13" s="46">
        <f>IF($D$4=Dates1!$B$3, DataPack!$B142, IF($D$4=Dates1!$B$4, DataPack!$G142, IF($D$4=Dates1!$B$5, DataPack!$L142, IF($D$4=Dates1!$B$6, DataPack!$Q142))))</f>
        <v>5</v>
      </c>
      <c r="E13" s="46">
        <f>IF($D$4=Dates1!$B$3, DataPack!$C142, IF($D$4=Dates1!$B$4, DataPack!$H142, IF($D$4=Dates1!$B$5, DataPack!$M142, IF($D$4=Dates1!$B$6, DataPack!$R142))))</f>
        <v>22</v>
      </c>
      <c r="F13" s="46">
        <f>IF($D$4=Dates1!$B$3, DataPack!$D142, IF($D$4=Dates1!$B$4, DataPack!$I142, IF($D$4=Dates1!$B$5, DataPack!$N142, IF($D$4=Dates1!$B$6, DataPack!$S142))))</f>
        <v>15</v>
      </c>
      <c r="G13" s="46">
        <f>IF($D$4=Dates1!$B$3, DataPack!$E142, IF($D$4=Dates1!$B$4, DataPack!$J142, IF($D$4=Dates1!$B$5, DataPack!$O142, IF($D$4=Dates1!$B$6, DataPack!$T142))))</f>
        <v>3</v>
      </c>
      <c r="H13" s="159"/>
      <c r="J13" s="85"/>
    </row>
    <row r="14" spans="2:17">
      <c r="B14" s="80" t="str">
        <f>"ACL (" &amp; C14 &amp; ")"</f>
        <v>ACL (14)</v>
      </c>
      <c r="C14" s="21">
        <f t="shared" si="0"/>
        <v>14</v>
      </c>
      <c r="D14" s="46">
        <f>IF($D$4=Dates1!$B$3, DataPack!$B168, IF($D$4=Dates1!$B$4, DataPack!$G168, IF($D$4=Dates1!$B$5, DataPack!$L168, IF($D$4=Dates1!$B$6, DataPack!$Q168))))</f>
        <v>0</v>
      </c>
      <c r="E14" s="46">
        <f>IF($D$4=Dates1!$B$3, DataPack!$C168, IF($D$4=Dates1!$B$4, DataPack!$H168, IF($D$4=Dates1!$B$5, DataPack!$M168, IF($D$4=Dates1!$B$6, DataPack!$R168))))</f>
        <v>10</v>
      </c>
      <c r="F14" s="46">
        <f>IF($D$4=Dates1!$B$3, DataPack!$D168, IF($D$4=Dates1!$B$4, DataPack!$I168, IF($D$4=Dates1!$B$5, DataPack!$N168, IF($D$4=Dates1!$B$6, DataPack!$S168))))</f>
        <v>4</v>
      </c>
      <c r="G14" s="46">
        <f>IF($D$4=Dates1!$B$3, DataPack!$E168, IF($D$4=Dates1!$B$4, DataPack!$J168, IF($D$4=Dates1!$B$5, DataPack!$O168, IF($D$4=Dates1!$B$6, DataPack!$T168))))</f>
        <v>0</v>
      </c>
      <c r="H14" s="159"/>
    </row>
    <row r="15" spans="2:17">
      <c r="B15" s="84" t="str">
        <f>"Prison (" &amp; C15 &amp; ")"</f>
        <v>Prison (5)</v>
      </c>
      <c r="C15" s="39">
        <f t="shared" si="0"/>
        <v>5</v>
      </c>
      <c r="D15" s="50">
        <f>IF($D$4=Dates1!$B$3, DataPack!$B220, IF($D$4=Dates1!$B$4, DataPack!$G220, IF($D$4=Dates1!$B$5, DataPack!$L220, IF($D$4=Dates1!$B$6, DataPack!$Q220))))</f>
        <v>0</v>
      </c>
      <c r="E15" s="50">
        <f>IF($D$4=Dates1!$B$3, DataPack!$C220, IF($D$4=Dates1!$B$4, DataPack!$H220, IF($D$4=Dates1!$B$5, DataPack!$M220, IF($D$4=Dates1!$B$6, DataPack!$R220))))</f>
        <v>1</v>
      </c>
      <c r="F15" s="50">
        <f>IF($D$4=Dates1!$B$3, DataPack!$D220, IF($D$4=Dates1!$B$4, DataPack!$I220, IF($D$4=Dates1!$B$5, DataPack!$N220, IF($D$4=Dates1!$B$6, DataPack!$S220))))</f>
        <v>2</v>
      </c>
      <c r="G15" s="50">
        <f>IF($D$4=Dates1!$B$3, DataPack!$E220, IF($D$4=Dates1!$B$4, DataPack!$J220, IF($D$4=Dates1!$B$5, DataPack!$O220, IF($D$4=Dates1!$B$6, DataPack!$T220))))</f>
        <v>2</v>
      </c>
      <c r="H15" s="159"/>
      <c r="I15" s="107"/>
      <c r="J15" s="107"/>
      <c r="K15" s="107"/>
    </row>
    <row r="16" spans="2:17">
      <c r="B16" s="80"/>
      <c r="C16" s="80"/>
      <c r="D16" s="46"/>
      <c r="G16" s="115" t="s">
        <v>117</v>
      </c>
      <c r="K16" s="80"/>
    </row>
    <row r="17" spans="11:11">
      <c r="K17" s="86"/>
    </row>
    <row r="18" spans="11:11">
      <c r="K18" s="80"/>
    </row>
    <row r="19" spans="11:11">
      <c r="K19" s="80"/>
    </row>
    <row r="20" spans="11:11">
      <c r="K20" s="42"/>
    </row>
    <row r="34" spans="2:9" ht="12.75" customHeight="1">
      <c r="B34" s="70" t="s">
        <v>198</v>
      </c>
      <c r="C34" s="160"/>
      <c r="D34" s="160"/>
      <c r="E34" s="160"/>
      <c r="F34" s="160"/>
      <c r="G34" s="160"/>
      <c r="H34" s="160"/>
    </row>
    <row r="35" spans="2:9" ht="10.5" customHeight="1">
      <c r="B35" s="199" t="s">
        <v>199</v>
      </c>
      <c r="C35" s="199"/>
      <c r="D35" s="199"/>
      <c r="E35" s="199"/>
      <c r="F35" s="199"/>
      <c r="G35" s="199"/>
      <c r="H35" s="199"/>
      <c r="I35" s="160"/>
    </row>
    <row r="36" spans="2:9" ht="11.25" customHeight="1">
      <c r="B36" s="199"/>
      <c r="C36" s="199"/>
      <c r="D36" s="199"/>
      <c r="E36" s="199"/>
      <c r="F36" s="199"/>
      <c r="G36" s="199"/>
      <c r="H36" s="199"/>
      <c r="I36" s="160"/>
    </row>
  </sheetData>
  <sheetProtection sheet="1" objects="1" scenarios="1"/>
  <mergeCells count="6">
    <mergeCell ref="B35:H36"/>
    <mergeCell ref="D4:F4"/>
    <mergeCell ref="M7:Q7"/>
    <mergeCell ref="B7:B8"/>
    <mergeCell ref="C7:C8"/>
    <mergeCell ref="D7:G7"/>
  </mergeCells>
  <phoneticPr fontId="1" type="noConversion"/>
  <dataValidations count="1">
    <dataValidation type="list" allowBlank="1" showInputMessage="1" showErrorMessage="1" sqref="D4 G4:H4">
      <formula1>Date</formula1>
    </dataValidation>
  </dataValidation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B2:Q34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22" customWidth="1"/>
    <col min="2" max="2" width="23.85546875" style="22" customWidth="1"/>
    <col min="3" max="3" width="12.85546875" style="22" customWidth="1"/>
    <col min="4" max="8" width="11.7109375" style="22" customWidth="1"/>
    <col min="9" max="16384" width="9.140625" style="22"/>
  </cols>
  <sheetData>
    <row r="2" spans="2:17">
      <c r="B2" s="71" t="s">
        <v>213</v>
      </c>
      <c r="G2" s="72"/>
      <c r="H2" s="87"/>
      <c r="I2" s="87"/>
      <c r="J2" s="87"/>
      <c r="K2" s="87"/>
    </row>
    <row r="3" spans="2:17">
      <c r="B3" s="88"/>
    </row>
    <row r="4" spans="2:17" ht="12.75" customHeight="1">
      <c r="B4" s="25" t="s">
        <v>69</v>
      </c>
      <c r="C4" s="204" t="s">
        <v>89</v>
      </c>
      <c r="D4" s="204"/>
      <c r="E4" s="204"/>
      <c r="F4" s="26"/>
      <c r="G4" s="26"/>
    </row>
    <row r="5" spans="2:17">
      <c r="B5" s="88"/>
    </row>
    <row r="6" spans="2:17">
      <c r="B6" s="36"/>
    </row>
    <row r="7" spans="2:17">
      <c r="B7" s="205"/>
      <c r="C7" s="190" t="s">
        <v>148</v>
      </c>
      <c r="D7" s="203" t="s">
        <v>12</v>
      </c>
      <c r="E7" s="203"/>
      <c r="F7" s="203"/>
      <c r="G7" s="203"/>
      <c r="H7" s="158"/>
      <c r="K7" s="75"/>
      <c r="L7" s="89"/>
      <c r="M7" s="200"/>
      <c r="N7" s="200"/>
      <c r="O7" s="200"/>
      <c r="P7" s="200"/>
      <c r="Q7" s="200"/>
    </row>
    <row r="8" spans="2:17">
      <c r="B8" s="206"/>
      <c r="C8" s="191"/>
      <c r="D8" s="77" t="s">
        <v>2</v>
      </c>
      <c r="E8" s="77" t="s">
        <v>3</v>
      </c>
      <c r="F8" s="77" t="s">
        <v>4</v>
      </c>
      <c r="G8" s="77" t="s">
        <v>5</v>
      </c>
      <c r="H8" s="159"/>
      <c r="K8" s="79"/>
      <c r="L8" s="89"/>
      <c r="M8" s="78"/>
      <c r="N8" s="78"/>
      <c r="O8" s="78"/>
      <c r="P8" s="78"/>
      <c r="Q8" s="76"/>
    </row>
    <row r="9" spans="2:17">
      <c r="B9" s="161" t="str">
        <f>"Overall effectiveness (" &amp; C9 &amp;")"</f>
        <v>Overall effectiveness (92)</v>
      </c>
      <c r="C9" s="21">
        <f>SUM(D9:G9)</f>
        <v>92</v>
      </c>
      <c r="D9" s="46">
        <f>IF($C$4=Dates1!$B$3, DataPack!$B272, IF($C$4=Dates1!$B$4, DataPack!$G272, IF($C$4=Dates1!$B$5, DataPack!$L272, IF($C$4=Dates1!$B$6, DataPack!$Q272))))</f>
        <v>6</v>
      </c>
      <c r="E9" s="46">
        <f>IF($C$4=Dates1!$B$3, DataPack!$C272, IF($C$4=Dates1!$B$4, DataPack!$H272, IF($C$4=Dates1!$B$5, DataPack!$M272, IF($C$4=Dates1!$B$6, DataPack!$R272))))</f>
        <v>44</v>
      </c>
      <c r="F9" s="46">
        <f>IF($C$4=Dates1!$B$3, DataPack!$D272, IF($C$4=Dates1!$B$4, DataPack!$I272, IF($C$4=Dates1!$B$5, DataPack!$N272, IF($C$4=Dates1!$B$6, DataPack!$S272))))</f>
        <v>37</v>
      </c>
      <c r="G9" s="46">
        <f>IF($C$4=Dates1!$B$3, DataPack!$E272, IF($C$4=Dates1!$B$4, DataPack!$J272, IF($C$4=Dates1!$B$5, DataPack!$O272, IF($C$4=Dates1!$B$6, DataPack!$T272))))</f>
        <v>5</v>
      </c>
      <c r="H9" s="164"/>
      <c r="K9" s="209"/>
      <c r="L9" s="209"/>
      <c r="M9" s="59"/>
      <c r="N9" s="59"/>
      <c r="O9" s="59"/>
      <c r="P9" s="59"/>
      <c r="Q9" s="76"/>
    </row>
    <row r="10" spans="2:17">
      <c r="B10" s="162" t="str">
        <f>"Capacity to improve (" &amp; C10 &amp;")"</f>
        <v>Capacity to improve (92)</v>
      </c>
      <c r="C10" s="21">
        <f>SUM(D10:G10)</f>
        <v>92</v>
      </c>
      <c r="D10" s="46">
        <f>IF($C$4=Dates1!$B$3, DataPack!$B273, IF($C$4=Dates1!$B$4, DataPack!$G273, IF($C$4=Dates1!$B$5, DataPack!$L273, IF($C$4=Dates1!$B$6, DataPack!$Q273))))</f>
        <v>8</v>
      </c>
      <c r="E10" s="46">
        <f>IF($C$4=Dates1!$B$3, DataPack!$C273, IF($C$4=Dates1!$B$4, DataPack!$H273, IF($C$4=Dates1!$B$5, DataPack!$M273, IF($C$4=Dates1!$B$6, DataPack!$R273))))</f>
        <v>43</v>
      </c>
      <c r="F10" s="46">
        <f>IF($C$4=Dates1!$B$3, DataPack!$D273, IF($C$4=Dates1!$B$4, DataPack!$I273, IF($C$4=Dates1!$B$5, DataPack!$N273, IF($C$4=Dates1!$B$6, DataPack!$S273))))</f>
        <v>37</v>
      </c>
      <c r="G10" s="46">
        <f>IF($C$4=Dates1!$B$3, DataPack!$E273, IF($C$4=Dates1!$B$4, DataPack!$J273, IF($C$4=Dates1!$B$5, DataPack!$O273, IF($C$4=Dates1!$B$6, DataPack!$T273))))</f>
        <v>4</v>
      </c>
      <c r="H10" s="164"/>
      <c r="K10" s="209"/>
      <c r="L10" s="209"/>
      <c r="M10" s="59"/>
      <c r="N10" s="59"/>
      <c r="O10" s="59"/>
      <c r="P10" s="59"/>
      <c r="Q10" s="76"/>
    </row>
    <row r="11" spans="2:17">
      <c r="B11" s="162" t="str">
        <f>"Outcomes for learners (" &amp; C11 &amp;")"</f>
        <v>Outcomes for learners (92)</v>
      </c>
      <c r="C11" s="21">
        <f>SUM(D11:G11)</f>
        <v>92</v>
      </c>
      <c r="D11" s="46">
        <f>IF($C$4=Dates1!$B$3, DataPack!$B274, IF($C$4=Dates1!$B$4, DataPack!$G274, IF($C$4=Dates1!$B$5, DataPack!$L274, IF($C$4=Dates1!$B$6, DataPack!$Q274))))</f>
        <v>8</v>
      </c>
      <c r="E11" s="46">
        <f>IF($C$4=Dates1!$B$3, DataPack!$C274, IF($C$4=Dates1!$B$4, DataPack!$H274, IF($C$4=Dates1!$B$5, DataPack!$M274, IF($C$4=Dates1!$B$6, DataPack!$R274))))</f>
        <v>43</v>
      </c>
      <c r="F11" s="46">
        <f>IF($C$4=Dates1!$B$3, DataPack!$D274, IF($C$4=Dates1!$B$4, DataPack!$I274, IF($C$4=Dates1!$B$5, DataPack!$N274, IF($C$4=Dates1!$B$6, DataPack!$S274))))</f>
        <v>38</v>
      </c>
      <c r="G11" s="46">
        <f>IF($C$4=Dates1!$B$3, DataPack!$E274, IF($C$4=Dates1!$B$4, DataPack!$J274, IF($C$4=Dates1!$B$5, DataPack!$O274, IF($C$4=Dates1!$B$6, DataPack!$T274))))</f>
        <v>3</v>
      </c>
      <c r="H11" s="164"/>
      <c r="K11" s="209"/>
      <c r="L11" s="209"/>
      <c r="M11" s="59"/>
      <c r="N11" s="59"/>
      <c r="O11" s="59"/>
      <c r="P11" s="59"/>
      <c r="Q11" s="76"/>
    </row>
    <row r="12" spans="2:17" ht="12.75" customHeight="1">
      <c r="B12" s="162" t="str">
        <f>"Quality of provision (" &amp; C12 &amp;")"</f>
        <v>Quality of provision (92)</v>
      </c>
      <c r="C12" s="21">
        <f>SUM(D12:G12)</f>
        <v>92</v>
      </c>
      <c r="D12" s="46">
        <f>IF($C$4=Dates1!$B$3, DataPack!$B282, IF($C$4=Dates1!$B$4, DataPack!$G282, IF($C$4=Dates1!$B$5, DataPack!$L282, IF($C$4=Dates1!$B$6, DataPack!$Q282))))</f>
        <v>5</v>
      </c>
      <c r="E12" s="46">
        <f>IF($C$4=Dates1!$B$3, DataPack!$C282, IF($C$4=Dates1!$B$4, DataPack!$H282, IF($C$4=Dates1!$B$5, DataPack!$M282, IF($C$4=Dates1!$B$6, DataPack!$R282))))</f>
        <v>55</v>
      </c>
      <c r="F12" s="46">
        <f>IF($C$4=Dates1!$B$3, DataPack!$D282, IF($C$4=Dates1!$B$4, DataPack!$I282, IF($C$4=Dates1!$B$5, DataPack!$N282, IF($C$4=Dates1!$B$6, DataPack!$S282))))</f>
        <v>30</v>
      </c>
      <c r="G12" s="46">
        <f>IF($C$4=Dates1!$B$3, DataPack!$E282, IF($C$4=Dates1!$B$4, DataPack!$J282, IF($C$4=Dates1!$B$5, DataPack!$O282, IF($C$4=Dates1!$B$6, DataPack!$T282))))</f>
        <v>2</v>
      </c>
      <c r="H12" s="164"/>
      <c r="K12" s="207"/>
      <c r="L12" s="207"/>
      <c r="M12" s="59"/>
      <c r="N12" s="59"/>
      <c r="O12" s="59"/>
      <c r="P12" s="59"/>
      <c r="Q12" s="76"/>
    </row>
    <row r="13" spans="2:17" ht="12.75" customHeight="1">
      <c r="B13" s="163" t="str">
        <f>"Leadership and management (" &amp; C13 &amp;")"</f>
        <v>Leadership and management (92)</v>
      </c>
      <c r="C13" s="39">
        <f>SUM(D13:G13)</f>
        <v>92</v>
      </c>
      <c r="D13" s="50">
        <f>IF($C$4=Dates1!$B$3, DataPack!$B287, IF($C$4=Dates1!$B$4, DataPack!$G287, IF($C$4=Dates1!$B$5, DataPack!$L287, IF($C$4=Dates1!$B$6, DataPack!$Q287))))</f>
        <v>6</v>
      </c>
      <c r="E13" s="50">
        <f>IF($C$4=Dates1!$B$3, DataPack!$C287, IF($C$4=Dates1!$B$4, DataPack!$H287, IF($C$4=Dates1!$B$5, DataPack!$M287, IF($C$4=Dates1!$B$6, DataPack!$R287))))</f>
        <v>46</v>
      </c>
      <c r="F13" s="50">
        <f>IF($C$4=Dates1!$B$3, DataPack!$D287, IF($C$4=Dates1!$B$4, DataPack!$I287, IF($C$4=Dates1!$B$5, DataPack!$N287, IF($C$4=Dates1!$B$6, DataPack!$S287))))</f>
        <v>35</v>
      </c>
      <c r="G13" s="50">
        <f>IF($C$4=Dates1!$B$3, DataPack!$E287, IF($C$4=Dates1!$B$4, DataPack!$J287, IF($C$4=Dates1!$B$5, DataPack!$O287, IF($C$4=Dates1!$B$6, DataPack!$T287))))</f>
        <v>5</v>
      </c>
      <c r="H13" s="164"/>
      <c r="K13" s="208"/>
      <c r="L13" s="208"/>
      <c r="M13" s="59"/>
      <c r="N13" s="59"/>
      <c r="O13" s="59"/>
      <c r="P13" s="59"/>
      <c r="Q13" s="76"/>
    </row>
    <row r="14" spans="2:17" ht="12" customHeight="1">
      <c r="G14" s="115" t="s">
        <v>117</v>
      </c>
      <c r="H14" s="107"/>
    </row>
    <row r="33" spans="2:2">
      <c r="B33" s="70"/>
    </row>
    <row r="34" spans="2:2">
      <c r="B34" s="70" t="s">
        <v>198</v>
      </c>
    </row>
  </sheetData>
  <sheetProtection sheet="1" objects="1" scenarios="1"/>
  <mergeCells count="10">
    <mergeCell ref="M7:Q7"/>
    <mergeCell ref="K9:L9"/>
    <mergeCell ref="K10:L10"/>
    <mergeCell ref="K11:L11"/>
    <mergeCell ref="C4:E4"/>
    <mergeCell ref="B7:B8"/>
    <mergeCell ref="C7:C8"/>
    <mergeCell ref="D7:G7"/>
    <mergeCell ref="K12:L12"/>
    <mergeCell ref="K13:L13"/>
  </mergeCells>
  <phoneticPr fontId="2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6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</sheetPr>
  <dimension ref="B2:Q34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22" customWidth="1"/>
    <col min="2" max="2" width="23.85546875" style="22" customWidth="1"/>
    <col min="3" max="3" width="12.85546875" style="22" customWidth="1"/>
    <col min="4" max="8" width="11.7109375" style="22" customWidth="1"/>
    <col min="9" max="16384" width="9.140625" style="22"/>
  </cols>
  <sheetData>
    <row r="2" spans="2:17">
      <c r="B2" s="71" t="str">
        <f>"Chart 2a: Key inspection judgements of colleges inspected " &amp; IF('Chart 2a'!$C$4=Dates1!$B$3, "between " &amp; Dates1!$B$3, IF('Chart 2a'!$C$4 = Dates1!$B$4, "in "&amp;Dates1!$B$4, IF('Chart 2a'!$C$4=Dates1!$B$5,"in "&amp; Dates1!$B$5, IF('Chart 2a'!$C$4=Dates1!$B$6,"in "&amp; Dates1!$B$6, IF('Chart 2a'!$C$4=Dates1!$B$7, "in " &amp;Dates1!$B$7))))) &amp; " (provisional)"&amp;CHAR(185)&amp;" "&amp;CHAR(178)</f>
        <v>Chart 2a: Key inspection judgements of colleges inspected between 1 January 2011 and 31 March 2011 (provisional)¹ ²</v>
      </c>
      <c r="G2" s="72"/>
      <c r="H2" s="87"/>
      <c r="I2" s="87"/>
      <c r="J2" s="87"/>
      <c r="K2" s="87"/>
    </row>
    <row r="3" spans="2:17">
      <c r="B3" s="88"/>
    </row>
    <row r="4" spans="2:17" ht="12.75" customHeight="1">
      <c r="B4" s="25" t="s">
        <v>69</v>
      </c>
      <c r="C4" s="204" t="s">
        <v>89</v>
      </c>
      <c r="D4" s="204"/>
      <c r="E4" s="204"/>
      <c r="F4" s="26"/>
      <c r="G4" s="26"/>
    </row>
    <row r="5" spans="2:17">
      <c r="B5" s="88"/>
    </row>
    <row r="6" spans="2:17">
      <c r="B6" s="36"/>
    </row>
    <row r="7" spans="2:17">
      <c r="B7" s="205"/>
      <c r="C7" s="190" t="s">
        <v>148</v>
      </c>
      <c r="D7" s="203" t="s">
        <v>60</v>
      </c>
      <c r="E7" s="203"/>
      <c r="F7" s="203"/>
      <c r="G7" s="203"/>
      <c r="H7" s="158"/>
      <c r="K7" s="75"/>
      <c r="L7" s="89"/>
      <c r="M7" s="200"/>
      <c r="N7" s="200"/>
      <c r="O7" s="200"/>
      <c r="P7" s="200"/>
      <c r="Q7" s="200"/>
    </row>
    <row r="8" spans="2:17">
      <c r="B8" s="206"/>
      <c r="C8" s="191"/>
      <c r="D8" s="77" t="s">
        <v>2</v>
      </c>
      <c r="E8" s="77" t="s">
        <v>3</v>
      </c>
      <c r="F8" s="77" t="s">
        <v>4</v>
      </c>
      <c r="G8" s="77" t="s">
        <v>5</v>
      </c>
      <c r="H8" s="159"/>
      <c r="K8" s="79"/>
      <c r="L8" s="89"/>
      <c r="M8" s="78"/>
      <c r="N8" s="78"/>
      <c r="O8" s="78"/>
      <c r="P8" s="78"/>
      <c r="Q8" s="76"/>
    </row>
    <row r="9" spans="2:17">
      <c r="B9" s="161" t="str">
        <f>"Overall effectiveness (" &amp; C9 &amp;")"</f>
        <v>Overall effectiveness (28)</v>
      </c>
      <c r="C9" s="21">
        <f>SUM(D9:G9)</f>
        <v>28</v>
      </c>
      <c r="D9" s="46">
        <f>IF($C$4=Dates1!$B$3, DataPack!$B12, IF($C$4=Dates1!$B$4, DataPack!$G12, IF($C$4=Dates1!$B$5, DataPack!$L12, IF($C$4=Dates1!$B$6, DataPack!$Q12))))</f>
        <v>1</v>
      </c>
      <c r="E9" s="46">
        <f>IF($C$4=Dates1!$B$3, DataPack!$C12, IF($C$4=Dates1!$B$4, DataPack!$H12, IF($C$4=Dates1!$B$5, DataPack!$M12, IF($C$4=Dates1!$B$6, DataPack!$R12))))</f>
        <v>11</v>
      </c>
      <c r="F9" s="46">
        <f>IF($C$4=Dates1!$B$3, DataPack!$D12, IF($C$4=Dates1!$B$4, DataPack!$I12, IF($C$4=Dates1!$B$5, DataPack!$N12, IF($C$4=Dates1!$B$6, DataPack!$S12))))</f>
        <v>16</v>
      </c>
      <c r="G9" s="46">
        <f>IF($C$4=Dates1!$B$3, DataPack!$E12, IF($C$4=Dates1!$B$4, DataPack!$J12, IF($C$4=Dates1!$B$5, DataPack!$O12, IF($C$4=Dates1!$B$6, DataPack!$T12))))</f>
        <v>0</v>
      </c>
      <c r="H9" s="164"/>
      <c r="K9" s="209"/>
      <c r="L9" s="209"/>
      <c r="M9" s="59"/>
      <c r="N9" s="59"/>
      <c r="O9" s="59"/>
      <c r="P9" s="59"/>
      <c r="Q9" s="76"/>
    </row>
    <row r="10" spans="2:17">
      <c r="B10" s="162" t="str">
        <f>"Capacity to improve (" &amp; C10 &amp;")"</f>
        <v>Capacity to improve (28)</v>
      </c>
      <c r="C10" s="21">
        <f>SUM(D10:G10)</f>
        <v>28</v>
      </c>
      <c r="D10" s="46">
        <f>IF($C$4=Dates1!$B$3, DataPack!$B13, IF($C$4=Dates1!$B$4, DataPack!$G13, IF($C$4=Dates1!$B$5, DataPack!$L13, IF($C$4=Dates1!$B$6, DataPack!$Q13))))</f>
        <v>3</v>
      </c>
      <c r="E10" s="46">
        <f>IF($C$4=Dates1!$B$3, DataPack!$C13, IF($C$4=Dates1!$B$4, DataPack!$H13, IF($C$4=Dates1!$B$5, DataPack!$M13, IF($C$4=Dates1!$B$6, DataPack!$R13))))</f>
        <v>10</v>
      </c>
      <c r="F10" s="46">
        <f>IF($C$4=Dates1!$B$3, DataPack!$D13, IF($C$4=Dates1!$B$4, DataPack!$I13, IF($C$4=Dates1!$B$5, DataPack!$N13, IF($C$4=Dates1!$B$6, DataPack!$S13))))</f>
        <v>15</v>
      </c>
      <c r="G10" s="46">
        <f>IF($C$4=Dates1!$B$3, DataPack!$E13, IF($C$4=Dates1!$B$4, DataPack!$J13, IF($C$4=Dates1!$B$5, DataPack!$O13, IF($C$4=Dates1!$B$6, DataPack!$T13))))</f>
        <v>0</v>
      </c>
      <c r="H10" s="164"/>
      <c r="K10" s="209"/>
      <c r="L10" s="209"/>
      <c r="M10" s="59"/>
      <c r="N10" s="59"/>
      <c r="O10" s="59"/>
      <c r="P10" s="59"/>
      <c r="Q10" s="76"/>
    </row>
    <row r="11" spans="2:17">
      <c r="B11" s="162" t="str">
        <f>"Outcomes for learners (" &amp; C11 &amp;")"</f>
        <v>Outcomes for learners (28)</v>
      </c>
      <c r="C11" s="21">
        <f>SUM(D11:G11)</f>
        <v>28</v>
      </c>
      <c r="D11" s="46">
        <f>IF($C$4=Dates1!$B$3, DataPack!$B14, IF($C$4=Dates1!$B$4, DataPack!$G14, IF($C$4=Dates1!$B$5, DataPack!$L14, IF($C$4=Dates1!$B$6, DataPack!$Q14))))</f>
        <v>1</v>
      </c>
      <c r="E11" s="46">
        <f>IF($C$4=Dates1!$B$3, DataPack!$C14, IF($C$4=Dates1!$B$4, DataPack!$H14, IF($C$4=Dates1!$B$5, DataPack!$M14, IF($C$4=Dates1!$B$6, DataPack!$R14))))</f>
        <v>10</v>
      </c>
      <c r="F11" s="46">
        <f>IF($C$4=Dates1!$B$3, DataPack!$D14, IF($C$4=Dates1!$B$4, DataPack!$I14, IF($C$4=Dates1!$B$5, DataPack!$N14, IF($C$4=Dates1!$B$6, DataPack!$S14))))</f>
        <v>17</v>
      </c>
      <c r="G11" s="46">
        <f>IF($C$4=Dates1!$B$3, DataPack!$E14, IF($C$4=Dates1!$B$4, DataPack!$J14, IF($C$4=Dates1!$B$5, DataPack!$O14, IF($C$4=Dates1!$B$6, DataPack!$T14))))</f>
        <v>0</v>
      </c>
      <c r="H11" s="164"/>
      <c r="K11" s="209"/>
      <c r="L11" s="209"/>
      <c r="M11" s="59"/>
      <c r="N11" s="59"/>
      <c r="O11" s="59"/>
      <c r="P11" s="59"/>
      <c r="Q11" s="76"/>
    </row>
    <row r="12" spans="2:17" ht="12.75" customHeight="1">
      <c r="B12" s="162" t="str">
        <f>"Quality of provision (" &amp; C12 &amp;")"</f>
        <v>Quality of provision (28)</v>
      </c>
      <c r="C12" s="21">
        <f>SUM(D12:G12)</f>
        <v>28</v>
      </c>
      <c r="D12" s="46">
        <f>IF($C$4=Dates1!$B$3, DataPack!$B22, IF($C$4=Dates1!$B$4, DataPack!$G22, IF($C$4=Dates1!$B$5, DataPack!$L22, IF($C$4=Dates1!$B$6, DataPack!$Q22))))</f>
        <v>1</v>
      </c>
      <c r="E12" s="46">
        <f>IF($C$4=Dates1!$B$3, DataPack!$C22, IF($C$4=Dates1!$B$4, DataPack!$H22, IF($C$4=Dates1!$B$5, DataPack!$M22, IF($C$4=Dates1!$B$6, DataPack!$R22))))</f>
        <v>15</v>
      </c>
      <c r="F12" s="46">
        <f>IF($C$4=Dates1!$B$3, DataPack!$D22, IF($C$4=Dates1!$B$4, DataPack!$I22, IF($C$4=Dates1!$B$5, DataPack!$N22, IF($C$4=Dates1!$B$6, DataPack!$S22))))</f>
        <v>12</v>
      </c>
      <c r="G12" s="46">
        <f>IF($C$4=Dates1!$B$3, DataPack!$E22, IF($C$4=Dates1!$B$4, DataPack!$J22, IF($C$4=Dates1!$B$5, DataPack!$O22, IF($C$4=Dates1!$B$6, DataPack!$T22))))</f>
        <v>0</v>
      </c>
      <c r="H12" s="164"/>
      <c r="K12" s="207"/>
      <c r="L12" s="207"/>
      <c r="M12" s="59"/>
      <c r="N12" s="59"/>
      <c r="O12" s="59"/>
      <c r="P12" s="59"/>
      <c r="Q12" s="76"/>
    </row>
    <row r="13" spans="2:17" ht="12.75" customHeight="1">
      <c r="B13" s="163" t="str">
        <f>"Leadership and management (" &amp; C13 &amp;")"</f>
        <v>Leadership and management (28)</v>
      </c>
      <c r="C13" s="39">
        <f>SUM(D13:G13)</f>
        <v>28</v>
      </c>
      <c r="D13" s="50">
        <f>IF($C$4=Dates1!$B$3, DataPack!$B27, IF($C$4=Dates1!$B$4, DataPack!$G27, IF($C$4=Dates1!$B$5, DataPack!$L27, IF($C$4=Dates1!$B$6, DataPack!$Q27))))</f>
        <v>3</v>
      </c>
      <c r="E13" s="50">
        <f>IF($C$4=Dates1!$B$3, DataPack!$C27, IF($C$4=Dates1!$B$4, DataPack!$H27, IF($C$4=Dates1!$B$5, DataPack!$M27, IF($C$4=Dates1!$B$6, DataPack!$R27))))</f>
        <v>11</v>
      </c>
      <c r="F13" s="50">
        <f>IF($C$4=Dates1!$B$3, DataPack!$D27, IF($C$4=Dates1!$B$4, DataPack!$I27, IF($C$4=Dates1!$B$5, DataPack!$N27, IF($C$4=Dates1!$B$6, DataPack!$S27))))</f>
        <v>14</v>
      </c>
      <c r="G13" s="50">
        <f>IF($C$4=Dates1!$B$3, DataPack!$E27, IF($C$4=Dates1!$B$4, DataPack!$J27, IF($C$4=Dates1!$B$5, DataPack!$O27, IF($C$4=Dates1!$B$6, DataPack!$T27))))</f>
        <v>0</v>
      </c>
      <c r="H13" s="164"/>
      <c r="K13" s="208"/>
      <c r="L13" s="208"/>
      <c r="M13" s="59"/>
      <c r="N13" s="59"/>
      <c r="O13" s="59"/>
      <c r="P13" s="59"/>
      <c r="Q13" s="76"/>
    </row>
    <row r="14" spans="2:17" ht="12" customHeight="1">
      <c r="G14" s="115" t="s">
        <v>117</v>
      </c>
      <c r="H14" s="107"/>
    </row>
    <row r="33" spans="2:2">
      <c r="B33" s="70" t="s">
        <v>139</v>
      </c>
    </row>
    <row r="34" spans="2:2">
      <c r="B34" s="70" t="s">
        <v>200</v>
      </c>
    </row>
  </sheetData>
  <sheetProtection sheet="1" objects="1" scenarios="1"/>
  <mergeCells count="10">
    <mergeCell ref="M7:Q7"/>
    <mergeCell ref="K9:L9"/>
    <mergeCell ref="K10:L10"/>
    <mergeCell ref="C4:E4"/>
    <mergeCell ref="B7:B8"/>
    <mergeCell ref="C7:C8"/>
    <mergeCell ref="K12:L12"/>
    <mergeCell ref="D7:G7"/>
    <mergeCell ref="K13:L13"/>
    <mergeCell ref="K11:L11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 enableFormatConditionsCalculation="0">
    <tabColor indexed="16"/>
  </sheetPr>
  <dimension ref="B2:Q33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22" customWidth="1"/>
    <col min="2" max="2" width="23.85546875" style="22" customWidth="1"/>
    <col min="3" max="3" width="12" style="22" customWidth="1"/>
    <col min="4" max="8" width="11.7109375" style="22" customWidth="1"/>
    <col min="9" max="16384" width="9.140625" style="22"/>
  </cols>
  <sheetData>
    <row r="2" spans="2:17">
      <c r="B2" s="71" t="str">
        <f>"Chart 2b: Key inspection judgements of work-based learning providers inspected " &amp; IF('Chart 2b'!$C$4=Dates1!$B$3, "between " &amp; Dates1!$B$3, IF('Chart 2b'!$C$4 = Dates1!$B$4, "in "&amp;Dates1!$B$4, IF('Chart 2b'!$C$4=Dates1!$B$5,"in "&amp; Dates1!$B$5, IF('Chart 2b'!$C$4=Dates1!$B$6,"in "&amp; Dates1!$B$6, IF('Chart 2b'!$C$4=Dates1!$B$7, "in " &amp;Dates1!$B$7))))) &amp; " (provisional)"&amp;CHAR(185)</f>
        <v>Chart 2b: Key inspection judgements of work-based learning providers inspected between 1 January 2011 and 31 March 2011 (provisional)¹</v>
      </c>
      <c r="G2" s="72"/>
      <c r="H2" s="87"/>
      <c r="I2" s="87"/>
      <c r="J2" s="87"/>
      <c r="K2" s="87"/>
    </row>
    <row r="3" spans="2:17">
      <c r="B3" s="88"/>
    </row>
    <row r="4" spans="2:17" ht="12.75" customHeight="1">
      <c r="B4" s="25" t="s">
        <v>69</v>
      </c>
      <c r="C4" s="204" t="s">
        <v>89</v>
      </c>
      <c r="D4" s="204"/>
      <c r="E4" s="204"/>
      <c r="F4" s="26"/>
      <c r="G4" s="26"/>
    </row>
    <row r="5" spans="2:17">
      <c r="B5" s="88"/>
    </row>
    <row r="6" spans="2:17">
      <c r="B6" s="37"/>
    </row>
    <row r="7" spans="2:17">
      <c r="B7" s="210"/>
      <c r="C7" s="190" t="s">
        <v>148</v>
      </c>
      <c r="D7" s="203" t="s">
        <v>61</v>
      </c>
      <c r="E7" s="203"/>
      <c r="F7" s="203"/>
      <c r="G7" s="203"/>
      <c r="H7" s="158"/>
      <c r="K7" s="75"/>
      <c r="L7" s="85"/>
      <c r="M7" s="200"/>
      <c r="N7" s="200"/>
      <c r="O7" s="200"/>
      <c r="P7" s="200"/>
      <c r="Q7" s="200"/>
    </row>
    <row r="8" spans="2:17">
      <c r="B8" s="206"/>
      <c r="C8" s="191"/>
      <c r="D8" s="77" t="s">
        <v>2</v>
      </c>
      <c r="E8" s="77" t="s">
        <v>3</v>
      </c>
      <c r="F8" s="77" t="s">
        <v>4</v>
      </c>
      <c r="G8" s="77" t="s">
        <v>5</v>
      </c>
      <c r="H8" s="159"/>
      <c r="K8" s="79"/>
      <c r="L8" s="85"/>
      <c r="M8" s="78"/>
      <c r="N8" s="78"/>
      <c r="O8" s="78"/>
      <c r="P8" s="78"/>
      <c r="Q8" s="76"/>
    </row>
    <row r="9" spans="2:17">
      <c r="B9" s="161" t="str">
        <f>"Overall effectiveness (" &amp; C9 &amp;")"</f>
        <v>Overall effectiveness (45)</v>
      </c>
      <c r="C9" s="21">
        <f>SUM(D9:G9)</f>
        <v>45</v>
      </c>
      <c r="D9" s="46">
        <f>IF($C$4=Dates1!$B$3, DataPack!$B142, IF($C$4=Dates1!$B$4, DataPack!$G142, IF($C$4=Dates1!$B$5, DataPack!$L142, IF($C$4=Dates1!$B$6, DataPack!$Q142))))</f>
        <v>5</v>
      </c>
      <c r="E9" s="46">
        <f>IF($C$4=Dates1!$B$3, DataPack!$C142, IF($C$4=Dates1!$B$4, DataPack!$H142, IF($C$4=Dates1!$B$5, DataPack!$M142, IF($C$4=Dates1!$B$6, DataPack!$R142))))</f>
        <v>22</v>
      </c>
      <c r="F9" s="46">
        <f>IF($C$4=Dates1!$B$3, DataPack!$D142, IF($C$4=Dates1!$B$4, DataPack!$I142, IF($C$4=Dates1!$B$5, DataPack!$N142, IF($C$4=Dates1!$B$6, DataPack!$S142))))</f>
        <v>15</v>
      </c>
      <c r="G9" s="46">
        <f>IF($C$4=Dates1!$B$3, DataPack!$E142, IF($C$4=Dates1!$B$4, DataPack!$J142, IF($C$4=Dates1!$B$5, DataPack!$O142, IF($C$4=Dates1!$B$6, DataPack!$T142))))</f>
        <v>3</v>
      </c>
      <c r="H9" s="159"/>
      <c r="K9" s="209"/>
      <c r="L9" s="209"/>
      <c r="M9" s="59"/>
      <c r="N9" s="59"/>
      <c r="O9" s="59"/>
      <c r="P9" s="59"/>
      <c r="Q9" s="76"/>
    </row>
    <row r="10" spans="2:17">
      <c r="B10" s="162" t="str">
        <f>"Capacity to improve (" &amp; C10 &amp;")"</f>
        <v>Capacity to improve (45)</v>
      </c>
      <c r="C10" s="21">
        <f>SUM(D10:G10)</f>
        <v>45</v>
      </c>
      <c r="D10" s="46">
        <f>IF($C$4=Dates1!$B$3, DataPack!$B143, IF($C$4=Dates1!$B$4, DataPack!$G143, IF($C$4=Dates1!$B$5, DataPack!$L143, IF($C$4=Dates1!$B$6, DataPack!$Q143))))</f>
        <v>4</v>
      </c>
      <c r="E10" s="46">
        <f>IF($C$4=Dates1!$B$3, DataPack!$C143, IF($C$4=Dates1!$B$4, DataPack!$H143, IF($C$4=Dates1!$B$5, DataPack!$M143, IF($C$4=Dates1!$B$6, DataPack!$R143))))</f>
        <v>22</v>
      </c>
      <c r="F10" s="46">
        <f>IF($C$4=Dates1!$B$3, DataPack!$D143, IF($C$4=Dates1!$B$4, DataPack!$I143, IF($C$4=Dates1!$B$5, DataPack!$N143, IF($C$4=Dates1!$B$6, DataPack!$S143))))</f>
        <v>16</v>
      </c>
      <c r="G10" s="46">
        <f>IF($C$4=Dates1!$B$3, DataPack!$E143, IF($C$4=Dates1!$B$4, DataPack!$J143, IF($C$4=Dates1!$B$5, DataPack!$O143, IF($C$4=Dates1!$B$6, DataPack!$T143))))</f>
        <v>3</v>
      </c>
      <c r="H10" s="159"/>
      <c r="K10" s="209"/>
      <c r="L10" s="209"/>
      <c r="M10" s="59"/>
      <c r="N10" s="59"/>
      <c r="O10" s="59"/>
      <c r="P10" s="59"/>
      <c r="Q10" s="76"/>
    </row>
    <row r="11" spans="2:17">
      <c r="B11" s="162" t="str">
        <f>"Outcomes for learners (" &amp; C11 &amp;")"</f>
        <v>Outcomes for learners (45)</v>
      </c>
      <c r="C11" s="21">
        <f>SUM(D11:G11)</f>
        <v>45</v>
      </c>
      <c r="D11" s="46">
        <f>IF($C$4=Dates1!$B$3, DataPack!$B144, IF($C$4=Dates1!$B$4, DataPack!$G144, IF($C$4=Dates1!$B$5, DataPack!$L144, IF($C$4=Dates1!$B$6, DataPack!$Q144))))</f>
        <v>7</v>
      </c>
      <c r="E11" s="46">
        <f>IF($C$4=Dates1!$B$3, DataPack!$C144, IF($C$4=Dates1!$B$4, DataPack!$H144, IF($C$4=Dates1!$B$5, DataPack!$M144, IF($C$4=Dates1!$B$6, DataPack!$R144))))</f>
        <v>21</v>
      </c>
      <c r="F11" s="46">
        <f>IF($C$4=Dates1!$B$3, DataPack!$D144, IF($C$4=Dates1!$B$4, DataPack!$I144, IF($C$4=Dates1!$B$5, DataPack!$N144, IF($C$4=Dates1!$B$6, DataPack!$S144))))</f>
        <v>14</v>
      </c>
      <c r="G11" s="46">
        <f>IF($C$4=Dates1!$B$3, DataPack!$E144, IF($C$4=Dates1!$B$4, DataPack!$J144, IF($C$4=Dates1!$B$5, DataPack!$O144, IF($C$4=Dates1!$B$6, DataPack!$T144))))</f>
        <v>3</v>
      </c>
      <c r="H11" s="159"/>
      <c r="K11" s="209"/>
      <c r="L11" s="209"/>
      <c r="M11" s="59"/>
      <c r="N11" s="59"/>
      <c r="O11" s="59"/>
      <c r="P11" s="59"/>
      <c r="Q11" s="76"/>
    </row>
    <row r="12" spans="2:17" ht="12.75" customHeight="1">
      <c r="B12" s="162" t="str">
        <f>"Quality of provision (" &amp; C12 &amp;")"</f>
        <v>Quality of provision (45)</v>
      </c>
      <c r="C12" s="21">
        <f>SUM(D12:G12)</f>
        <v>45</v>
      </c>
      <c r="D12" s="46">
        <f>IF($C$4=Dates1!$B$3, DataPack!$B152, IF($C$4=Dates1!$B$4, DataPack!$G152, IF($C$4=Dates1!$B$5, DataPack!$L152, IF($C$4=Dates1!$B$6, DataPack!$Q152))))</f>
        <v>4</v>
      </c>
      <c r="E12" s="46">
        <f>IF($C$4=Dates1!$B$3, DataPack!$C152, IF($C$4=Dates1!$B$4, DataPack!$H152, IF($C$4=Dates1!$B$5, DataPack!$M152, IF($C$4=Dates1!$B$6, DataPack!$R152))))</f>
        <v>28</v>
      </c>
      <c r="F12" s="46">
        <f>IF($C$4=Dates1!$B$3, DataPack!$D152, IF($C$4=Dates1!$B$4, DataPack!$I152, IF($C$4=Dates1!$B$5, DataPack!$N152, IF($C$4=Dates1!$B$6, DataPack!$S152))))</f>
        <v>11</v>
      </c>
      <c r="G12" s="46">
        <f>IF($C$4=Dates1!$B$3, DataPack!$E152, IF($C$4=Dates1!$B$4, DataPack!$J152, IF($C$4=Dates1!$B$5, DataPack!$O152, IF($C$4=Dates1!$B$6, DataPack!$T152))))</f>
        <v>2</v>
      </c>
      <c r="H12" s="159"/>
      <c r="K12" s="207"/>
      <c r="L12" s="207"/>
      <c r="M12" s="59"/>
      <c r="N12" s="59"/>
      <c r="O12" s="59"/>
      <c r="P12" s="59"/>
      <c r="Q12" s="76"/>
    </row>
    <row r="13" spans="2:17" ht="12.75" customHeight="1">
      <c r="B13" s="163" t="str">
        <f>"Leadership and management (" &amp; C13 &amp;")"</f>
        <v>Leadership and management (45)</v>
      </c>
      <c r="C13" s="39">
        <f>SUM(D13:G13)</f>
        <v>45</v>
      </c>
      <c r="D13" s="50">
        <f>IF($C$4=Dates1!$B$3, DataPack!$B157, IF($C$4=Dates1!$B$4, DataPack!$G157, IF($C$4=Dates1!$B$5, DataPack!$L157, IF($C$4=Dates1!$B$6, DataPack!$Q157))))</f>
        <v>3</v>
      </c>
      <c r="E13" s="50">
        <f>IF($C$4=Dates1!$B$3, DataPack!$C157, IF($C$4=Dates1!$B$4, DataPack!$H157, IF($C$4=Dates1!$B$5, DataPack!$M157, IF($C$4=Dates1!$B$6, DataPack!$R157))))</f>
        <v>23</v>
      </c>
      <c r="F13" s="50">
        <f>IF($C$4=Dates1!$B$3, DataPack!$D157, IF($C$4=Dates1!$B$4, DataPack!$I157, IF($C$4=Dates1!$B$5, DataPack!$N157, IF($C$4=Dates1!$B$6, DataPack!$S157))))</f>
        <v>16</v>
      </c>
      <c r="G13" s="50">
        <f>IF($C$4=Dates1!$B$3, DataPack!$E157, IF($C$4=Dates1!$B$4, DataPack!$J157, IF($C$4=Dates1!$B$5, DataPack!$O157, IF($C$4=Dates1!$B$6, DataPack!$T157))))</f>
        <v>3</v>
      </c>
      <c r="H13" s="159"/>
      <c r="K13" s="208"/>
      <c r="L13" s="208"/>
      <c r="M13" s="59"/>
      <c r="N13" s="59"/>
      <c r="O13" s="59"/>
      <c r="P13" s="59"/>
      <c r="Q13" s="76"/>
    </row>
    <row r="14" spans="2:17" ht="12" customHeight="1">
      <c r="G14" s="115" t="s">
        <v>117</v>
      </c>
      <c r="H14" s="107"/>
    </row>
    <row r="33" spans="2:2">
      <c r="B33" s="70" t="s">
        <v>198</v>
      </c>
    </row>
  </sheetData>
  <sheetProtection sheet="1" objects="1" scenarios="1"/>
  <mergeCells count="10">
    <mergeCell ref="C4:E4"/>
    <mergeCell ref="M7:Q7"/>
    <mergeCell ref="K9:L9"/>
    <mergeCell ref="K10:L10"/>
    <mergeCell ref="B7:B8"/>
    <mergeCell ref="C7:C8"/>
    <mergeCell ref="K12:L12"/>
    <mergeCell ref="K13:L13"/>
    <mergeCell ref="D7:G7"/>
    <mergeCell ref="K11:L11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8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16"/>
  </sheetPr>
  <dimension ref="B2:Q33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22" customWidth="1"/>
    <col min="2" max="2" width="23.85546875" style="22" customWidth="1"/>
    <col min="3" max="3" width="11.85546875" style="22" customWidth="1"/>
    <col min="4" max="8" width="11.7109375" style="22" customWidth="1"/>
    <col min="9" max="16384" width="9.140625" style="22"/>
  </cols>
  <sheetData>
    <row r="2" spans="2:17">
      <c r="B2" s="71" t="str">
        <f>"Chart 2c: Key inspection judgements of adult and community learning providers inspected " &amp; IF('Chart 2c'!$C$4=Dates1!$B$3, "between " &amp; Dates1!$B$3, IF('Chart 2c'!$C$4 = Dates1!$B$4, "in "&amp;Dates1!$B$4, IF('Chart 2c'!$C$4=Dates1!$B$5,"in "&amp; Dates1!$B$5, IF('Chart 2c'!$C$4=Dates1!$B$6,"in "&amp; Dates1!$B$6, IF('Chart 2c'!$C$4=Dates1!$B$7, "in " &amp;Dates1!$B$7))))) &amp; " (provisional)"&amp;CHAR(185)</f>
        <v>Chart 2c: Key inspection judgements of adult and community learning providers inspected between 1 January 2011 and 31 March 2011 (provisional)¹</v>
      </c>
      <c r="G2" s="72"/>
      <c r="H2" s="87"/>
      <c r="I2" s="87"/>
      <c r="J2" s="87"/>
      <c r="K2" s="87"/>
    </row>
    <row r="3" spans="2:17">
      <c r="B3" s="88"/>
    </row>
    <row r="4" spans="2:17" ht="12.75" customHeight="1">
      <c r="B4" s="25" t="s">
        <v>69</v>
      </c>
      <c r="C4" s="204" t="s">
        <v>89</v>
      </c>
      <c r="D4" s="204"/>
      <c r="E4" s="204"/>
      <c r="F4" s="26"/>
      <c r="G4" s="26"/>
    </row>
    <row r="5" spans="2:17">
      <c r="B5" s="88"/>
    </row>
    <row r="6" spans="2:17">
      <c r="B6" s="37" t="s">
        <v>68</v>
      </c>
    </row>
    <row r="7" spans="2:17">
      <c r="B7" s="210" t="s">
        <v>62</v>
      </c>
      <c r="C7" s="190" t="s">
        <v>148</v>
      </c>
      <c r="D7" s="203" t="s">
        <v>105</v>
      </c>
      <c r="E7" s="203"/>
      <c r="F7" s="203"/>
      <c r="G7" s="203"/>
      <c r="H7" s="158"/>
      <c r="K7" s="75"/>
      <c r="L7" s="85"/>
      <c r="M7" s="200"/>
      <c r="N7" s="200"/>
      <c r="O7" s="200"/>
      <c r="P7" s="200"/>
      <c r="Q7" s="200"/>
    </row>
    <row r="8" spans="2:17">
      <c r="B8" s="206"/>
      <c r="C8" s="191"/>
      <c r="D8" s="77" t="s">
        <v>2</v>
      </c>
      <c r="E8" s="77" t="s">
        <v>3</v>
      </c>
      <c r="F8" s="77" t="s">
        <v>4</v>
      </c>
      <c r="G8" s="77" t="s">
        <v>5</v>
      </c>
      <c r="H8" s="159"/>
      <c r="K8" s="79"/>
      <c r="L8" s="85"/>
      <c r="M8" s="78"/>
      <c r="N8" s="78"/>
      <c r="O8" s="78"/>
      <c r="P8" s="78"/>
      <c r="Q8" s="76"/>
    </row>
    <row r="9" spans="2:17">
      <c r="B9" s="161" t="str">
        <f>"Overall effectiveness (" &amp; C9 &amp;")"</f>
        <v>Overall effectiveness (14)</v>
      </c>
      <c r="C9" s="21">
        <f>SUM(D9:G9)</f>
        <v>14</v>
      </c>
      <c r="D9" s="46">
        <f>IF($C$4=Dates1!$B$3, DataPack!$B168, IF($C$4=Dates1!$B$4, DataPack!$G168, IF($C$4=Dates1!$B$5, DataPack!$L168, IF($C$4=Dates1!$B$6, DataPack!$Q168))))</f>
        <v>0</v>
      </c>
      <c r="E9" s="46">
        <f>IF($C$4=Dates1!$B$3, DataPack!$C168, IF($C$4=Dates1!$B$4, DataPack!$H168, IF($C$4=Dates1!$B$5, DataPack!$M168, IF($C$4=Dates1!$B$6, DataPack!$R168))))</f>
        <v>10</v>
      </c>
      <c r="F9" s="46">
        <f>IF($C$4=Dates1!$B$3, DataPack!$D168, IF($C$4=Dates1!$B$4, DataPack!$I168, IF($C$4=Dates1!$B$5, DataPack!$N168, IF($C$4=Dates1!$B$6, DataPack!$S168))))</f>
        <v>4</v>
      </c>
      <c r="G9" s="46">
        <f>IF($C$4=Dates1!$B$3, DataPack!$E168, IF($C$4=Dates1!$B$4, DataPack!$J168, IF($C$4=Dates1!$B$5, DataPack!$O168, IF($C$4=Dates1!$B$6, DataPack!$T168))))</f>
        <v>0</v>
      </c>
      <c r="H9" s="159"/>
      <c r="K9" s="209"/>
      <c r="L9" s="209"/>
      <c r="M9" s="59"/>
      <c r="N9" s="59"/>
      <c r="O9" s="59"/>
      <c r="P9" s="59"/>
      <c r="Q9" s="76"/>
    </row>
    <row r="10" spans="2:17">
      <c r="B10" s="162" t="str">
        <f>"Capacity to improve (" &amp; C10 &amp;")"</f>
        <v>Capacity to improve (14)</v>
      </c>
      <c r="C10" s="21">
        <f>SUM(D10:G10)</f>
        <v>14</v>
      </c>
      <c r="D10" s="46">
        <f>IF($C$4=Dates1!$B$3, DataPack!$B169, IF($C$4=Dates1!$B$4, DataPack!$G169, IF($C$4=Dates1!$B$5, DataPack!$L169, IF($C$4=Dates1!$B$6, DataPack!$Q169))))</f>
        <v>1</v>
      </c>
      <c r="E10" s="46">
        <f>IF($C$4=Dates1!$B$3, DataPack!$C169, IF($C$4=Dates1!$B$4, DataPack!$H169, IF($C$4=Dates1!$B$5, DataPack!$M169, IF($C$4=Dates1!$B$6, DataPack!$R169))))</f>
        <v>10</v>
      </c>
      <c r="F10" s="46">
        <f>IF($C$4=Dates1!$B$3, DataPack!$D169, IF($C$4=Dates1!$B$4, DataPack!$I169, IF($C$4=Dates1!$B$5, DataPack!$N169, IF($C$4=Dates1!$B$6, DataPack!$S169))))</f>
        <v>3</v>
      </c>
      <c r="G10" s="46">
        <f>IF($C$4=Dates1!$B$3, DataPack!$E169, IF($C$4=Dates1!$B$4, DataPack!$J169, IF($C$4=Dates1!$B$5, DataPack!$O169, IF($C$4=Dates1!$B$6, DataPack!$T169))))</f>
        <v>0</v>
      </c>
      <c r="H10" s="159"/>
      <c r="K10" s="209"/>
      <c r="L10" s="209"/>
      <c r="M10" s="59"/>
      <c r="N10" s="59"/>
      <c r="O10" s="59"/>
      <c r="P10" s="59"/>
      <c r="Q10" s="76"/>
    </row>
    <row r="11" spans="2:17">
      <c r="B11" s="162" t="str">
        <f>"Outcomes for learners (" &amp; C11 &amp;")"</f>
        <v>Outcomes for learners (14)</v>
      </c>
      <c r="C11" s="21">
        <f>SUM(D11:G11)</f>
        <v>14</v>
      </c>
      <c r="D11" s="46">
        <f>IF($C$4=Dates1!$B$3, DataPack!$B170, IF($C$4=Dates1!$B$4, DataPack!$G170, IF($C$4=Dates1!$B$5, DataPack!$L170, IF($C$4=Dates1!$B$6, DataPack!$Q170))))</f>
        <v>0</v>
      </c>
      <c r="E11" s="46">
        <f>IF($C$4=Dates1!$B$3, DataPack!$C170, IF($C$4=Dates1!$B$4, DataPack!$H170, IF($C$4=Dates1!$B$5, DataPack!$M170, IF($C$4=Dates1!$B$6, DataPack!$R170))))</f>
        <v>10</v>
      </c>
      <c r="F11" s="46">
        <f>IF($C$4=Dates1!$B$3, DataPack!$D170, IF($C$4=Dates1!$B$4, DataPack!$I170, IF($C$4=Dates1!$B$5, DataPack!$N170, IF($C$4=Dates1!$B$6, DataPack!$S170))))</f>
        <v>4</v>
      </c>
      <c r="G11" s="46">
        <f>IF($C$4=Dates1!$B$3, DataPack!$E170, IF($C$4=Dates1!$B$4, DataPack!$J170, IF($C$4=Dates1!$B$5, DataPack!$O170, IF($C$4=Dates1!$B$6, DataPack!$T170))))</f>
        <v>0</v>
      </c>
      <c r="H11" s="159"/>
      <c r="K11" s="209"/>
      <c r="L11" s="209"/>
      <c r="M11" s="59"/>
      <c r="N11" s="59"/>
      <c r="O11" s="59"/>
      <c r="P11" s="59"/>
      <c r="Q11" s="76"/>
    </row>
    <row r="12" spans="2:17" ht="12.75" customHeight="1">
      <c r="B12" s="162" t="str">
        <f>"Quality of provision (" &amp; C12 &amp;")"</f>
        <v>Quality of provision (14)</v>
      </c>
      <c r="C12" s="21">
        <f>SUM(D12:G12)</f>
        <v>14</v>
      </c>
      <c r="D12" s="46">
        <f>IF($C$4=Dates1!$B$3, DataPack!$B178, IF($C$4=Dates1!$B$4, DataPack!$G178, IF($C$4=Dates1!$B$5, DataPack!$L178, IF($C$4=Dates1!$B$6, DataPack!$Q178))))</f>
        <v>0</v>
      </c>
      <c r="E12" s="46">
        <f>IF($C$4=Dates1!$B$3, DataPack!$C178, IF($C$4=Dates1!$B$4, DataPack!$H178, IF($C$4=Dates1!$B$5, DataPack!$M178, IF($C$4=Dates1!$B$6, DataPack!$R178))))</f>
        <v>11</v>
      </c>
      <c r="F12" s="46">
        <f>IF($C$4=Dates1!$B$3, DataPack!$D178, IF($C$4=Dates1!$B$4, DataPack!$I178, IF($C$4=Dates1!$B$5, DataPack!$N178, IF($C$4=Dates1!$B$6, DataPack!$S178))))</f>
        <v>3</v>
      </c>
      <c r="G12" s="46">
        <f>IF($C$4=Dates1!$B$3, DataPack!$E178, IF($C$4=Dates1!$B$4, DataPack!$J178, IF($C$4=Dates1!$B$5, DataPack!$O178, IF($C$4=Dates1!$B$6, DataPack!$T178))))</f>
        <v>0</v>
      </c>
      <c r="H12" s="159"/>
      <c r="K12" s="207"/>
      <c r="L12" s="207"/>
      <c r="M12" s="59"/>
      <c r="N12" s="59"/>
      <c r="O12" s="59"/>
      <c r="P12" s="59"/>
      <c r="Q12" s="76"/>
    </row>
    <row r="13" spans="2:17" ht="12.75" customHeight="1">
      <c r="B13" s="163" t="str">
        <f>"Leadership and management (" &amp; C13 &amp;")"</f>
        <v>Leadership and management (14)</v>
      </c>
      <c r="C13" s="39">
        <f>SUM(D13:G13)</f>
        <v>14</v>
      </c>
      <c r="D13" s="50">
        <f>IF($C$4=Dates1!$B$3, DataPack!$B183, IF($C$4=Dates1!$B$4, DataPack!$G183, IF($C$4=Dates1!$B$5, DataPack!$L183, IF($C$4=Dates1!$B$6, DataPack!$Q183))))</f>
        <v>0</v>
      </c>
      <c r="E13" s="50">
        <f>IF($C$4=Dates1!$B$3, DataPack!$C183, IF($C$4=Dates1!$B$4, DataPack!$H183, IF($C$4=Dates1!$B$5, DataPack!$M183, IF($C$4=Dates1!$B$6, DataPack!$R183))))</f>
        <v>11</v>
      </c>
      <c r="F13" s="50">
        <f>IF($C$4=Dates1!$B$3, DataPack!$D183, IF($C$4=Dates1!$B$4, DataPack!$I183, IF($C$4=Dates1!$B$5, DataPack!$N183, IF($C$4=Dates1!$B$6, DataPack!$S183))))</f>
        <v>3</v>
      </c>
      <c r="G13" s="50">
        <f>IF($C$4=Dates1!$B$3, DataPack!$E183, IF($C$4=Dates1!$B$4, DataPack!$J183, IF($C$4=Dates1!$B$5, DataPack!$O183, IF($C$4=Dates1!$B$6, DataPack!$T183))))</f>
        <v>0</v>
      </c>
      <c r="H13" s="159"/>
      <c r="K13" s="208"/>
      <c r="L13" s="208"/>
      <c r="M13" s="59"/>
      <c r="N13" s="59"/>
      <c r="O13" s="59"/>
      <c r="P13" s="59"/>
      <c r="Q13" s="76"/>
    </row>
    <row r="14" spans="2:17" ht="12" customHeight="1">
      <c r="G14" s="115" t="s">
        <v>117</v>
      </c>
      <c r="H14" s="107"/>
    </row>
    <row r="33" spans="2:2">
      <c r="B33" s="70" t="s">
        <v>198</v>
      </c>
    </row>
  </sheetData>
  <sheetProtection sheet="1" objects="1" scenarios="1"/>
  <mergeCells count="10">
    <mergeCell ref="K13:L13"/>
    <mergeCell ref="B7:B8"/>
    <mergeCell ref="C7:C8"/>
    <mergeCell ref="D7:G7"/>
    <mergeCell ref="M7:Q7"/>
    <mergeCell ref="K9:L9"/>
    <mergeCell ref="K10:L10"/>
    <mergeCell ref="K11:L11"/>
    <mergeCell ref="C4:E4"/>
    <mergeCell ref="K12:L12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5" right="0.75" top="1" bottom="1" header="0.5" footer="0.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2:W48"/>
  <sheetViews>
    <sheetView showGridLines="0" showRowColHeaders="0" zoomScale="90" zoomScaleNormal="90" workbookViewId="0"/>
  </sheetViews>
  <sheetFormatPr defaultRowHeight="12.75"/>
  <cols>
    <col min="1" max="1" width="3.7109375" style="4" customWidth="1"/>
    <col min="2" max="15" width="9.140625" style="4"/>
    <col min="16" max="16" width="5.42578125" style="4" customWidth="1"/>
    <col min="17" max="17" width="1.7109375" style="4" customWidth="1"/>
    <col min="18" max="16384" width="9.140625" style="4"/>
  </cols>
  <sheetData>
    <row r="2" spans="2:23">
      <c r="B2" s="3" t="s">
        <v>67</v>
      </c>
    </row>
    <row r="4" spans="2:23">
      <c r="B4" s="3" t="s">
        <v>107</v>
      </c>
    </row>
    <row r="6" spans="2:23">
      <c r="B6" s="170" t="s">
        <v>187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17"/>
      <c r="R6" s="117"/>
      <c r="S6" s="117"/>
      <c r="T6" s="117"/>
      <c r="U6" s="117"/>
      <c r="V6" s="117"/>
    </row>
    <row r="7" spans="2:23">
      <c r="B7" s="5"/>
      <c r="C7" s="5"/>
      <c r="D7" s="5"/>
      <c r="E7" s="5"/>
      <c r="F7" s="5"/>
      <c r="G7" s="5"/>
      <c r="H7" s="5"/>
      <c r="I7" s="5"/>
    </row>
    <row r="8" spans="2:23" ht="12.75" customHeight="1">
      <c r="B8" s="171" t="s">
        <v>188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5"/>
    </row>
    <row r="9" spans="2:23">
      <c r="B9" s="5"/>
      <c r="C9" s="5"/>
      <c r="D9" s="5"/>
      <c r="E9" s="5"/>
      <c r="F9" s="5"/>
      <c r="G9" s="5"/>
      <c r="H9" s="5"/>
      <c r="I9" s="5"/>
      <c r="J9" s="5"/>
      <c r="K9" s="5"/>
    </row>
    <row r="10" spans="2:23" ht="12.75" customHeight="1">
      <c r="B10" s="171" t="s">
        <v>189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17"/>
      <c r="R10" s="117"/>
      <c r="S10" s="117"/>
      <c r="T10" s="117"/>
      <c r="U10" s="117"/>
      <c r="V10" s="117"/>
    </row>
    <row r="11" spans="2:2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23" ht="12.75" customHeight="1">
      <c r="B12" s="171" t="s">
        <v>190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17"/>
      <c r="R12" s="117"/>
      <c r="S12" s="117"/>
      <c r="T12" s="117"/>
      <c r="U12" s="117"/>
      <c r="V12" s="117"/>
    </row>
    <row r="13" spans="2:2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23" ht="12.75" customHeight="1">
      <c r="B14" s="171" t="s">
        <v>191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171" t="s">
        <v>192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16"/>
      <c r="R16" s="117"/>
      <c r="S16" s="117"/>
      <c r="T16" s="117"/>
      <c r="U16" s="117"/>
      <c r="V16" s="117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 ht="12.75" customHeight="1">
      <c r="B18" s="171" t="s">
        <v>193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2:2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22">
      <c r="B20" s="171" t="s">
        <v>194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</row>
    <row r="21" spans="2:22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2" ht="12.75" customHeight="1">
      <c r="B22" s="171" t="s">
        <v>195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16"/>
    </row>
    <row r="23" spans="2:2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3"/>
      <c r="R23" s="13"/>
    </row>
    <row r="24" spans="2:22">
      <c r="B24" s="170" t="s">
        <v>179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</row>
    <row r="25" spans="2:22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2">
      <c r="B26" s="172" t="s">
        <v>0</v>
      </c>
      <c r="C26" s="172"/>
      <c r="D26" s="172"/>
      <c r="E26" s="172"/>
      <c r="F26" s="172"/>
      <c r="G26" s="17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>
      <c r="B27" s="173"/>
      <c r="C27" s="173"/>
      <c r="D27" s="173"/>
      <c r="E27" s="173"/>
      <c r="F27" s="173"/>
      <c r="G27" s="173"/>
      <c r="H27" s="17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>
      <c r="B28" s="170" t="s">
        <v>196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18"/>
      <c r="S28" s="118"/>
      <c r="T28" s="118"/>
      <c r="U28" s="118"/>
      <c r="V28" s="118"/>
    </row>
    <row r="29" spans="2:22">
      <c r="B29" s="5"/>
      <c r="C29" s="5"/>
      <c r="D29" s="5"/>
      <c r="E29" s="5"/>
      <c r="F29" s="5"/>
      <c r="G29" s="5"/>
      <c r="H29" s="5"/>
      <c r="I29" s="5"/>
      <c r="J29" s="5"/>
    </row>
    <row r="30" spans="2:22">
      <c r="B30" s="171" t="s">
        <v>218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</row>
    <row r="31" spans="2:22">
      <c r="B31" s="5"/>
      <c r="C31" s="5"/>
      <c r="D31" s="5"/>
      <c r="E31" s="5"/>
      <c r="F31" s="5"/>
      <c r="G31" s="5"/>
      <c r="H31" s="5"/>
      <c r="I31" s="5"/>
      <c r="J31" s="5"/>
    </row>
    <row r="32" spans="2:22">
      <c r="B32" s="170" t="s">
        <v>214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</row>
    <row r="33" spans="2:22">
      <c r="B33" s="5"/>
      <c r="C33" s="5"/>
      <c r="D33" s="5"/>
      <c r="E33" s="5"/>
      <c r="F33" s="5"/>
      <c r="G33" s="5"/>
      <c r="H33" s="10"/>
      <c r="I33" s="10"/>
      <c r="J33" s="10"/>
      <c r="K33" s="10"/>
      <c r="L33" s="5"/>
      <c r="M33" s="5"/>
      <c r="N33" s="5"/>
      <c r="O33" s="5"/>
      <c r="P33" s="5"/>
    </row>
    <row r="34" spans="2:22">
      <c r="B34" s="170" t="s">
        <v>215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</row>
    <row r="35" spans="2:22">
      <c r="B35" s="5"/>
      <c r="C35" s="5"/>
      <c r="D35" s="5"/>
      <c r="E35" s="5"/>
      <c r="F35" s="5"/>
      <c r="G35" s="5"/>
    </row>
    <row r="36" spans="2:22">
      <c r="B36" s="170" t="s">
        <v>216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</row>
    <row r="38" spans="2:22">
      <c r="B38" s="170" t="s">
        <v>182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</row>
    <row r="40" spans="2:22">
      <c r="B40" s="170" t="s">
        <v>183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</row>
    <row r="42" spans="2:22">
      <c r="B42" s="170" t="s">
        <v>185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</row>
    <row r="44" spans="2:22">
      <c r="B44" s="170" t="s">
        <v>186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6" spans="2:22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8" spans="2:22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</row>
  </sheetData>
  <sheetProtection sheet="1" objects="1" scenarios="1"/>
  <mergeCells count="34">
    <mergeCell ref="B30:Q30"/>
    <mergeCell ref="B12:P12"/>
    <mergeCell ref="B14:P14"/>
    <mergeCell ref="Q14:V14"/>
    <mergeCell ref="B28:Q28"/>
    <mergeCell ref="B26:G26"/>
    <mergeCell ref="B27:H27"/>
    <mergeCell ref="B16:P16"/>
    <mergeCell ref="B18:P18"/>
    <mergeCell ref="Q18:V18"/>
    <mergeCell ref="B22:P22"/>
    <mergeCell ref="Q22:U22"/>
    <mergeCell ref="B24:P24"/>
    <mergeCell ref="Q24:V24"/>
    <mergeCell ref="B20:P20"/>
    <mergeCell ref="B6:P6"/>
    <mergeCell ref="B8:P8"/>
    <mergeCell ref="Q8:V8"/>
    <mergeCell ref="B10:P10"/>
    <mergeCell ref="Q20:U20"/>
    <mergeCell ref="B32:Q32"/>
    <mergeCell ref="R32:V32"/>
    <mergeCell ref="B34:Q34"/>
    <mergeCell ref="R34:V34"/>
    <mergeCell ref="B38:Q38"/>
    <mergeCell ref="R38:V38"/>
    <mergeCell ref="B36:Q36"/>
    <mergeCell ref="R36:V36"/>
    <mergeCell ref="B46:Q46"/>
    <mergeCell ref="B48:Q48"/>
    <mergeCell ref="B40:Q40"/>
    <mergeCell ref="R40:V40"/>
    <mergeCell ref="B42:Q42"/>
    <mergeCell ref="B44:Q44"/>
  </mergeCells>
  <phoneticPr fontId="1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8:V8" location="'Table 2'!A1" display="'Table 2'!A1"/>
    <hyperlink ref="B20:U20" location="'Table 3'!A1" display="'Table 3'!A1"/>
    <hyperlink ref="B28:V28" location="'Chart 1'!A1" display="Chart 1: Maintaned schools inspection overall effectiveness judgement for all inspections carried out between 1 April and 30 June 2011"/>
    <hyperlink ref="B32:V32" location="'Chart 2'!A1" display="Chart 2: Maintained schools key inspection judgements for all inspections carried out between 1 April and 30 June 2011"/>
    <hyperlink ref="B34:V34" location="'Chart 3'!A1" display="Chart 3: Quarterly inspection trends for all section 5 inspections carried out between 1 April 2009 to 31 June 2011"/>
    <hyperlink ref="B36:V36" location="'Chart 4'!A1" display="Chart 4: Yearly inspection trends for all inspections carried out between 1 April 2009 to 31 June 2011"/>
    <hyperlink ref="B10:V10" location="'Table 2'!A1" display="'Table 2'!A1"/>
    <hyperlink ref="B12:V12" location="'Table 2'!A1" display="'Table 2'!A1"/>
    <hyperlink ref="B14:V14" location="'Table 2'!A1" display="'Table 2'!A1"/>
    <hyperlink ref="B16:V16" location="'Table 2'!A1" display="'Table 2'!A1"/>
    <hyperlink ref="B18:V18" location="'Table 2'!A1" display="'Table 2'!A1"/>
    <hyperlink ref="B22:V22" location="'Table 2'!A1" display="'Table 2'!A1"/>
    <hyperlink ref="B24:V24" location="'Table 2'!A1" display="'Table 2'!A1"/>
    <hyperlink ref="B38:V38" location="'Chart 4'!A1" display="Chart 4: Yearly inspection trends for all inspections carried out between 1 April 2009 to 31 June 2011"/>
    <hyperlink ref="B40:V40" location="'Chart 4'!A1" display="Chart 4: Yearly inspection trends for all inspections carried out between 1 April 2009 to 31 June 2011"/>
    <hyperlink ref="B10:P10" location="'Table 2a'!C5" display="'Table 2a'!C5"/>
    <hyperlink ref="B6:P6" location="'Table 1'!C4" display="'Table 1'!C4"/>
    <hyperlink ref="B8:P8" location="'Table 2'!C5" display="'Table 2'!C5"/>
    <hyperlink ref="B12:P12" location="'Table 2b'!C5" display="'Table 2b'!C5"/>
    <hyperlink ref="B16:P16" location="'Table 2d'!C5" display="'Table 2d'!C5"/>
    <hyperlink ref="B18:P18" location="'Table 2e'!C5" display="'Table 2e'!C5"/>
    <hyperlink ref="B20:P20" location="'Table 2f'!C5" display="'Table 2f'!C5"/>
    <hyperlink ref="B22:P22" location="'Table 2g'!C5" display="'Table 2g'!C5"/>
    <hyperlink ref="B24:P24" location="'Table 3'!A1" display="'Table 3'!A1"/>
    <hyperlink ref="B42:Q42" location="'Chart 4a'!A1" display="'Chart 4a'!A1"/>
    <hyperlink ref="B44:Q44" location="'Chart 4b'!A1" display="'Chart 4b'!A1"/>
    <hyperlink ref="B28:Q28" location="'Chart 1'!C4" display="'Chart 1'!C4"/>
    <hyperlink ref="B32:Q32" location="'Chart 2a'!C4" display="Chart 2a: Key inspection judgements of colleges inspected between 1 January 2011 and 31 March 2011 (provisional)"/>
    <hyperlink ref="B34:Q34" location="'Chart 2b'!C4" display="Chart 2b: Key inspection judgements of work-based learning providers inspected between 1 January 2011 and 31 March 2011 (provisional)"/>
    <hyperlink ref="B36:Q36" location="'Chart 2c'!C4" display="Chart 2c: Key inspection judgements of adult and community learning providers inspected between 1 January 2011 and 31 March 2011 (provisional)"/>
    <hyperlink ref="B38:Q38" location="'Chart 3'!A1" display="'Chart 3'!A1"/>
    <hyperlink ref="B40:Q40" location="'Chart 4'!A1" display="'Chart 4'!A1"/>
    <hyperlink ref="B14:P14" location="'Table 2c'!A1" display="'Table 2c'!A1"/>
    <hyperlink ref="B30:Q30" location="'Chart 2'!A1" display="Chart 2: Key inspection judgements of learning and skills providers inspected between 1 January 2011 and 31 March 2011 (provisional)¹ "/>
  </hyperlinks>
  <pageMargins left="0.75" right="0.75" top="1" bottom="1" header="0.5" footer="0.5"/>
  <pageSetup paperSize="9" scale="7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indexed="16"/>
  </sheetPr>
  <dimension ref="A2:I36"/>
  <sheetViews>
    <sheetView showGridLines="0" showRowColHeaders="0" zoomScaleNormal="100" workbookViewId="0"/>
  </sheetViews>
  <sheetFormatPr defaultRowHeight="12.75"/>
  <cols>
    <col min="1" max="1" width="3.7109375" style="22" customWidth="1"/>
    <col min="2" max="2" width="30" style="22" customWidth="1"/>
    <col min="3" max="3" width="12.5703125" style="22" customWidth="1"/>
    <col min="4" max="7" width="13.28515625" style="22" customWidth="1"/>
    <col min="8" max="8" width="13.28515625" style="53" customWidth="1"/>
    <col min="9" max="16384" width="9.140625" style="22"/>
  </cols>
  <sheetData>
    <row r="2" spans="1:9" ht="14.25">
      <c r="B2" s="71" t="s">
        <v>201</v>
      </c>
      <c r="C2" s="71"/>
    </row>
    <row r="3" spans="1:9">
      <c r="B3" s="88"/>
      <c r="C3" s="88"/>
    </row>
    <row r="4" spans="1:9">
      <c r="B4" s="37"/>
      <c r="C4" s="37"/>
      <c r="D4" s="37"/>
      <c r="E4" s="37"/>
      <c r="F4" s="37"/>
      <c r="G4" s="37"/>
    </row>
    <row r="5" spans="1:9">
      <c r="B5" s="108"/>
      <c r="C5" s="190" t="s">
        <v>148</v>
      </c>
      <c r="D5" s="203" t="s">
        <v>1</v>
      </c>
      <c r="E5" s="203"/>
      <c r="F5" s="203"/>
      <c r="G5" s="203"/>
      <c r="H5" s="158"/>
    </row>
    <row r="6" spans="1:9">
      <c r="B6" s="111"/>
      <c r="C6" s="191"/>
      <c r="D6" s="77" t="s">
        <v>2</v>
      </c>
      <c r="E6" s="77" t="s">
        <v>3</v>
      </c>
      <c r="F6" s="77" t="s">
        <v>4</v>
      </c>
      <c r="G6" s="77" t="s">
        <v>5</v>
      </c>
      <c r="H6" s="93"/>
    </row>
    <row r="7" spans="1:9">
      <c r="B7" s="37" t="str">
        <f>"1 January 2011 - 31 March 2011 ("&amp;C7&amp;")"&amp; CHAR(178)</f>
        <v>1 January 2011 - 31 March 2011 (92)²</v>
      </c>
      <c r="C7" s="156">
        <f t="shared" ref="C7:C12" si="0">SUM(D7:G7)</f>
        <v>92</v>
      </c>
      <c r="D7" s="23">
        <v>6</v>
      </c>
      <c r="E7" s="23">
        <v>44</v>
      </c>
      <c r="F7" s="23">
        <v>37</v>
      </c>
      <c r="G7" s="23">
        <v>5</v>
      </c>
      <c r="H7" s="93"/>
    </row>
    <row r="8" spans="1:9">
      <c r="B8" s="37" t="str">
        <f>"1 October 2010 - 31 December 2010 ("&amp;C8&amp;")"</f>
        <v>1 October 2010 - 31 December 2010 (112)</v>
      </c>
      <c r="C8" s="93">
        <f t="shared" si="0"/>
        <v>112</v>
      </c>
      <c r="D8" s="23">
        <v>10</v>
      </c>
      <c r="E8" s="23">
        <v>56</v>
      </c>
      <c r="F8" s="23">
        <v>44</v>
      </c>
      <c r="G8" s="23">
        <v>2</v>
      </c>
      <c r="H8" s="93"/>
    </row>
    <row r="9" spans="1:9">
      <c r="B9" s="37" t="str">
        <f>"1 July 2010 - 30 September 2010 ("&amp;C9&amp;")"</f>
        <v>1 July 2010 - 30 September 2010 (80)</v>
      </c>
      <c r="C9" s="93">
        <f t="shared" si="0"/>
        <v>80</v>
      </c>
      <c r="D9" s="23">
        <v>4</v>
      </c>
      <c r="E9" s="23">
        <v>33</v>
      </c>
      <c r="F9" s="23">
        <v>34</v>
      </c>
      <c r="G9" s="23">
        <v>9</v>
      </c>
      <c r="H9" s="93"/>
    </row>
    <row r="10" spans="1:9">
      <c r="B10" s="37" t="str">
        <f>"1 April 2010 - 30 June 2010 ("&amp;C10&amp;")"</f>
        <v>1 April 2010 - 30 June 2010 (111)</v>
      </c>
      <c r="C10" s="93">
        <f t="shared" si="0"/>
        <v>111</v>
      </c>
      <c r="D10" s="23">
        <v>5</v>
      </c>
      <c r="E10" s="23">
        <v>58</v>
      </c>
      <c r="F10" s="23">
        <v>39</v>
      </c>
      <c r="G10" s="23">
        <v>9</v>
      </c>
      <c r="H10" s="93"/>
    </row>
    <row r="11" spans="1:9">
      <c r="B11" s="37" t="str">
        <f>"1 January 2010 - 31 March 2010 ("&amp;C11&amp;")"</f>
        <v>1 January 2010 - 31 March 2010 (104)</v>
      </c>
      <c r="C11" s="93">
        <f t="shared" si="0"/>
        <v>104</v>
      </c>
      <c r="D11" s="110">
        <v>5</v>
      </c>
      <c r="E11" s="110">
        <v>44</v>
      </c>
      <c r="F11" s="110">
        <v>48</v>
      </c>
      <c r="G11" s="110">
        <v>7</v>
      </c>
      <c r="H11" s="93"/>
    </row>
    <row r="12" spans="1:9">
      <c r="B12" s="38" t="str">
        <f>"1 October 2009 - 31 December 2009 ("&amp;C12&amp;")"</f>
        <v>1 October 2009 - 31 December 2009 (102)</v>
      </c>
      <c r="C12" s="90">
        <f t="shared" si="0"/>
        <v>102</v>
      </c>
      <c r="D12" s="96">
        <v>6</v>
      </c>
      <c r="E12" s="96">
        <v>36</v>
      </c>
      <c r="F12" s="96">
        <v>52</v>
      </c>
      <c r="G12" s="96">
        <v>8</v>
      </c>
      <c r="H12" s="93"/>
    </row>
    <row r="13" spans="1:9">
      <c r="G13" s="157" t="s">
        <v>117</v>
      </c>
      <c r="H13" s="107"/>
    </row>
    <row r="14" spans="1:9">
      <c r="A14" s="89"/>
      <c r="B14" s="70"/>
      <c r="C14" s="70"/>
      <c r="D14" s="78"/>
      <c r="E14" s="78"/>
      <c r="F14" s="78"/>
      <c r="G14" s="78"/>
      <c r="H14" s="98"/>
    </row>
    <row r="15" spans="1:9">
      <c r="A15" s="89"/>
      <c r="B15" s="70"/>
      <c r="C15" s="70"/>
      <c r="D15" s="99"/>
      <c r="E15" s="99"/>
      <c r="F15" s="99"/>
      <c r="G15" s="99"/>
      <c r="H15" s="89"/>
      <c r="I15" s="37"/>
    </row>
    <row r="16" spans="1:9">
      <c r="A16" s="89"/>
      <c r="B16" s="75"/>
      <c r="C16" s="75"/>
      <c r="D16" s="99"/>
      <c r="E16" s="99"/>
      <c r="F16" s="99"/>
      <c r="G16" s="99"/>
      <c r="H16" s="89"/>
    </row>
    <row r="17" spans="1:8">
      <c r="A17" s="89"/>
      <c r="B17" s="75"/>
      <c r="C17" s="75"/>
      <c r="D17" s="99"/>
      <c r="E17" s="99"/>
      <c r="F17" s="99"/>
      <c r="G17" s="99"/>
      <c r="H17" s="89"/>
    </row>
    <row r="18" spans="1:8">
      <c r="A18" s="89"/>
      <c r="B18" s="75"/>
      <c r="C18" s="75"/>
      <c r="D18" s="99"/>
      <c r="E18" s="99"/>
      <c r="F18" s="99"/>
      <c r="G18" s="99"/>
      <c r="H18" s="89"/>
    </row>
    <row r="19" spans="1:8">
      <c r="A19" s="89"/>
      <c r="B19" s="75"/>
      <c r="C19" s="75"/>
      <c r="D19" s="99"/>
      <c r="E19" s="99"/>
      <c r="F19" s="99"/>
      <c r="G19" s="99"/>
      <c r="H19" s="89"/>
    </row>
    <row r="20" spans="1:8">
      <c r="A20" s="89"/>
    </row>
    <row r="33" spans="2:3">
      <c r="B33" s="70" t="s">
        <v>198</v>
      </c>
      <c r="C33" s="70"/>
    </row>
    <row r="34" spans="2:3">
      <c r="B34" s="70" t="s">
        <v>206</v>
      </c>
    </row>
    <row r="36" spans="2:3">
      <c r="B36" s="70"/>
      <c r="C36" s="70"/>
    </row>
  </sheetData>
  <sheetProtection sheet="1" objects="1" scenarios="1"/>
  <mergeCells count="2">
    <mergeCell ref="C5:C6"/>
    <mergeCell ref="D5:G5"/>
  </mergeCells>
  <phoneticPr fontId="1" type="noConversion"/>
  <pageMargins left="0.75" right="0.75" top="1" bottom="1" header="0.5" footer="0.5"/>
  <pageSetup paperSize="9" scale="84" fitToHeight="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 enableFormatConditionsCalculation="0">
    <tabColor indexed="16"/>
  </sheetPr>
  <dimension ref="B2:N35"/>
  <sheetViews>
    <sheetView showGridLines="0" showRowColHeaders="0" zoomScaleNormal="100" workbookViewId="0"/>
  </sheetViews>
  <sheetFormatPr defaultRowHeight="12.75"/>
  <cols>
    <col min="1" max="1" width="3.7109375" style="22" customWidth="1"/>
    <col min="2" max="2" width="32.5703125" style="22" customWidth="1"/>
    <col min="3" max="3" width="11.85546875" style="22" customWidth="1"/>
    <col min="4" max="7" width="11.5703125" style="22" customWidth="1"/>
    <col min="8" max="8" width="11.5703125" style="53" customWidth="1"/>
    <col min="9" max="9" width="9.140625" style="22"/>
    <col min="10" max="10" width="13" style="22" customWidth="1"/>
    <col min="11" max="16384" width="9.140625" style="22"/>
  </cols>
  <sheetData>
    <row r="2" spans="2:14" ht="14.25">
      <c r="B2" s="71" t="s">
        <v>202</v>
      </c>
      <c r="C2" s="71"/>
    </row>
    <row r="3" spans="2:14">
      <c r="D3" s="37"/>
      <c r="E3" s="37"/>
      <c r="F3" s="37"/>
      <c r="G3" s="37"/>
    </row>
    <row r="4" spans="2:14">
      <c r="D4" s="37"/>
      <c r="E4" s="37"/>
      <c r="F4" s="37"/>
      <c r="G4" s="37"/>
    </row>
    <row r="5" spans="2:14">
      <c r="B5" s="108"/>
      <c r="C5" s="190" t="s">
        <v>148</v>
      </c>
      <c r="D5" s="203" t="s">
        <v>1</v>
      </c>
      <c r="E5" s="203"/>
      <c r="F5" s="203"/>
      <c r="G5" s="203"/>
      <c r="H5" s="158"/>
    </row>
    <row r="6" spans="2:14">
      <c r="B6" s="111"/>
      <c r="C6" s="191"/>
      <c r="D6" s="77" t="s">
        <v>2</v>
      </c>
      <c r="E6" s="77" t="s">
        <v>3</v>
      </c>
      <c r="F6" s="77" t="s">
        <v>4</v>
      </c>
      <c r="G6" s="77" t="s">
        <v>5</v>
      </c>
      <c r="H6" s="93"/>
      <c r="J6" s="91"/>
      <c r="K6" s="92"/>
      <c r="L6" s="92"/>
      <c r="M6" s="92"/>
      <c r="N6" s="92"/>
    </row>
    <row r="7" spans="2:14">
      <c r="B7" s="37" t="str">
        <f>"1 September 2010 - 31 March 2011 ("&amp;C7&amp;")"&amp; CHAR(179)</f>
        <v>1 September 2010 - 31 March 2011 (61)³</v>
      </c>
      <c r="C7" s="93">
        <f t="shared" ref="C7:C12" si="0">SUM(D7:G7)</f>
        <v>61</v>
      </c>
      <c r="D7" s="23">
        <v>4</v>
      </c>
      <c r="E7" s="23">
        <v>25</v>
      </c>
      <c r="F7" s="23">
        <v>30</v>
      </c>
      <c r="G7" s="23">
        <v>2</v>
      </c>
      <c r="H7" s="93"/>
      <c r="J7" s="94"/>
      <c r="K7" s="95"/>
      <c r="L7" s="95"/>
      <c r="M7" s="95"/>
      <c r="N7" s="95"/>
    </row>
    <row r="8" spans="2:14">
      <c r="B8" s="37" t="str">
        <f>"1 September 2009 - 31 August 2010 ("&amp;C8&amp;")"</f>
        <v>1 September 2009 - 31 August 2010 (92)</v>
      </c>
      <c r="C8" s="93">
        <f t="shared" si="0"/>
        <v>92</v>
      </c>
      <c r="D8" s="23">
        <v>9</v>
      </c>
      <c r="E8" s="23">
        <v>43</v>
      </c>
      <c r="F8" s="23">
        <v>35</v>
      </c>
      <c r="G8" s="23">
        <v>5</v>
      </c>
      <c r="H8" s="93"/>
      <c r="J8" s="94"/>
      <c r="K8" s="95"/>
      <c r="L8" s="95"/>
      <c r="M8" s="95"/>
      <c r="N8" s="95"/>
    </row>
    <row r="9" spans="2:14">
      <c r="B9" s="109" t="str">
        <f>"1 September 2008 - 31 August 2009 ("&amp;C9&amp;")"</f>
        <v>1 September 2008 - 31 August 2009 (94)</v>
      </c>
      <c r="C9" s="93">
        <f t="shared" si="0"/>
        <v>94</v>
      </c>
      <c r="D9" s="110">
        <v>18</v>
      </c>
      <c r="E9" s="110">
        <v>40</v>
      </c>
      <c r="F9" s="110">
        <v>32</v>
      </c>
      <c r="G9" s="110">
        <v>4</v>
      </c>
      <c r="H9" s="93"/>
      <c r="J9" s="94"/>
      <c r="K9" s="95"/>
      <c r="L9" s="95"/>
      <c r="M9" s="95"/>
      <c r="N9" s="95"/>
    </row>
    <row r="10" spans="2:14">
      <c r="B10" s="109" t="str">
        <f>"1 September 2007 - 31 August 2008 ("&amp;C10&amp;")"</f>
        <v>1 September 2007 - 31 August 2008 (133)</v>
      </c>
      <c r="C10" s="93">
        <f t="shared" si="0"/>
        <v>133</v>
      </c>
      <c r="D10" s="110">
        <v>37</v>
      </c>
      <c r="E10" s="110">
        <v>54</v>
      </c>
      <c r="F10" s="110">
        <v>32</v>
      </c>
      <c r="G10" s="110">
        <v>10</v>
      </c>
      <c r="H10" s="93"/>
      <c r="J10" s="97"/>
      <c r="K10" s="97"/>
      <c r="L10" s="97"/>
      <c r="M10" s="97"/>
      <c r="N10" s="97"/>
    </row>
    <row r="11" spans="2:14">
      <c r="B11" s="109" t="str">
        <f>"1 September 2006 - 31 August 2007 ("&amp;C11&amp;")"</f>
        <v>1 September 2006 - 31 August 2007 (120)</v>
      </c>
      <c r="C11" s="93">
        <f t="shared" si="0"/>
        <v>120</v>
      </c>
      <c r="D11" s="110">
        <v>20</v>
      </c>
      <c r="E11" s="110">
        <v>49</v>
      </c>
      <c r="F11" s="110">
        <v>42</v>
      </c>
      <c r="G11" s="110">
        <v>9</v>
      </c>
      <c r="H11" s="93"/>
      <c r="J11" s="97"/>
      <c r="K11" s="97"/>
      <c r="L11" s="97"/>
      <c r="M11" s="97"/>
      <c r="N11" s="97"/>
    </row>
    <row r="12" spans="2:14">
      <c r="B12" s="38" t="str">
        <f>"1 September 2005 - 31 August 2006 ("&amp;C12&amp;")"</f>
        <v>1 September 2005 - 31 August 2006 (100)</v>
      </c>
      <c r="C12" s="90">
        <f t="shared" si="0"/>
        <v>100</v>
      </c>
      <c r="D12" s="96">
        <v>11</v>
      </c>
      <c r="E12" s="96">
        <v>44</v>
      </c>
      <c r="F12" s="96">
        <v>37</v>
      </c>
      <c r="G12" s="96">
        <v>8</v>
      </c>
      <c r="H12" s="93"/>
      <c r="J12" s="97"/>
      <c r="K12" s="97"/>
      <c r="L12" s="97"/>
      <c r="M12" s="97"/>
      <c r="N12" s="97"/>
    </row>
    <row r="13" spans="2:14">
      <c r="G13" s="115" t="s">
        <v>117</v>
      </c>
      <c r="H13" s="107"/>
    </row>
    <row r="14" spans="2:14">
      <c r="D14" s="99"/>
      <c r="E14" s="99"/>
      <c r="F14" s="99"/>
      <c r="G14" s="99"/>
      <c r="H14" s="89"/>
    </row>
    <row r="15" spans="2:14">
      <c r="B15" s="75"/>
      <c r="C15" s="75"/>
      <c r="D15" s="99"/>
      <c r="E15" s="99"/>
      <c r="F15" s="99"/>
      <c r="G15" s="99"/>
      <c r="H15" s="89"/>
    </row>
    <row r="33" spans="2:3">
      <c r="B33" s="70" t="s">
        <v>198</v>
      </c>
      <c r="C33" s="70"/>
    </row>
    <row r="34" spans="2:3">
      <c r="B34" s="70" t="s">
        <v>203</v>
      </c>
      <c r="C34" s="70"/>
    </row>
    <row r="35" spans="2:3">
      <c r="B35" s="70" t="s">
        <v>204</v>
      </c>
      <c r="C35" s="70"/>
    </row>
  </sheetData>
  <sheetProtection sheet="1" objects="1" scenarios="1"/>
  <mergeCells count="2">
    <mergeCell ref="C5:C6"/>
    <mergeCell ref="D5:G5"/>
  </mergeCells>
  <phoneticPr fontId="1" type="noConversion"/>
  <pageMargins left="0.75" right="0.75" top="1" bottom="1" header="0.5" footer="0.5"/>
  <pageSetup paperSize="9" scale="85" fitToHeight="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</sheetPr>
  <dimension ref="B2:N32"/>
  <sheetViews>
    <sheetView showRowColHeaders="0" zoomScaleNormal="100" workbookViewId="0"/>
  </sheetViews>
  <sheetFormatPr defaultRowHeight="12.75"/>
  <cols>
    <col min="1" max="1" width="3.7109375" style="22" customWidth="1"/>
    <col min="2" max="2" width="31.28515625" style="22" customWidth="1"/>
    <col min="3" max="3" width="11.7109375" style="22" customWidth="1"/>
    <col min="4" max="7" width="11.5703125" style="22" customWidth="1"/>
    <col min="8" max="8" width="11.5703125" style="53" customWidth="1"/>
    <col min="9" max="9" width="9.140625" style="22"/>
    <col min="10" max="10" width="13" style="22" customWidth="1"/>
    <col min="11" max="16384" width="9.140625" style="22"/>
  </cols>
  <sheetData>
    <row r="2" spans="2:14" ht="14.25">
      <c r="B2" s="71" t="s">
        <v>211</v>
      </c>
      <c r="C2" s="71"/>
    </row>
    <row r="3" spans="2:14">
      <c r="D3" s="37"/>
      <c r="E3" s="37"/>
      <c r="F3" s="37"/>
      <c r="G3" s="37"/>
    </row>
    <row r="4" spans="2:14">
      <c r="D4" s="37"/>
      <c r="E4" s="37"/>
      <c r="F4" s="37"/>
      <c r="G4" s="37"/>
    </row>
    <row r="5" spans="2:14">
      <c r="B5" s="108"/>
      <c r="C5" s="190" t="s">
        <v>148</v>
      </c>
      <c r="D5" s="203" t="s">
        <v>1</v>
      </c>
      <c r="E5" s="203"/>
      <c r="F5" s="203"/>
      <c r="G5" s="203"/>
      <c r="H5" s="158"/>
    </row>
    <row r="6" spans="2:14">
      <c r="B6" s="111"/>
      <c r="C6" s="191"/>
      <c r="D6" s="77" t="s">
        <v>2</v>
      </c>
      <c r="E6" s="77" t="s">
        <v>3</v>
      </c>
      <c r="F6" s="77" t="s">
        <v>4</v>
      </c>
      <c r="G6" s="77" t="s">
        <v>5</v>
      </c>
      <c r="H6" s="93"/>
      <c r="J6" s="91"/>
      <c r="K6" s="92"/>
      <c r="L6" s="92"/>
      <c r="M6" s="92"/>
      <c r="N6" s="92"/>
    </row>
    <row r="7" spans="2:14">
      <c r="B7" s="37" t="str">
        <f>"1 September 2010 - 31 March 2011 ("&amp;C7&amp;")"&amp; CHAR(178)</f>
        <v>1 September 2010 - 31 March 2011 (120)²</v>
      </c>
      <c r="C7" s="93">
        <f>SUM(D7:G7)</f>
        <v>120</v>
      </c>
      <c r="D7" s="23">
        <v>15</v>
      </c>
      <c r="E7" s="23">
        <v>57</v>
      </c>
      <c r="F7" s="23">
        <v>42</v>
      </c>
      <c r="G7" s="23">
        <v>6</v>
      </c>
      <c r="H7" s="93"/>
      <c r="J7" s="94"/>
      <c r="K7" s="95"/>
      <c r="L7" s="95"/>
      <c r="M7" s="95"/>
      <c r="N7" s="95"/>
    </row>
    <row r="8" spans="2:14">
      <c r="B8" s="37" t="str">
        <f>"1 September 2009 - 31 August 2010 ("&amp;C8&amp;")"</f>
        <v>1 September 2009 - 31 August 2010 (209)</v>
      </c>
      <c r="C8" s="93">
        <f>SUM(D8:G8)</f>
        <v>209</v>
      </c>
      <c r="D8" s="23">
        <v>11</v>
      </c>
      <c r="E8" s="23">
        <v>89</v>
      </c>
      <c r="F8" s="23">
        <v>92</v>
      </c>
      <c r="G8" s="23">
        <v>17</v>
      </c>
      <c r="H8" s="93"/>
      <c r="I8" s="53"/>
      <c r="J8" s="94"/>
      <c r="K8" s="95"/>
      <c r="L8" s="95"/>
      <c r="M8" s="95"/>
      <c r="N8" s="95"/>
    </row>
    <row r="9" spans="2:14">
      <c r="B9" s="109" t="str">
        <f>"1 September 2008 - 31 August 2009 ("&amp;C9&amp;")"</f>
        <v>1 September 2008 - 31 August 2009 (242)</v>
      </c>
      <c r="C9" s="93">
        <f>SUM(D9:G9)</f>
        <v>242</v>
      </c>
      <c r="D9" s="110">
        <v>12</v>
      </c>
      <c r="E9" s="110">
        <v>87</v>
      </c>
      <c r="F9" s="110">
        <v>124</v>
      </c>
      <c r="G9" s="110">
        <v>19</v>
      </c>
      <c r="H9" s="93"/>
      <c r="J9" s="94"/>
      <c r="K9" s="95"/>
      <c r="L9" s="95"/>
      <c r="M9" s="95"/>
      <c r="N9" s="95"/>
    </row>
    <row r="10" spans="2:14">
      <c r="B10" s="38" t="str">
        <f>"1 September 2007 - 31 August 2008 ("&amp;C10&amp;")"</f>
        <v>1 September 2007 - 31 August 2008 (221)</v>
      </c>
      <c r="C10" s="90">
        <f>SUM(D10:G10)</f>
        <v>221</v>
      </c>
      <c r="D10" s="96">
        <v>13</v>
      </c>
      <c r="E10" s="96">
        <v>119</v>
      </c>
      <c r="F10" s="96">
        <v>75</v>
      </c>
      <c r="G10" s="96">
        <v>14</v>
      </c>
      <c r="H10" s="93"/>
      <c r="J10" s="97"/>
      <c r="K10" s="97"/>
      <c r="L10" s="97"/>
      <c r="M10" s="97"/>
      <c r="N10" s="97"/>
    </row>
    <row r="11" spans="2:14">
      <c r="G11" s="115" t="s">
        <v>117</v>
      </c>
      <c r="H11" s="107"/>
    </row>
    <row r="12" spans="2:14">
      <c r="B12" s="75"/>
      <c r="C12" s="75"/>
      <c r="D12" s="99"/>
      <c r="E12" s="99"/>
      <c r="F12" s="99"/>
      <c r="G12" s="99"/>
      <c r="H12" s="89"/>
    </row>
    <row r="13" spans="2:14">
      <c r="B13" s="75"/>
      <c r="C13" s="75"/>
      <c r="D13" s="99"/>
      <c r="E13" s="99"/>
      <c r="F13" s="99"/>
      <c r="G13" s="99"/>
      <c r="H13" s="89"/>
    </row>
    <row r="14" spans="2:14">
      <c r="B14" s="75"/>
      <c r="C14" s="75"/>
      <c r="D14" s="99"/>
      <c r="E14" s="99"/>
      <c r="F14" s="99"/>
      <c r="G14" s="99"/>
      <c r="H14" s="89"/>
    </row>
    <row r="15" spans="2:14">
      <c r="B15" s="75"/>
      <c r="C15" s="75"/>
      <c r="D15" s="99"/>
      <c r="E15" s="99"/>
      <c r="F15" s="99"/>
      <c r="G15" s="99"/>
      <c r="H15" s="89"/>
    </row>
    <row r="31" spans="2:3">
      <c r="B31" s="70" t="s">
        <v>198</v>
      </c>
      <c r="C31" s="70"/>
    </row>
    <row r="32" spans="2:3">
      <c r="B32" s="70" t="s">
        <v>184</v>
      </c>
      <c r="C32" s="70"/>
    </row>
  </sheetData>
  <sheetProtection sheet="1" objects="1" scenarios="1"/>
  <mergeCells count="2">
    <mergeCell ref="C5:C6"/>
    <mergeCell ref="D5:G5"/>
  </mergeCells>
  <phoneticPr fontId="21" type="noConversion"/>
  <pageMargins left="0.75" right="0.75" top="1" bottom="1" header="0.5" footer="0.5"/>
  <pageSetup paperSize="9" scale="8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6"/>
  </sheetPr>
  <dimension ref="B2:N32"/>
  <sheetViews>
    <sheetView showRowColHeaders="0" zoomScaleNormal="100" workbookViewId="0"/>
  </sheetViews>
  <sheetFormatPr defaultRowHeight="12.75"/>
  <cols>
    <col min="1" max="1" width="3.7109375" style="22" customWidth="1"/>
    <col min="2" max="2" width="32.5703125" style="22" customWidth="1"/>
    <col min="3" max="3" width="11.7109375" style="22" customWidth="1"/>
    <col min="4" max="7" width="11.5703125" style="22" customWidth="1"/>
    <col min="8" max="8" width="11.5703125" style="53" customWidth="1"/>
    <col min="9" max="9" width="9.140625" style="22"/>
    <col min="10" max="10" width="13" style="22" customWidth="1"/>
    <col min="11" max="16384" width="9.140625" style="22"/>
  </cols>
  <sheetData>
    <row r="2" spans="2:14" ht="14.25">
      <c r="B2" s="71" t="s">
        <v>212</v>
      </c>
      <c r="C2" s="71"/>
    </row>
    <row r="3" spans="2:14">
      <c r="D3" s="37"/>
      <c r="E3" s="37"/>
      <c r="F3" s="37"/>
      <c r="G3" s="37"/>
    </row>
    <row r="4" spans="2:14">
      <c r="D4" s="37"/>
      <c r="E4" s="37"/>
      <c r="F4" s="37"/>
      <c r="G4" s="37"/>
    </row>
    <row r="5" spans="2:14">
      <c r="B5" s="108"/>
      <c r="C5" s="190" t="s">
        <v>148</v>
      </c>
      <c r="D5" s="203" t="s">
        <v>1</v>
      </c>
      <c r="E5" s="203"/>
      <c r="F5" s="203"/>
      <c r="G5" s="203"/>
      <c r="H5" s="158"/>
    </row>
    <row r="6" spans="2:14">
      <c r="B6" s="111"/>
      <c r="C6" s="191"/>
      <c r="D6" s="77" t="s">
        <v>2</v>
      </c>
      <c r="E6" s="77" t="s">
        <v>3</v>
      </c>
      <c r="F6" s="77" t="s">
        <v>4</v>
      </c>
      <c r="G6" s="77" t="s">
        <v>5</v>
      </c>
      <c r="H6" s="93"/>
      <c r="J6" s="91"/>
      <c r="K6" s="92"/>
      <c r="L6" s="92"/>
      <c r="M6" s="92"/>
      <c r="N6" s="92"/>
    </row>
    <row r="7" spans="2:14">
      <c r="B7" s="37" t="str">
        <f>"1 September 2010 - 31 March 2011 ("&amp;C7&amp;")"&amp; CHAR(178)</f>
        <v>1 September 2010 - 31 March 2011 (30)²</v>
      </c>
      <c r="C7" s="93">
        <f>SUM(D7:G7)</f>
        <v>30</v>
      </c>
      <c r="D7" s="155">
        <v>0</v>
      </c>
      <c r="E7" s="155">
        <v>24</v>
      </c>
      <c r="F7" s="155">
        <v>6</v>
      </c>
      <c r="G7" s="155">
        <v>0</v>
      </c>
      <c r="H7" s="93"/>
      <c r="J7" s="94"/>
      <c r="K7" s="95"/>
      <c r="L7" s="95"/>
      <c r="M7" s="95"/>
      <c r="N7" s="95"/>
    </row>
    <row r="8" spans="2:14">
      <c r="B8" s="37" t="str">
        <f>"1 September 2009 - 31 August 2010 ("&amp;C8&amp;")"</f>
        <v>1 September 2009 - 31 August 2010 (43)</v>
      </c>
      <c r="C8" s="93">
        <f>SUM(D8:G8)</f>
        <v>43</v>
      </c>
      <c r="D8" s="110">
        <v>0</v>
      </c>
      <c r="E8" s="110">
        <v>30</v>
      </c>
      <c r="F8" s="110">
        <v>10</v>
      </c>
      <c r="G8" s="110">
        <v>3</v>
      </c>
      <c r="H8" s="93"/>
      <c r="J8" s="94"/>
      <c r="K8" s="95"/>
      <c r="L8" s="95"/>
      <c r="M8" s="95"/>
      <c r="N8" s="95"/>
    </row>
    <row r="9" spans="2:14">
      <c r="B9" s="109" t="str">
        <f>"1 September 2008 - 31 August 2009 ("&amp;C9&amp;")"</f>
        <v>1 September 2008 - 31 August 2009 (68)</v>
      </c>
      <c r="C9" s="93">
        <f>SUM(D9:G9)</f>
        <v>68</v>
      </c>
      <c r="D9" s="110">
        <v>4</v>
      </c>
      <c r="E9" s="110">
        <v>30</v>
      </c>
      <c r="F9" s="110">
        <v>32</v>
      </c>
      <c r="G9" s="110">
        <v>2</v>
      </c>
      <c r="H9" s="93"/>
      <c r="J9" s="94"/>
      <c r="K9" s="95"/>
      <c r="L9" s="95"/>
      <c r="M9" s="95"/>
      <c r="N9" s="95"/>
    </row>
    <row r="10" spans="2:14">
      <c r="B10" s="38" t="str">
        <f>"1 September 2007 - 31 August 2008 ("&amp;C10&amp;")"</f>
        <v>1 September 2007 - 31 August 2008 (49)</v>
      </c>
      <c r="C10" s="90">
        <f>SUM(D10:G10)</f>
        <v>49</v>
      </c>
      <c r="D10" s="96">
        <v>3</v>
      </c>
      <c r="E10" s="96">
        <v>17</v>
      </c>
      <c r="F10" s="96">
        <v>22</v>
      </c>
      <c r="G10" s="96">
        <v>7</v>
      </c>
      <c r="H10" s="93"/>
      <c r="J10" s="97"/>
      <c r="K10" s="97"/>
      <c r="L10" s="97"/>
      <c r="M10" s="97"/>
      <c r="N10" s="97"/>
    </row>
    <row r="11" spans="2:14">
      <c r="B11" s="70"/>
      <c r="C11" s="70"/>
      <c r="G11" s="115" t="s">
        <v>117</v>
      </c>
      <c r="H11" s="107"/>
    </row>
    <row r="12" spans="2:14">
      <c r="B12" s="75"/>
      <c r="C12" s="75"/>
      <c r="D12" s="99"/>
      <c r="E12" s="99"/>
      <c r="F12" s="99"/>
      <c r="G12" s="99"/>
      <c r="H12" s="89"/>
    </row>
    <row r="13" spans="2:14">
      <c r="B13" s="75"/>
      <c r="C13" s="75"/>
      <c r="D13" s="99"/>
      <c r="E13" s="99"/>
      <c r="F13" s="99"/>
      <c r="G13" s="99"/>
      <c r="H13" s="89"/>
    </row>
    <row r="14" spans="2:14">
      <c r="B14" s="75"/>
      <c r="C14" s="75"/>
      <c r="D14" s="99"/>
      <c r="E14" s="99"/>
      <c r="F14" s="99"/>
      <c r="G14" s="99"/>
      <c r="H14" s="89"/>
    </row>
    <row r="15" spans="2:14">
      <c r="B15" s="75"/>
      <c r="C15" s="75"/>
      <c r="D15" s="99"/>
      <c r="E15" s="99"/>
      <c r="F15" s="99"/>
      <c r="G15" s="99"/>
      <c r="H15" s="89"/>
    </row>
    <row r="31" spans="2:3">
      <c r="B31" s="70" t="s">
        <v>198</v>
      </c>
      <c r="C31" s="70"/>
    </row>
    <row r="32" spans="2:3">
      <c r="B32" s="70" t="s">
        <v>184</v>
      </c>
    </row>
  </sheetData>
  <sheetProtection sheet="1" objects="1" scenarios="1"/>
  <mergeCells count="2">
    <mergeCell ref="C5:C6"/>
    <mergeCell ref="D5:G5"/>
  </mergeCells>
  <phoneticPr fontId="21" type="noConversion"/>
  <pageMargins left="0.75" right="0.75" top="1" bottom="1" header="0.5" footer="0.5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G344"/>
  <sheetViews>
    <sheetView topLeftCell="A262" zoomScale="85" zoomScaleNormal="70" workbookViewId="0">
      <pane xSplit="1" topLeftCell="B1" activePane="topRight" state="frozen"/>
      <selection pane="topRight" activeCell="AB4" sqref="AB4"/>
    </sheetView>
  </sheetViews>
  <sheetFormatPr defaultRowHeight="12.75"/>
  <cols>
    <col min="1" max="1" width="35.42578125" style="62" customWidth="1"/>
    <col min="2" max="21" width="10.7109375" style="62" customWidth="1"/>
    <col min="22" max="16384" width="9.140625" style="62"/>
  </cols>
  <sheetData>
    <row r="1" spans="1:33">
      <c r="A1" s="61" t="s">
        <v>73</v>
      </c>
      <c r="B1" s="61" t="s">
        <v>74</v>
      </c>
      <c r="J1" s="61" t="s">
        <v>70</v>
      </c>
      <c r="R1" s="61" t="s">
        <v>71</v>
      </c>
      <c r="Z1" s="61" t="s">
        <v>72</v>
      </c>
      <c r="AC1" s="61"/>
    </row>
    <row r="2" spans="1:33">
      <c r="B2" s="61" t="s">
        <v>82</v>
      </c>
      <c r="C2" s="61" t="s">
        <v>13</v>
      </c>
      <c r="D2" s="62" t="s">
        <v>94</v>
      </c>
      <c r="E2" s="61" t="s">
        <v>83</v>
      </c>
      <c r="F2" s="61" t="s">
        <v>84</v>
      </c>
      <c r="G2" s="62" t="s">
        <v>108</v>
      </c>
      <c r="H2" s="61" t="s">
        <v>85</v>
      </c>
      <c r="I2" s="61" t="s">
        <v>86</v>
      </c>
      <c r="J2" s="61" t="s">
        <v>82</v>
      </c>
      <c r="K2" s="61" t="s">
        <v>13</v>
      </c>
      <c r="L2" s="62" t="s">
        <v>94</v>
      </c>
      <c r="M2" s="61" t="s">
        <v>83</v>
      </c>
      <c r="N2" s="61" t="s">
        <v>84</v>
      </c>
      <c r="O2" s="62" t="s">
        <v>108</v>
      </c>
      <c r="P2" s="61" t="s">
        <v>85</v>
      </c>
      <c r="Q2" s="61" t="s">
        <v>86</v>
      </c>
      <c r="R2" s="61" t="s">
        <v>82</v>
      </c>
      <c r="S2" s="61" t="s">
        <v>13</v>
      </c>
      <c r="T2" s="62" t="s">
        <v>94</v>
      </c>
      <c r="U2" s="61" t="s">
        <v>83</v>
      </c>
      <c r="V2" s="61" t="s">
        <v>84</v>
      </c>
      <c r="W2" s="62" t="s">
        <v>108</v>
      </c>
      <c r="X2" s="61" t="s">
        <v>85</v>
      </c>
      <c r="Y2" s="61" t="s">
        <v>86</v>
      </c>
      <c r="Z2" s="61" t="s">
        <v>82</v>
      </c>
      <c r="AA2" s="61" t="s">
        <v>13</v>
      </c>
      <c r="AB2" s="62" t="s">
        <v>94</v>
      </c>
      <c r="AC2" s="61" t="s">
        <v>83</v>
      </c>
      <c r="AD2" s="61" t="s">
        <v>84</v>
      </c>
      <c r="AE2" s="62" t="s">
        <v>108</v>
      </c>
      <c r="AF2" s="61" t="s">
        <v>85</v>
      </c>
      <c r="AG2" s="61" t="s">
        <v>86</v>
      </c>
    </row>
    <row r="3" spans="1:33">
      <c r="A3" s="62" t="s">
        <v>7</v>
      </c>
      <c r="B3" s="105">
        <v>90</v>
      </c>
      <c r="C3" s="105">
        <v>28</v>
      </c>
      <c r="D3" s="105">
        <v>0</v>
      </c>
      <c r="E3" s="105">
        <v>43</v>
      </c>
      <c r="F3" s="105">
        <v>14</v>
      </c>
      <c r="G3" s="105">
        <v>0</v>
      </c>
      <c r="H3" s="105">
        <v>5</v>
      </c>
      <c r="I3" s="105">
        <v>0</v>
      </c>
      <c r="J3" s="106">
        <v>29</v>
      </c>
      <c r="K3" s="106">
        <v>7</v>
      </c>
      <c r="L3" s="106">
        <v>0</v>
      </c>
      <c r="M3" s="106">
        <v>13</v>
      </c>
      <c r="N3" s="106">
        <v>7</v>
      </c>
      <c r="O3" s="106">
        <v>0</v>
      </c>
      <c r="P3" s="106">
        <v>2</v>
      </c>
      <c r="Q3" s="106">
        <v>0</v>
      </c>
      <c r="R3" s="106">
        <v>37</v>
      </c>
      <c r="S3" s="106">
        <v>15</v>
      </c>
      <c r="T3" s="106">
        <v>0</v>
      </c>
      <c r="U3" s="106">
        <v>16</v>
      </c>
      <c r="V3" s="106">
        <v>4</v>
      </c>
      <c r="W3" s="106">
        <v>0</v>
      </c>
      <c r="X3" s="106">
        <v>2</v>
      </c>
      <c r="Y3" s="106">
        <v>0</v>
      </c>
      <c r="Z3" s="106">
        <v>24</v>
      </c>
      <c r="AA3" s="106">
        <v>6</v>
      </c>
      <c r="AB3" s="106">
        <v>0</v>
      </c>
      <c r="AC3" s="106">
        <v>14</v>
      </c>
      <c r="AD3" s="106">
        <v>3</v>
      </c>
      <c r="AE3" s="106">
        <v>0</v>
      </c>
      <c r="AF3" s="106">
        <v>1</v>
      </c>
      <c r="AG3" s="106">
        <v>0</v>
      </c>
    </row>
    <row r="4" spans="1:33">
      <c r="A4" s="62" t="s">
        <v>8</v>
      </c>
      <c r="B4" s="105">
        <v>2</v>
      </c>
      <c r="C4" s="105">
        <v>0</v>
      </c>
      <c r="D4" s="105">
        <v>0</v>
      </c>
      <c r="E4" s="105">
        <v>2</v>
      </c>
      <c r="F4" s="105">
        <v>0</v>
      </c>
      <c r="G4" s="105">
        <v>0</v>
      </c>
      <c r="H4" s="105">
        <v>0</v>
      </c>
      <c r="I4" s="105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1</v>
      </c>
      <c r="S4" s="106">
        <v>0</v>
      </c>
      <c r="T4" s="106">
        <v>0</v>
      </c>
      <c r="U4" s="106">
        <v>1</v>
      </c>
      <c r="V4" s="106">
        <v>0</v>
      </c>
      <c r="W4" s="106">
        <v>0</v>
      </c>
      <c r="X4" s="106">
        <v>0</v>
      </c>
      <c r="Y4" s="106">
        <v>0</v>
      </c>
      <c r="Z4" s="106">
        <v>1</v>
      </c>
      <c r="AA4" s="106">
        <v>0</v>
      </c>
      <c r="AB4" s="106">
        <v>0</v>
      </c>
      <c r="AC4" s="106">
        <v>1</v>
      </c>
      <c r="AD4" s="106">
        <v>0</v>
      </c>
      <c r="AE4" s="106">
        <v>0</v>
      </c>
      <c r="AF4" s="106">
        <v>0</v>
      </c>
      <c r="AG4" s="106">
        <v>0</v>
      </c>
    </row>
    <row r="5" spans="1:33">
      <c r="A5" s="62" t="s">
        <v>9</v>
      </c>
      <c r="B5" s="105">
        <v>36</v>
      </c>
      <c r="C5" s="105">
        <v>13</v>
      </c>
      <c r="D5" s="105">
        <v>0</v>
      </c>
      <c r="E5" s="105">
        <v>21</v>
      </c>
      <c r="F5" s="105">
        <v>2</v>
      </c>
      <c r="G5" s="105">
        <v>0</v>
      </c>
      <c r="H5" s="105">
        <v>0</v>
      </c>
      <c r="I5" s="105">
        <v>0</v>
      </c>
      <c r="J5" s="106">
        <v>8</v>
      </c>
      <c r="K5" s="106">
        <v>4</v>
      </c>
      <c r="L5" s="106">
        <v>0</v>
      </c>
      <c r="M5" s="106">
        <v>4</v>
      </c>
      <c r="N5" s="106">
        <v>0</v>
      </c>
      <c r="O5" s="106">
        <v>0</v>
      </c>
      <c r="P5" s="106">
        <v>0</v>
      </c>
      <c r="Q5" s="106">
        <v>0</v>
      </c>
      <c r="R5" s="106">
        <v>17</v>
      </c>
      <c r="S5" s="106">
        <v>7</v>
      </c>
      <c r="T5" s="106">
        <v>0</v>
      </c>
      <c r="U5" s="106">
        <v>10</v>
      </c>
      <c r="V5" s="106">
        <v>0</v>
      </c>
      <c r="W5" s="106">
        <v>0</v>
      </c>
      <c r="X5" s="106">
        <v>0</v>
      </c>
      <c r="Y5" s="106">
        <v>0</v>
      </c>
      <c r="Z5" s="106">
        <v>11</v>
      </c>
      <c r="AA5" s="106">
        <v>2</v>
      </c>
      <c r="AB5" s="106">
        <v>0</v>
      </c>
      <c r="AC5" s="106">
        <v>7</v>
      </c>
      <c r="AD5" s="106">
        <v>2</v>
      </c>
      <c r="AE5" s="106">
        <v>0</v>
      </c>
      <c r="AF5" s="106">
        <v>0</v>
      </c>
      <c r="AG5" s="106">
        <v>0</v>
      </c>
    </row>
    <row r="6" spans="1:33">
      <c r="A6" s="62" t="s">
        <v>10</v>
      </c>
      <c r="B6" s="105">
        <v>11</v>
      </c>
      <c r="C6" s="105">
        <v>2</v>
      </c>
      <c r="D6" s="105">
        <v>0</v>
      </c>
      <c r="E6" s="105">
        <v>8</v>
      </c>
      <c r="F6" s="105">
        <v>1</v>
      </c>
      <c r="G6" s="105">
        <v>0</v>
      </c>
      <c r="H6" s="105">
        <v>0</v>
      </c>
      <c r="I6" s="105">
        <v>0</v>
      </c>
      <c r="J6" s="106">
        <v>5</v>
      </c>
      <c r="K6" s="106">
        <v>2</v>
      </c>
      <c r="L6" s="106">
        <v>0</v>
      </c>
      <c r="M6" s="106">
        <v>3</v>
      </c>
      <c r="N6" s="106">
        <v>0</v>
      </c>
      <c r="O6" s="106">
        <v>0</v>
      </c>
      <c r="P6" s="106">
        <v>0</v>
      </c>
      <c r="Q6" s="106">
        <v>0</v>
      </c>
      <c r="R6" s="106">
        <v>1</v>
      </c>
      <c r="S6" s="106">
        <v>0</v>
      </c>
      <c r="T6" s="106">
        <v>0</v>
      </c>
      <c r="U6" s="106">
        <v>0</v>
      </c>
      <c r="V6" s="106">
        <v>1</v>
      </c>
      <c r="W6" s="106">
        <v>0</v>
      </c>
      <c r="X6" s="106">
        <v>0</v>
      </c>
      <c r="Y6" s="106">
        <v>0</v>
      </c>
      <c r="Z6" s="106">
        <v>5</v>
      </c>
      <c r="AA6" s="106">
        <v>0</v>
      </c>
      <c r="AB6" s="106">
        <v>0</v>
      </c>
      <c r="AC6" s="106">
        <v>5</v>
      </c>
      <c r="AD6" s="106">
        <v>0</v>
      </c>
      <c r="AE6" s="106">
        <v>0</v>
      </c>
      <c r="AF6" s="106">
        <v>0</v>
      </c>
      <c r="AG6" s="106">
        <v>0</v>
      </c>
    </row>
    <row r="7" spans="1:33">
      <c r="A7" s="62" t="s">
        <v>11</v>
      </c>
      <c r="B7" s="105">
        <v>5</v>
      </c>
      <c r="C7" s="105">
        <v>3</v>
      </c>
      <c r="D7" s="105">
        <v>0</v>
      </c>
      <c r="E7" s="105">
        <v>1</v>
      </c>
      <c r="F7" s="105">
        <v>0</v>
      </c>
      <c r="G7" s="105">
        <v>1</v>
      </c>
      <c r="H7" s="105">
        <v>0</v>
      </c>
      <c r="I7" s="105">
        <v>0</v>
      </c>
      <c r="J7" s="106">
        <v>2</v>
      </c>
      <c r="K7" s="106">
        <v>2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2</v>
      </c>
      <c r="S7" s="106">
        <v>1</v>
      </c>
      <c r="T7" s="106">
        <v>0</v>
      </c>
      <c r="U7" s="106">
        <v>0</v>
      </c>
      <c r="V7" s="106">
        <v>0</v>
      </c>
      <c r="W7" s="106">
        <v>1</v>
      </c>
      <c r="X7" s="106">
        <v>0</v>
      </c>
      <c r="Y7" s="106">
        <v>0</v>
      </c>
      <c r="Z7" s="106">
        <v>1</v>
      </c>
      <c r="AA7" s="106">
        <v>0</v>
      </c>
      <c r="AB7" s="106">
        <v>0</v>
      </c>
      <c r="AC7" s="106">
        <v>1</v>
      </c>
      <c r="AD7" s="106">
        <v>0</v>
      </c>
      <c r="AE7" s="106">
        <v>0</v>
      </c>
      <c r="AF7" s="106">
        <v>0</v>
      </c>
      <c r="AG7" s="106">
        <v>0</v>
      </c>
    </row>
    <row r="10" spans="1:33">
      <c r="A10" s="62" t="s">
        <v>95</v>
      </c>
      <c r="B10" s="62" t="s">
        <v>74</v>
      </c>
      <c r="G10" s="62" t="s">
        <v>70</v>
      </c>
      <c r="L10" s="62" t="s">
        <v>71</v>
      </c>
      <c r="Q10" s="62" t="s">
        <v>72</v>
      </c>
    </row>
    <row r="11" spans="1:33"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2</v>
      </c>
      <c r="H11" s="62" t="s">
        <v>3</v>
      </c>
      <c r="I11" s="62" t="s">
        <v>4</v>
      </c>
      <c r="J11" s="62" t="s">
        <v>5</v>
      </c>
      <c r="K11" s="62" t="s">
        <v>6</v>
      </c>
      <c r="L11" s="62" t="s">
        <v>2</v>
      </c>
      <c r="M11" s="62" t="s">
        <v>3</v>
      </c>
      <c r="N11" s="62" t="s">
        <v>4</v>
      </c>
      <c r="O11" s="62" t="s">
        <v>5</v>
      </c>
      <c r="P11" s="62" t="s">
        <v>6</v>
      </c>
      <c r="Q11" s="62" t="s">
        <v>2</v>
      </c>
      <c r="R11" s="62" t="s">
        <v>3</v>
      </c>
      <c r="S11" s="62" t="s">
        <v>4</v>
      </c>
      <c r="T11" s="62" t="s">
        <v>5</v>
      </c>
      <c r="U11" s="62" t="s">
        <v>6</v>
      </c>
    </row>
    <row r="12" spans="1:33">
      <c r="A12" s="62" t="s">
        <v>1</v>
      </c>
      <c r="B12" s="106">
        <v>1</v>
      </c>
      <c r="C12" s="106">
        <v>11</v>
      </c>
      <c r="D12" s="106">
        <v>16</v>
      </c>
      <c r="E12" s="106">
        <v>0</v>
      </c>
      <c r="F12" s="106">
        <v>28</v>
      </c>
      <c r="G12" s="106">
        <v>0</v>
      </c>
      <c r="H12" s="106">
        <v>1</v>
      </c>
      <c r="I12" s="106">
        <v>6</v>
      </c>
      <c r="J12" s="106">
        <v>0</v>
      </c>
      <c r="K12" s="106">
        <v>7</v>
      </c>
      <c r="L12" s="106">
        <v>1</v>
      </c>
      <c r="M12" s="106">
        <v>7</v>
      </c>
      <c r="N12" s="106">
        <v>7</v>
      </c>
      <c r="O12" s="106">
        <v>0</v>
      </c>
      <c r="P12" s="106">
        <v>15</v>
      </c>
      <c r="Q12" s="106">
        <v>0</v>
      </c>
      <c r="R12" s="106">
        <v>3</v>
      </c>
      <c r="S12" s="106">
        <v>3</v>
      </c>
      <c r="T12" s="106">
        <v>0</v>
      </c>
      <c r="U12" s="106">
        <v>6</v>
      </c>
    </row>
    <row r="13" spans="1:33">
      <c r="A13" s="62" t="s">
        <v>36</v>
      </c>
      <c r="B13" s="106">
        <v>3</v>
      </c>
      <c r="C13" s="106">
        <v>10</v>
      </c>
      <c r="D13" s="106">
        <v>15</v>
      </c>
      <c r="E13" s="106">
        <v>0</v>
      </c>
      <c r="F13" s="106">
        <v>28</v>
      </c>
      <c r="G13" s="106">
        <v>1</v>
      </c>
      <c r="H13" s="106">
        <v>1</v>
      </c>
      <c r="I13" s="106">
        <v>5</v>
      </c>
      <c r="J13" s="106">
        <v>0</v>
      </c>
      <c r="K13" s="106">
        <v>7</v>
      </c>
      <c r="L13" s="106">
        <v>2</v>
      </c>
      <c r="M13" s="106">
        <v>7</v>
      </c>
      <c r="N13" s="106">
        <v>6</v>
      </c>
      <c r="O13" s="106">
        <v>0</v>
      </c>
      <c r="P13" s="106">
        <v>15</v>
      </c>
      <c r="Q13" s="106">
        <v>0</v>
      </c>
      <c r="R13" s="106">
        <v>2</v>
      </c>
      <c r="S13" s="106">
        <v>4</v>
      </c>
      <c r="T13" s="106">
        <v>0</v>
      </c>
      <c r="U13" s="106">
        <v>6</v>
      </c>
    </row>
    <row r="14" spans="1:33">
      <c r="A14" s="62" t="s">
        <v>37</v>
      </c>
      <c r="B14" s="106">
        <v>1</v>
      </c>
      <c r="C14" s="106">
        <v>10</v>
      </c>
      <c r="D14" s="106">
        <v>17</v>
      </c>
      <c r="E14" s="106">
        <v>0</v>
      </c>
      <c r="F14" s="106">
        <v>28</v>
      </c>
      <c r="G14" s="106">
        <v>0</v>
      </c>
      <c r="H14" s="106">
        <v>1</v>
      </c>
      <c r="I14" s="106">
        <v>6</v>
      </c>
      <c r="J14" s="106">
        <v>0</v>
      </c>
      <c r="K14" s="106">
        <v>7</v>
      </c>
      <c r="L14" s="106">
        <v>1</v>
      </c>
      <c r="M14" s="106">
        <v>4</v>
      </c>
      <c r="N14" s="106">
        <v>10</v>
      </c>
      <c r="O14" s="106">
        <v>0</v>
      </c>
      <c r="P14" s="106">
        <v>15</v>
      </c>
      <c r="Q14" s="106">
        <v>0</v>
      </c>
      <c r="R14" s="106">
        <v>5</v>
      </c>
      <c r="S14" s="106">
        <v>1</v>
      </c>
      <c r="T14" s="106">
        <v>0</v>
      </c>
      <c r="U14" s="106">
        <v>6</v>
      </c>
    </row>
    <row r="15" spans="1:33">
      <c r="A15" s="62" t="s">
        <v>38</v>
      </c>
      <c r="B15" s="106">
        <v>1</v>
      </c>
      <c r="C15" s="106">
        <v>10</v>
      </c>
      <c r="D15" s="106">
        <v>17</v>
      </c>
      <c r="E15" s="106">
        <v>0</v>
      </c>
      <c r="F15" s="106">
        <v>28</v>
      </c>
      <c r="G15" s="106">
        <v>0</v>
      </c>
      <c r="H15" s="106">
        <v>1</v>
      </c>
      <c r="I15" s="106">
        <v>6</v>
      </c>
      <c r="J15" s="106">
        <v>0</v>
      </c>
      <c r="K15" s="106">
        <v>7</v>
      </c>
      <c r="L15" s="106">
        <v>1</v>
      </c>
      <c r="M15" s="106">
        <v>4</v>
      </c>
      <c r="N15" s="106">
        <v>10</v>
      </c>
      <c r="O15" s="106">
        <v>0</v>
      </c>
      <c r="P15" s="106">
        <v>15</v>
      </c>
      <c r="Q15" s="106">
        <v>0</v>
      </c>
      <c r="R15" s="106">
        <v>5</v>
      </c>
      <c r="S15" s="106">
        <v>1</v>
      </c>
      <c r="T15" s="106">
        <v>0</v>
      </c>
      <c r="U15" s="106">
        <v>6</v>
      </c>
    </row>
    <row r="16" spans="1:33">
      <c r="A16" s="62" t="s">
        <v>39</v>
      </c>
      <c r="B16" s="106">
        <v>1</v>
      </c>
      <c r="C16" s="106">
        <v>7</v>
      </c>
      <c r="D16" s="106">
        <v>19</v>
      </c>
      <c r="E16" s="106">
        <v>1</v>
      </c>
      <c r="F16" s="106">
        <v>28</v>
      </c>
      <c r="G16" s="106">
        <v>0</v>
      </c>
      <c r="H16" s="106">
        <v>1</v>
      </c>
      <c r="I16" s="106">
        <v>6</v>
      </c>
      <c r="J16" s="106">
        <v>0</v>
      </c>
      <c r="K16" s="106">
        <v>7</v>
      </c>
      <c r="L16" s="106">
        <v>1</v>
      </c>
      <c r="M16" s="106">
        <v>3</v>
      </c>
      <c r="N16" s="106">
        <v>10</v>
      </c>
      <c r="O16" s="106">
        <v>1</v>
      </c>
      <c r="P16" s="106">
        <v>15</v>
      </c>
      <c r="Q16" s="106">
        <v>0</v>
      </c>
      <c r="R16" s="106">
        <v>3</v>
      </c>
      <c r="S16" s="106">
        <v>3</v>
      </c>
      <c r="T16" s="106">
        <v>0</v>
      </c>
      <c r="U16" s="106">
        <v>6</v>
      </c>
    </row>
    <row r="17" spans="1:21">
      <c r="A17" s="62" t="s">
        <v>40</v>
      </c>
      <c r="B17" s="106">
        <v>1</v>
      </c>
      <c r="C17" s="106">
        <v>12</v>
      </c>
      <c r="D17" s="106">
        <v>15</v>
      </c>
      <c r="E17" s="106">
        <v>0</v>
      </c>
      <c r="F17" s="106">
        <v>28</v>
      </c>
      <c r="G17" s="106">
        <v>0</v>
      </c>
      <c r="H17" s="106">
        <v>2</v>
      </c>
      <c r="I17" s="106">
        <v>5</v>
      </c>
      <c r="J17" s="106">
        <v>0</v>
      </c>
      <c r="K17" s="106">
        <v>7</v>
      </c>
      <c r="L17" s="106">
        <v>1</v>
      </c>
      <c r="M17" s="106">
        <v>6</v>
      </c>
      <c r="N17" s="106">
        <v>8</v>
      </c>
      <c r="O17" s="106">
        <v>0</v>
      </c>
      <c r="P17" s="106">
        <v>15</v>
      </c>
      <c r="Q17" s="106">
        <v>0</v>
      </c>
      <c r="R17" s="106">
        <v>4</v>
      </c>
      <c r="S17" s="106">
        <v>2</v>
      </c>
      <c r="T17" s="106">
        <v>0</v>
      </c>
      <c r="U17" s="106">
        <v>6</v>
      </c>
    </row>
    <row r="18" spans="1:21">
      <c r="A18" s="62" t="s">
        <v>41</v>
      </c>
      <c r="B18" s="106">
        <v>1</v>
      </c>
      <c r="C18" s="106">
        <v>16</v>
      </c>
      <c r="D18" s="106">
        <v>11</v>
      </c>
      <c r="E18" s="106">
        <v>0</v>
      </c>
      <c r="F18" s="106">
        <v>28</v>
      </c>
      <c r="G18" s="106">
        <v>0</v>
      </c>
      <c r="H18" s="106">
        <v>4</v>
      </c>
      <c r="I18" s="106">
        <v>3</v>
      </c>
      <c r="J18" s="106">
        <v>0</v>
      </c>
      <c r="K18" s="106">
        <v>7</v>
      </c>
      <c r="L18" s="106">
        <v>1</v>
      </c>
      <c r="M18" s="106">
        <v>10</v>
      </c>
      <c r="N18" s="106">
        <v>4</v>
      </c>
      <c r="O18" s="106">
        <v>0</v>
      </c>
      <c r="P18" s="106">
        <v>15</v>
      </c>
      <c r="Q18" s="106">
        <v>0</v>
      </c>
      <c r="R18" s="106">
        <v>2</v>
      </c>
      <c r="S18" s="106">
        <v>4</v>
      </c>
      <c r="T18" s="106">
        <v>0</v>
      </c>
      <c r="U18" s="106">
        <v>6</v>
      </c>
    </row>
    <row r="19" spans="1:21">
      <c r="A19" s="62" t="s">
        <v>42</v>
      </c>
      <c r="B19" s="106">
        <v>2</v>
      </c>
      <c r="C19" s="106">
        <v>25</v>
      </c>
      <c r="D19" s="106">
        <v>1</v>
      </c>
      <c r="E19" s="106">
        <v>0</v>
      </c>
      <c r="F19" s="106">
        <v>28</v>
      </c>
      <c r="G19" s="106">
        <v>0</v>
      </c>
      <c r="H19" s="106">
        <v>6</v>
      </c>
      <c r="I19" s="106">
        <v>1</v>
      </c>
      <c r="J19" s="106">
        <v>0</v>
      </c>
      <c r="K19" s="106">
        <v>7</v>
      </c>
      <c r="L19" s="106">
        <v>1</v>
      </c>
      <c r="M19" s="106">
        <v>14</v>
      </c>
      <c r="N19" s="106">
        <v>0</v>
      </c>
      <c r="O19" s="106">
        <v>0</v>
      </c>
      <c r="P19" s="106">
        <v>15</v>
      </c>
      <c r="Q19" s="106">
        <v>1</v>
      </c>
      <c r="R19" s="106">
        <v>5</v>
      </c>
      <c r="S19" s="106">
        <v>0</v>
      </c>
      <c r="T19" s="106">
        <v>0</v>
      </c>
      <c r="U19" s="106">
        <v>6</v>
      </c>
    </row>
    <row r="20" spans="1:21">
      <c r="A20" s="62" t="s">
        <v>43</v>
      </c>
      <c r="B20" s="106">
        <v>0</v>
      </c>
      <c r="C20" s="106">
        <v>19</v>
      </c>
      <c r="D20" s="106">
        <v>8</v>
      </c>
      <c r="E20" s="106">
        <v>0</v>
      </c>
      <c r="F20" s="106">
        <v>27</v>
      </c>
      <c r="G20" s="106">
        <v>0</v>
      </c>
      <c r="H20" s="106">
        <v>3</v>
      </c>
      <c r="I20" s="106">
        <v>3</v>
      </c>
      <c r="J20" s="106">
        <v>0</v>
      </c>
      <c r="K20" s="106">
        <v>6</v>
      </c>
      <c r="L20" s="106">
        <v>0</v>
      </c>
      <c r="M20" s="106">
        <v>12</v>
      </c>
      <c r="N20" s="106">
        <v>3</v>
      </c>
      <c r="O20" s="106">
        <v>0</v>
      </c>
      <c r="P20" s="106">
        <v>15</v>
      </c>
      <c r="Q20" s="106">
        <v>0</v>
      </c>
      <c r="R20" s="106">
        <v>4</v>
      </c>
      <c r="S20" s="106">
        <v>2</v>
      </c>
      <c r="T20" s="106">
        <v>0</v>
      </c>
      <c r="U20" s="106">
        <v>6</v>
      </c>
    </row>
    <row r="21" spans="1:21">
      <c r="A21" s="62" t="s">
        <v>44</v>
      </c>
      <c r="B21" s="106">
        <v>3</v>
      </c>
      <c r="C21" s="106">
        <v>19</v>
      </c>
      <c r="D21" s="106">
        <v>5</v>
      </c>
      <c r="E21" s="106">
        <v>0</v>
      </c>
      <c r="F21" s="106">
        <v>27</v>
      </c>
      <c r="G21" s="106">
        <v>1</v>
      </c>
      <c r="H21" s="106">
        <v>4</v>
      </c>
      <c r="I21" s="106">
        <v>1</v>
      </c>
      <c r="J21" s="106">
        <v>0</v>
      </c>
      <c r="K21" s="106">
        <v>6</v>
      </c>
      <c r="L21" s="106">
        <v>2</v>
      </c>
      <c r="M21" s="106">
        <v>11</v>
      </c>
      <c r="N21" s="106">
        <v>2</v>
      </c>
      <c r="O21" s="106">
        <v>0</v>
      </c>
      <c r="P21" s="106">
        <v>15</v>
      </c>
      <c r="Q21" s="106">
        <v>0</v>
      </c>
      <c r="R21" s="106">
        <v>4</v>
      </c>
      <c r="S21" s="106">
        <v>2</v>
      </c>
      <c r="T21" s="106">
        <v>0</v>
      </c>
      <c r="U21" s="106">
        <v>6</v>
      </c>
    </row>
    <row r="22" spans="1:21">
      <c r="A22" s="62" t="s">
        <v>45</v>
      </c>
      <c r="B22" s="106">
        <v>1</v>
      </c>
      <c r="C22" s="106">
        <v>15</v>
      </c>
      <c r="D22" s="106">
        <v>12</v>
      </c>
      <c r="E22" s="106">
        <v>0</v>
      </c>
      <c r="F22" s="106">
        <v>28</v>
      </c>
      <c r="G22" s="106">
        <v>1</v>
      </c>
      <c r="H22" s="106">
        <v>2</v>
      </c>
      <c r="I22" s="106">
        <v>4</v>
      </c>
      <c r="J22" s="106">
        <v>0</v>
      </c>
      <c r="K22" s="106">
        <v>7</v>
      </c>
      <c r="L22" s="106">
        <v>0</v>
      </c>
      <c r="M22" s="106">
        <v>10</v>
      </c>
      <c r="N22" s="106">
        <v>5</v>
      </c>
      <c r="O22" s="106">
        <v>0</v>
      </c>
      <c r="P22" s="106">
        <v>15</v>
      </c>
      <c r="Q22" s="106">
        <v>0</v>
      </c>
      <c r="R22" s="106">
        <v>3</v>
      </c>
      <c r="S22" s="106">
        <v>3</v>
      </c>
      <c r="T22" s="106">
        <v>0</v>
      </c>
      <c r="U22" s="106">
        <v>6</v>
      </c>
    </row>
    <row r="23" spans="1:21">
      <c r="A23" s="62" t="s">
        <v>46</v>
      </c>
      <c r="B23" s="106">
        <v>0</v>
      </c>
      <c r="C23" s="106">
        <v>15</v>
      </c>
      <c r="D23" s="106">
        <v>13</v>
      </c>
      <c r="E23" s="106">
        <v>0</v>
      </c>
      <c r="F23" s="106">
        <v>28</v>
      </c>
      <c r="G23" s="106">
        <v>0</v>
      </c>
      <c r="H23" s="106">
        <v>3</v>
      </c>
      <c r="I23" s="106">
        <v>4</v>
      </c>
      <c r="J23" s="106">
        <v>0</v>
      </c>
      <c r="K23" s="106">
        <v>7</v>
      </c>
      <c r="L23" s="106">
        <v>0</v>
      </c>
      <c r="M23" s="106">
        <v>9</v>
      </c>
      <c r="N23" s="106">
        <v>6</v>
      </c>
      <c r="O23" s="106">
        <v>0</v>
      </c>
      <c r="P23" s="106">
        <v>15</v>
      </c>
      <c r="Q23" s="106">
        <v>0</v>
      </c>
      <c r="R23" s="106">
        <v>3</v>
      </c>
      <c r="S23" s="106">
        <v>3</v>
      </c>
      <c r="T23" s="106">
        <v>0</v>
      </c>
      <c r="U23" s="106">
        <v>6</v>
      </c>
    </row>
    <row r="24" spans="1:21">
      <c r="A24" s="62" t="s">
        <v>47</v>
      </c>
      <c r="B24" s="106">
        <v>6</v>
      </c>
      <c r="C24" s="106">
        <v>14</v>
      </c>
      <c r="D24" s="106">
        <v>8</v>
      </c>
      <c r="E24" s="106">
        <v>0</v>
      </c>
      <c r="F24" s="106">
        <v>28</v>
      </c>
      <c r="G24" s="106">
        <v>1</v>
      </c>
      <c r="H24" s="106">
        <v>4</v>
      </c>
      <c r="I24" s="106">
        <v>2</v>
      </c>
      <c r="J24" s="106">
        <v>0</v>
      </c>
      <c r="K24" s="106">
        <v>7</v>
      </c>
      <c r="L24" s="106">
        <v>4</v>
      </c>
      <c r="M24" s="106">
        <v>8</v>
      </c>
      <c r="N24" s="106">
        <v>3</v>
      </c>
      <c r="O24" s="106">
        <v>0</v>
      </c>
      <c r="P24" s="106">
        <v>15</v>
      </c>
      <c r="Q24" s="106">
        <v>1</v>
      </c>
      <c r="R24" s="106">
        <v>2</v>
      </c>
      <c r="S24" s="106">
        <v>3</v>
      </c>
      <c r="T24" s="106">
        <v>0</v>
      </c>
      <c r="U24" s="106">
        <v>6</v>
      </c>
    </row>
    <row r="25" spans="1:21">
      <c r="A25" s="62" t="s">
        <v>48</v>
      </c>
      <c r="B25" s="106">
        <v>15</v>
      </c>
      <c r="C25" s="106">
        <v>12</v>
      </c>
      <c r="D25" s="106">
        <v>1</v>
      </c>
      <c r="E25" s="106">
        <v>0</v>
      </c>
      <c r="F25" s="106">
        <v>28</v>
      </c>
      <c r="G25" s="106">
        <v>4</v>
      </c>
      <c r="H25" s="106">
        <v>2</v>
      </c>
      <c r="I25" s="106">
        <v>1</v>
      </c>
      <c r="J25" s="106">
        <v>0</v>
      </c>
      <c r="K25" s="106">
        <v>7</v>
      </c>
      <c r="L25" s="106">
        <v>11</v>
      </c>
      <c r="M25" s="106">
        <v>4</v>
      </c>
      <c r="N25" s="106">
        <v>0</v>
      </c>
      <c r="O25" s="106">
        <v>0</v>
      </c>
      <c r="P25" s="106">
        <v>15</v>
      </c>
      <c r="Q25" s="106">
        <v>0</v>
      </c>
      <c r="R25" s="106">
        <v>6</v>
      </c>
      <c r="S25" s="106">
        <v>0</v>
      </c>
      <c r="T25" s="106">
        <v>0</v>
      </c>
      <c r="U25" s="106">
        <v>6</v>
      </c>
    </row>
    <row r="26" spans="1:21">
      <c r="A26" s="62" t="s">
        <v>49</v>
      </c>
      <c r="B26" s="106">
        <v>4</v>
      </c>
      <c r="C26" s="106">
        <v>21</v>
      </c>
      <c r="D26" s="106">
        <v>3</v>
      </c>
      <c r="E26" s="106">
        <v>0</v>
      </c>
      <c r="F26" s="106">
        <v>28</v>
      </c>
      <c r="G26" s="106">
        <v>1</v>
      </c>
      <c r="H26" s="106">
        <v>5</v>
      </c>
      <c r="I26" s="106">
        <v>1</v>
      </c>
      <c r="J26" s="106">
        <v>0</v>
      </c>
      <c r="K26" s="106">
        <v>7</v>
      </c>
      <c r="L26" s="106">
        <v>2</v>
      </c>
      <c r="M26" s="106">
        <v>11</v>
      </c>
      <c r="N26" s="106">
        <v>2</v>
      </c>
      <c r="O26" s="106">
        <v>0</v>
      </c>
      <c r="P26" s="106">
        <v>15</v>
      </c>
      <c r="Q26" s="106">
        <v>1</v>
      </c>
      <c r="R26" s="106">
        <v>5</v>
      </c>
      <c r="S26" s="106">
        <v>0</v>
      </c>
      <c r="T26" s="106">
        <v>0</v>
      </c>
      <c r="U26" s="106">
        <v>6</v>
      </c>
    </row>
    <row r="27" spans="1:21">
      <c r="A27" s="62" t="s">
        <v>50</v>
      </c>
      <c r="B27" s="106">
        <v>3</v>
      </c>
      <c r="C27" s="106">
        <v>11</v>
      </c>
      <c r="D27" s="106">
        <v>14</v>
      </c>
      <c r="E27" s="106">
        <v>0</v>
      </c>
      <c r="F27" s="106">
        <v>28</v>
      </c>
      <c r="G27" s="106">
        <v>1</v>
      </c>
      <c r="H27" s="106">
        <v>2</v>
      </c>
      <c r="I27" s="106">
        <v>4</v>
      </c>
      <c r="J27" s="106">
        <v>0</v>
      </c>
      <c r="K27" s="106">
        <v>7</v>
      </c>
      <c r="L27" s="106">
        <v>2</v>
      </c>
      <c r="M27" s="106">
        <v>7</v>
      </c>
      <c r="N27" s="106">
        <v>6</v>
      </c>
      <c r="O27" s="106">
        <v>0</v>
      </c>
      <c r="P27" s="106">
        <v>15</v>
      </c>
      <c r="Q27" s="106">
        <v>0</v>
      </c>
      <c r="R27" s="106">
        <v>2</v>
      </c>
      <c r="S27" s="106">
        <v>4</v>
      </c>
      <c r="T27" s="106">
        <v>0</v>
      </c>
      <c r="U27" s="106">
        <v>6</v>
      </c>
    </row>
    <row r="28" spans="1:21">
      <c r="A28" s="62" t="s">
        <v>51</v>
      </c>
      <c r="B28" s="106">
        <v>6</v>
      </c>
      <c r="C28" s="106">
        <v>10</v>
      </c>
      <c r="D28" s="106">
        <v>12</v>
      </c>
      <c r="E28" s="106">
        <v>0</v>
      </c>
      <c r="F28" s="106">
        <v>28</v>
      </c>
      <c r="G28" s="106">
        <v>1</v>
      </c>
      <c r="H28" s="106">
        <v>3</v>
      </c>
      <c r="I28" s="106">
        <v>3</v>
      </c>
      <c r="J28" s="106">
        <v>0</v>
      </c>
      <c r="K28" s="106">
        <v>7</v>
      </c>
      <c r="L28" s="106">
        <v>3</v>
      </c>
      <c r="M28" s="106">
        <v>7</v>
      </c>
      <c r="N28" s="106">
        <v>5</v>
      </c>
      <c r="O28" s="106">
        <v>0</v>
      </c>
      <c r="P28" s="106">
        <v>15</v>
      </c>
      <c r="Q28" s="106">
        <v>2</v>
      </c>
      <c r="R28" s="106">
        <v>0</v>
      </c>
      <c r="S28" s="106">
        <v>4</v>
      </c>
      <c r="T28" s="106">
        <v>0</v>
      </c>
      <c r="U28" s="106">
        <v>6</v>
      </c>
    </row>
    <row r="29" spans="1:21">
      <c r="A29" s="62" t="s">
        <v>52</v>
      </c>
      <c r="B29" s="106">
        <v>4</v>
      </c>
      <c r="C29" s="106">
        <v>16</v>
      </c>
      <c r="D29" s="106">
        <v>8</v>
      </c>
      <c r="E29" s="106">
        <v>0</v>
      </c>
      <c r="F29" s="106">
        <v>28</v>
      </c>
      <c r="G29" s="106">
        <v>1</v>
      </c>
      <c r="H29" s="106">
        <v>5</v>
      </c>
      <c r="I29" s="106">
        <v>1</v>
      </c>
      <c r="J29" s="106">
        <v>0</v>
      </c>
      <c r="K29" s="106">
        <v>7</v>
      </c>
      <c r="L29" s="106">
        <v>3</v>
      </c>
      <c r="M29" s="106">
        <v>9</v>
      </c>
      <c r="N29" s="106">
        <v>3</v>
      </c>
      <c r="O29" s="106">
        <v>0</v>
      </c>
      <c r="P29" s="106">
        <v>15</v>
      </c>
      <c r="Q29" s="106">
        <v>0</v>
      </c>
      <c r="R29" s="106">
        <v>2</v>
      </c>
      <c r="S29" s="106">
        <v>4</v>
      </c>
      <c r="T29" s="106">
        <v>0</v>
      </c>
      <c r="U29" s="106">
        <v>6</v>
      </c>
    </row>
    <row r="30" spans="1:21">
      <c r="A30" s="62" t="s">
        <v>53</v>
      </c>
      <c r="B30" s="106">
        <v>2</v>
      </c>
      <c r="C30" s="106">
        <v>22</v>
      </c>
      <c r="D30" s="106">
        <v>4</v>
      </c>
      <c r="E30" s="106">
        <v>0</v>
      </c>
      <c r="F30" s="106">
        <v>28</v>
      </c>
      <c r="G30" s="106">
        <v>1</v>
      </c>
      <c r="H30" s="106">
        <v>5</v>
      </c>
      <c r="I30" s="106">
        <v>1</v>
      </c>
      <c r="J30" s="106">
        <v>0</v>
      </c>
      <c r="K30" s="106">
        <v>7</v>
      </c>
      <c r="L30" s="106">
        <v>1</v>
      </c>
      <c r="M30" s="106">
        <v>14</v>
      </c>
      <c r="N30" s="106">
        <v>0</v>
      </c>
      <c r="O30" s="106">
        <v>0</v>
      </c>
      <c r="P30" s="106">
        <v>15</v>
      </c>
      <c r="Q30" s="106">
        <v>0</v>
      </c>
      <c r="R30" s="106">
        <v>3</v>
      </c>
      <c r="S30" s="106">
        <v>3</v>
      </c>
      <c r="T30" s="106">
        <v>0</v>
      </c>
      <c r="U30" s="106">
        <v>6</v>
      </c>
    </row>
    <row r="31" spans="1:21">
      <c r="A31" s="62" t="s">
        <v>54</v>
      </c>
      <c r="B31" s="106">
        <v>1</v>
      </c>
      <c r="C31" s="106">
        <v>14</v>
      </c>
      <c r="D31" s="106">
        <v>13</v>
      </c>
      <c r="E31" s="106">
        <v>0</v>
      </c>
      <c r="F31" s="106">
        <v>28</v>
      </c>
      <c r="G31" s="106">
        <v>1</v>
      </c>
      <c r="H31" s="106">
        <v>2</v>
      </c>
      <c r="I31" s="106">
        <v>4</v>
      </c>
      <c r="J31" s="106">
        <v>0</v>
      </c>
      <c r="K31" s="106">
        <v>7</v>
      </c>
      <c r="L31" s="106">
        <v>0</v>
      </c>
      <c r="M31" s="106">
        <v>10</v>
      </c>
      <c r="N31" s="106">
        <v>5</v>
      </c>
      <c r="O31" s="106">
        <v>0</v>
      </c>
      <c r="P31" s="106">
        <v>15</v>
      </c>
      <c r="Q31" s="106">
        <v>0</v>
      </c>
      <c r="R31" s="106">
        <v>2</v>
      </c>
      <c r="S31" s="106">
        <v>4</v>
      </c>
      <c r="T31" s="106">
        <v>0</v>
      </c>
      <c r="U31" s="106">
        <v>6</v>
      </c>
    </row>
    <row r="32" spans="1:21">
      <c r="A32" s="62" t="s">
        <v>55</v>
      </c>
      <c r="B32" s="106">
        <v>1</v>
      </c>
      <c r="C32" s="106">
        <v>18</v>
      </c>
      <c r="D32" s="106">
        <v>9</v>
      </c>
      <c r="E32" s="106">
        <v>0</v>
      </c>
      <c r="F32" s="106">
        <v>28</v>
      </c>
      <c r="G32" s="106">
        <v>1</v>
      </c>
      <c r="H32" s="106">
        <v>4</v>
      </c>
      <c r="I32" s="106">
        <v>2</v>
      </c>
      <c r="J32" s="106">
        <v>0</v>
      </c>
      <c r="K32" s="106">
        <v>7</v>
      </c>
      <c r="L32" s="106">
        <v>0</v>
      </c>
      <c r="M32" s="106">
        <v>12</v>
      </c>
      <c r="N32" s="106">
        <v>3</v>
      </c>
      <c r="O32" s="106">
        <v>0</v>
      </c>
      <c r="P32" s="106">
        <v>15</v>
      </c>
      <c r="Q32" s="106">
        <v>0</v>
      </c>
      <c r="R32" s="106">
        <v>2</v>
      </c>
      <c r="S32" s="106">
        <v>4</v>
      </c>
      <c r="T32" s="106">
        <v>0</v>
      </c>
      <c r="U32" s="106">
        <v>6</v>
      </c>
    </row>
    <row r="33" spans="1:21">
      <c r="A33" s="62" t="s">
        <v>56</v>
      </c>
      <c r="B33" s="106">
        <v>3</v>
      </c>
      <c r="C33" s="106">
        <v>9</v>
      </c>
      <c r="D33" s="106">
        <v>15</v>
      </c>
      <c r="E33" s="106">
        <v>1</v>
      </c>
      <c r="F33" s="106">
        <v>28</v>
      </c>
      <c r="G33" s="106">
        <v>1</v>
      </c>
      <c r="H33" s="106">
        <v>1</v>
      </c>
      <c r="I33" s="106">
        <v>5</v>
      </c>
      <c r="J33" s="106">
        <v>0</v>
      </c>
      <c r="K33" s="106">
        <v>7</v>
      </c>
      <c r="L33" s="106">
        <v>2</v>
      </c>
      <c r="M33" s="106">
        <v>6</v>
      </c>
      <c r="N33" s="106">
        <v>7</v>
      </c>
      <c r="O33" s="106">
        <v>0</v>
      </c>
      <c r="P33" s="106">
        <v>15</v>
      </c>
      <c r="Q33" s="106">
        <v>0</v>
      </c>
      <c r="R33" s="106">
        <v>2</v>
      </c>
      <c r="S33" s="106">
        <v>3</v>
      </c>
      <c r="T33" s="106">
        <v>1</v>
      </c>
      <c r="U33" s="106">
        <v>6</v>
      </c>
    </row>
    <row r="34" spans="1:21">
      <c r="A34" s="62" t="s">
        <v>57</v>
      </c>
      <c r="B34" s="106">
        <v>4</v>
      </c>
      <c r="C34" s="106">
        <v>12</v>
      </c>
      <c r="D34" s="106">
        <v>12</v>
      </c>
      <c r="E34" s="106">
        <v>0</v>
      </c>
      <c r="F34" s="106">
        <v>28</v>
      </c>
      <c r="G34" s="106">
        <v>1</v>
      </c>
      <c r="H34" s="106">
        <v>1</v>
      </c>
      <c r="I34" s="106">
        <v>5</v>
      </c>
      <c r="J34" s="106">
        <v>0</v>
      </c>
      <c r="K34" s="106">
        <v>7</v>
      </c>
      <c r="L34" s="106">
        <v>2</v>
      </c>
      <c r="M34" s="106">
        <v>8</v>
      </c>
      <c r="N34" s="106">
        <v>5</v>
      </c>
      <c r="O34" s="106">
        <v>0</v>
      </c>
      <c r="P34" s="106">
        <v>15</v>
      </c>
      <c r="Q34" s="106">
        <v>1</v>
      </c>
      <c r="R34" s="106">
        <v>3</v>
      </c>
      <c r="S34" s="106">
        <v>2</v>
      </c>
      <c r="T34" s="106">
        <v>0</v>
      </c>
      <c r="U34" s="106">
        <v>6</v>
      </c>
    </row>
    <row r="36" spans="1:21">
      <c r="A36" s="62" t="s">
        <v>96</v>
      </c>
      <c r="B36" s="62" t="s">
        <v>74</v>
      </c>
      <c r="G36" s="62" t="s">
        <v>70</v>
      </c>
      <c r="L36" s="62" t="s">
        <v>71</v>
      </c>
      <c r="Q36" s="62" t="s">
        <v>72</v>
      </c>
    </row>
    <row r="37" spans="1:21">
      <c r="B37" s="62" t="s">
        <v>2</v>
      </c>
      <c r="C37" s="62" t="s">
        <v>3</v>
      </c>
      <c r="D37" s="62" t="s">
        <v>4</v>
      </c>
      <c r="E37" s="62" t="s">
        <v>5</v>
      </c>
      <c r="F37" s="62" t="s">
        <v>6</v>
      </c>
      <c r="G37" s="62" t="s">
        <v>2</v>
      </c>
      <c r="H37" s="62" t="s">
        <v>3</v>
      </c>
      <c r="I37" s="62" t="s">
        <v>4</v>
      </c>
      <c r="J37" s="62" t="s">
        <v>5</v>
      </c>
      <c r="K37" s="62" t="s">
        <v>6</v>
      </c>
      <c r="L37" s="62" t="s">
        <v>2</v>
      </c>
      <c r="M37" s="62" t="s">
        <v>3</v>
      </c>
      <c r="N37" s="62" t="s">
        <v>4</v>
      </c>
      <c r="O37" s="62" t="s">
        <v>5</v>
      </c>
      <c r="P37" s="62" t="s">
        <v>6</v>
      </c>
      <c r="Q37" s="62" t="s">
        <v>2</v>
      </c>
      <c r="R37" s="62" t="s">
        <v>3</v>
      </c>
      <c r="S37" s="62" t="s">
        <v>4</v>
      </c>
      <c r="T37" s="62" t="s">
        <v>5</v>
      </c>
      <c r="U37" s="62" t="s">
        <v>6</v>
      </c>
    </row>
    <row r="38" spans="1:21">
      <c r="A38" s="62" t="s">
        <v>1</v>
      </c>
      <c r="B38" s="106">
        <v>1</v>
      </c>
      <c r="C38" s="106">
        <v>10</v>
      </c>
      <c r="D38" s="106">
        <v>11</v>
      </c>
      <c r="E38" s="106">
        <v>0</v>
      </c>
      <c r="F38" s="106">
        <v>22</v>
      </c>
      <c r="G38" s="106">
        <v>0</v>
      </c>
      <c r="H38" s="106">
        <v>1</v>
      </c>
      <c r="I38" s="106">
        <v>5</v>
      </c>
      <c r="J38" s="106">
        <v>0</v>
      </c>
      <c r="K38" s="106">
        <v>6</v>
      </c>
      <c r="L38" s="106">
        <v>1</v>
      </c>
      <c r="M38" s="106">
        <v>7</v>
      </c>
      <c r="N38" s="106">
        <v>6</v>
      </c>
      <c r="O38" s="106">
        <v>0</v>
      </c>
      <c r="P38" s="106">
        <v>14</v>
      </c>
      <c r="Q38" s="106">
        <v>0</v>
      </c>
      <c r="R38" s="106">
        <v>2</v>
      </c>
      <c r="S38" s="106">
        <v>0</v>
      </c>
      <c r="T38" s="106">
        <v>0</v>
      </c>
      <c r="U38" s="106">
        <v>2</v>
      </c>
    </row>
    <row r="39" spans="1:21">
      <c r="A39" s="62" t="s">
        <v>36</v>
      </c>
      <c r="B39" s="106">
        <v>3</v>
      </c>
      <c r="C39" s="106">
        <v>9</v>
      </c>
      <c r="D39" s="106">
        <v>10</v>
      </c>
      <c r="E39" s="106">
        <v>0</v>
      </c>
      <c r="F39" s="106">
        <v>22</v>
      </c>
      <c r="G39" s="106">
        <v>1</v>
      </c>
      <c r="H39" s="106">
        <v>1</v>
      </c>
      <c r="I39" s="106">
        <v>4</v>
      </c>
      <c r="J39" s="106">
        <v>0</v>
      </c>
      <c r="K39" s="106">
        <v>6</v>
      </c>
      <c r="L39" s="106">
        <v>2</v>
      </c>
      <c r="M39" s="106">
        <v>7</v>
      </c>
      <c r="N39" s="106">
        <v>5</v>
      </c>
      <c r="O39" s="106">
        <v>0</v>
      </c>
      <c r="P39" s="106">
        <v>14</v>
      </c>
      <c r="Q39" s="106">
        <v>0</v>
      </c>
      <c r="R39" s="106">
        <v>1</v>
      </c>
      <c r="S39" s="106">
        <v>1</v>
      </c>
      <c r="T39" s="106">
        <v>0</v>
      </c>
      <c r="U39" s="106">
        <v>2</v>
      </c>
    </row>
    <row r="40" spans="1:21">
      <c r="A40" s="62" t="s">
        <v>37</v>
      </c>
      <c r="B40" s="106">
        <v>1</v>
      </c>
      <c r="C40" s="106">
        <v>7</v>
      </c>
      <c r="D40" s="106">
        <v>14</v>
      </c>
      <c r="E40" s="106">
        <v>0</v>
      </c>
      <c r="F40" s="106">
        <v>22</v>
      </c>
      <c r="G40" s="106">
        <v>0</v>
      </c>
      <c r="H40" s="106">
        <v>1</v>
      </c>
      <c r="I40" s="106">
        <v>5</v>
      </c>
      <c r="J40" s="106">
        <v>0</v>
      </c>
      <c r="K40" s="106">
        <v>6</v>
      </c>
      <c r="L40" s="106">
        <v>1</v>
      </c>
      <c r="M40" s="106">
        <v>4</v>
      </c>
      <c r="N40" s="106">
        <v>9</v>
      </c>
      <c r="O40" s="106">
        <v>0</v>
      </c>
      <c r="P40" s="106">
        <v>14</v>
      </c>
      <c r="Q40" s="106">
        <v>0</v>
      </c>
      <c r="R40" s="106">
        <v>2</v>
      </c>
      <c r="S40" s="106">
        <v>0</v>
      </c>
      <c r="T40" s="106">
        <v>0</v>
      </c>
      <c r="U40" s="106">
        <v>2</v>
      </c>
    </row>
    <row r="41" spans="1:21">
      <c r="A41" s="62" t="s">
        <v>38</v>
      </c>
      <c r="B41" s="106">
        <v>1</v>
      </c>
      <c r="C41" s="106">
        <v>7</v>
      </c>
      <c r="D41" s="106">
        <v>14</v>
      </c>
      <c r="E41" s="106">
        <v>0</v>
      </c>
      <c r="F41" s="106">
        <v>22</v>
      </c>
      <c r="G41" s="106">
        <v>0</v>
      </c>
      <c r="H41" s="106">
        <v>1</v>
      </c>
      <c r="I41" s="106">
        <v>5</v>
      </c>
      <c r="J41" s="106">
        <v>0</v>
      </c>
      <c r="K41" s="106">
        <v>6</v>
      </c>
      <c r="L41" s="106">
        <v>1</v>
      </c>
      <c r="M41" s="106">
        <v>4</v>
      </c>
      <c r="N41" s="106">
        <v>9</v>
      </c>
      <c r="O41" s="106">
        <v>0</v>
      </c>
      <c r="P41" s="106">
        <v>14</v>
      </c>
      <c r="Q41" s="106">
        <v>0</v>
      </c>
      <c r="R41" s="106">
        <v>2</v>
      </c>
      <c r="S41" s="106">
        <v>0</v>
      </c>
      <c r="T41" s="106">
        <v>0</v>
      </c>
      <c r="U41" s="106">
        <v>2</v>
      </c>
    </row>
    <row r="42" spans="1:21">
      <c r="A42" s="62" t="s">
        <v>39</v>
      </c>
      <c r="B42" s="106">
        <v>1</v>
      </c>
      <c r="C42" s="106">
        <v>5</v>
      </c>
      <c r="D42" s="106">
        <v>15</v>
      </c>
      <c r="E42" s="106">
        <v>1</v>
      </c>
      <c r="F42" s="106">
        <v>22</v>
      </c>
      <c r="G42" s="106">
        <v>0</v>
      </c>
      <c r="H42" s="106">
        <v>1</v>
      </c>
      <c r="I42" s="106">
        <v>5</v>
      </c>
      <c r="J42" s="106">
        <v>0</v>
      </c>
      <c r="K42" s="106">
        <v>6</v>
      </c>
      <c r="L42" s="106">
        <v>1</v>
      </c>
      <c r="M42" s="106">
        <v>3</v>
      </c>
      <c r="N42" s="106">
        <v>9</v>
      </c>
      <c r="O42" s="106">
        <v>1</v>
      </c>
      <c r="P42" s="106">
        <v>14</v>
      </c>
      <c r="Q42" s="106">
        <v>0</v>
      </c>
      <c r="R42" s="106">
        <v>1</v>
      </c>
      <c r="S42" s="106">
        <v>1</v>
      </c>
      <c r="T42" s="106">
        <v>0</v>
      </c>
      <c r="U42" s="106">
        <v>2</v>
      </c>
    </row>
    <row r="43" spans="1:21">
      <c r="A43" s="62" t="s">
        <v>40</v>
      </c>
      <c r="B43" s="106">
        <v>1</v>
      </c>
      <c r="C43" s="106">
        <v>8</v>
      </c>
      <c r="D43" s="106">
        <v>13</v>
      </c>
      <c r="E43" s="106">
        <v>0</v>
      </c>
      <c r="F43" s="106">
        <v>22</v>
      </c>
      <c r="G43" s="106">
        <v>0</v>
      </c>
      <c r="H43" s="106">
        <v>1</v>
      </c>
      <c r="I43" s="106">
        <v>5</v>
      </c>
      <c r="J43" s="106">
        <v>0</v>
      </c>
      <c r="K43" s="106">
        <v>6</v>
      </c>
      <c r="L43" s="106">
        <v>1</v>
      </c>
      <c r="M43" s="106">
        <v>5</v>
      </c>
      <c r="N43" s="106">
        <v>8</v>
      </c>
      <c r="O43" s="106">
        <v>0</v>
      </c>
      <c r="P43" s="106">
        <v>14</v>
      </c>
      <c r="Q43" s="106">
        <v>0</v>
      </c>
      <c r="R43" s="106">
        <v>2</v>
      </c>
      <c r="S43" s="106">
        <v>0</v>
      </c>
      <c r="T43" s="106">
        <v>0</v>
      </c>
      <c r="U43" s="106">
        <v>2</v>
      </c>
    </row>
    <row r="44" spans="1:21">
      <c r="A44" s="62" t="s">
        <v>41</v>
      </c>
      <c r="B44" s="106">
        <v>1</v>
      </c>
      <c r="C44" s="106">
        <v>15</v>
      </c>
      <c r="D44" s="106">
        <v>6</v>
      </c>
      <c r="E44" s="106">
        <v>0</v>
      </c>
      <c r="F44" s="106">
        <v>22</v>
      </c>
      <c r="G44" s="106">
        <v>0</v>
      </c>
      <c r="H44" s="106">
        <v>4</v>
      </c>
      <c r="I44" s="106">
        <v>2</v>
      </c>
      <c r="J44" s="106">
        <v>0</v>
      </c>
      <c r="K44" s="106">
        <v>6</v>
      </c>
      <c r="L44" s="106">
        <v>1</v>
      </c>
      <c r="M44" s="106">
        <v>10</v>
      </c>
      <c r="N44" s="106">
        <v>3</v>
      </c>
      <c r="O44" s="106">
        <v>0</v>
      </c>
      <c r="P44" s="106">
        <v>14</v>
      </c>
      <c r="Q44" s="106">
        <v>0</v>
      </c>
      <c r="R44" s="106">
        <v>1</v>
      </c>
      <c r="S44" s="106">
        <v>1</v>
      </c>
      <c r="T44" s="106">
        <v>0</v>
      </c>
      <c r="U44" s="106">
        <v>2</v>
      </c>
    </row>
    <row r="45" spans="1:21">
      <c r="A45" s="62" t="s">
        <v>42</v>
      </c>
      <c r="B45" s="106">
        <v>2</v>
      </c>
      <c r="C45" s="106">
        <v>20</v>
      </c>
      <c r="D45" s="106">
        <v>0</v>
      </c>
      <c r="E45" s="106">
        <v>0</v>
      </c>
      <c r="F45" s="106">
        <v>22</v>
      </c>
      <c r="G45" s="106">
        <v>0</v>
      </c>
      <c r="H45" s="106">
        <v>6</v>
      </c>
      <c r="I45" s="106">
        <v>0</v>
      </c>
      <c r="J45" s="106">
        <v>0</v>
      </c>
      <c r="K45" s="106">
        <v>6</v>
      </c>
      <c r="L45" s="106">
        <v>1</v>
      </c>
      <c r="M45" s="106">
        <v>13</v>
      </c>
      <c r="N45" s="106">
        <v>0</v>
      </c>
      <c r="O45" s="106">
        <v>0</v>
      </c>
      <c r="P45" s="106">
        <v>14</v>
      </c>
      <c r="Q45" s="106">
        <v>1</v>
      </c>
      <c r="R45" s="106">
        <v>1</v>
      </c>
      <c r="S45" s="106">
        <v>0</v>
      </c>
      <c r="T45" s="106">
        <v>0</v>
      </c>
      <c r="U45" s="106">
        <v>2</v>
      </c>
    </row>
    <row r="46" spans="1:21">
      <c r="A46" s="62" t="s">
        <v>43</v>
      </c>
      <c r="B46" s="106">
        <v>0</v>
      </c>
      <c r="C46" s="106">
        <v>16</v>
      </c>
      <c r="D46" s="106">
        <v>5</v>
      </c>
      <c r="E46" s="106">
        <v>0</v>
      </c>
      <c r="F46" s="106">
        <v>21</v>
      </c>
      <c r="G46" s="106">
        <v>0</v>
      </c>
      <c r="H46" s="106">
        <v>3</v>
      </c>
      <c r="I46" s="106">
        <v>2</v>
      </c>
      <c r="J46" s="106">
        <v>0</v>
      </c>
      <c r="K46" s="106">
        <v>5</v>
      </c>
      <c r="L46" s="106">
        <v>0</v>
      </c>
      <c r="M46" s="106">
        <v>12</v>
      </c>
      <c r="N46" s="106">
        <v>2</v>
      </c>
      <c r="O46" s="106">
        <v>0</v>
      </c>
      <c r="P46" s="106">
        <v>14</v>
      </c>
      <c r="Q46" s="106">
        <v>0</v>
      </c>
      <c r="R46" s="106">
        <v>1</v>
      </c>
      <c r="S46" s="106">
        <v>1</v>
      </c>
      <c r="T46" s="106">
        <v>0</v>
      </c>
      <c r="U46" s="106">
        <v>2</v>
      </c>
    </row>
    <row r="47" spans="1:21">
      <c r="A47" s="62" t="s">
        <v>44</v>
      </c>
      <c r="B47" s="106">
        <v>3</v>
      </c>
      <c r="C47" s="106">
        <v>15</v>
      </c>
      <c r="D47" s="106">
        <v>3</v>
      </c>
      <c r="E47" s="106">
        <v>0</v>
      </c>
      <c r="F47" s="106">
        <v>21</v>
      </c>
      <c r="G47" s="106">
        <v>1</v>
      </c>
      <c r="H47" s="106">
        <v>4</v>
      </c>
      <c r="I47" s="106">
        <v>0</v>
      </c>
      <c r="J47" s="106">
        <v>0</v>
      </c>
      <c r="K47" s="106">
        <v>5</v>
      </c>
      <c r="L47" s="106">
        <v>2</v>
      </c>
      <c r="M47" s="106">
        <v>10</v>
      </c>
      <c r="N47" s="106">
        <v>2</v>
      </c>
      <c r="O47" s="106">
        <v>0</v>
      </c>
      <c r="P47" s="106">
        <v>14</v>
      </c>
      <c r="Q47" s="106">
        <v>0</v>
      </c>
      <c r="R47" s="106">
        <v>1</v>
      </c>
      <c r="S47" s="106">
        <v>1</v>
      </c>
      <c r="T47" s="106">
        <v>0</v>
      </c>
      <c r="U47" s="106">
        <v>2</v>
      </c>
    </row>
    <row r="48" spans="1:21">
      <c r="A48" s="62" t="s">
        <v>45</v>
      </c>
      <c r="B48" s="106">
        <v>1</v>
      </c>
      <c r="C48" s="106">
        <v>13</v>
      </c>
      <c r="D48" s="106">
        <v>8</v>
      </c>
      <c r="E48" s="106">
        <v>0</v>
      </c>
      <c r="F48" s="106">
        <v>22</v>
      </c>
      <c r="G48" s="106">
        <v>1</v>
      </c>
      <c r="H48" s="106">
        <v>1</v>
      </c>
      <c r="I48" s="106">
        <v>4</v>
      </c>
      <c r="J48" s="106">
        <v>0</v>
      </c>
      <c r="K48" s="106">
        <v>6</v>
      </c>
      <c r="L48" s="106">
        <v>0</v>
      </c>
      <c r="M48" s="106">
        <v>10</v>
      </c>
      <c r="N48" s="106">
        <v>4</v>
      </c>
      <c r="O48" s="106">
        <v>0</v>
      </c>
      <c r="P48" s="106">
        <v>14</v>
      </c>
      <c r="Q48" s="106">
        <v>0</v>
      </c>
      <c r="R48" s="106">
        <v>2</v>
      </c>
      <c r="S48" s="106">
        <v>0</v>
      </c>
      <c r="T48" s="106">
        <v>0</v>
      </c>
      <c r="U48" s="106">
        <v>2</v>
      </c>
    </row>
    <row r="49" spans="1:21">
      <c r="A49" s="62" t="s">
        <v>46</v>
      </c>
      <c r="B49" s="106">
        <v>0</v>
      </c>
      <c r="C49" s="106">
        <v>13</v>
      </c>
      <c r="D49" s="106">
        <v>9</v>
      </c>
      <c r="E49" s="106">
        <v>0</v>
      </c>
      <c r="F49" s="106">
        <v>22</v>
      </c>
      <c r="G49" s="106">
        <v>0</v>
      </c>
      <c r="H49" s="106">
        <v>2</v>
      </c>
      <c r="I49" s="106">
        <v>4</v>
      </c>
      <c r="J49" s="106">
        <v>0</v>
      </c>
      <c r="K49" s="106">
        <v>6</v>
      </c>
      <c r="L49" s="106">
        <v>0</v>
      </c>
      <c r="M49" s="106">
        <v>9</v>
      </c>
      <c r="N49" s="106">
        <v>5</v>
      </c>
      <c r="O49" s="106">
        <v>0</v>
      </c>
      <c r="P49" s="106">
        <v>14</v>
      </c>
      <c r="Q49" s="106">
        <v>0</v>
      </c>
      <c r="R49" s="106">
        <v>2</v>
      </c>
      <c r="S49" s="106">
        <v>0</v>
      </c>
      <c r="T49" s="106">
        <v>0</v>
      </c>
      <c r="U49" s="106">
        <v>2</v>
      </c>
    </row>
    <row r="50" spans="1:21">
      <c r="A50" s="62" t="s">
        <v>47</v>
      </c>
      <c r="B50" s="106">
        <v>6</v>
      </c>
      <c r="C50" s="106">
        <v>13</v>
      </c>
      <c r="D50" s="106">
        <v>3</v>
      </c>
      <c r="E50" s="106">
        <v>0</v>
      </c>
      <c r="F50" s="106">
        <v>22</v>
      </c>
      <c r="G50" s="106">
        <v>1</v>
      </c>
      <c r="H50" s="106">
        <v>4</v>
      </c>
      <c r="I50" s="106">
        <v>1</v>
      </c>
      <c r="J50" s="106">
        <v>0</v>
      </c>
      <c r="K50" s="106">
        <v>6</v>
      </c>
      <c r="L50" s="106">
        <v>4</v>
      </c>
      <c r="M50" s="106">
        <v>8</v>
      </c>
      <c r="N50" s="106">
        <v>2</v>
      </c>
      <c r="O50" s="106">
        <v>0</v>
      </c>
      <c r="P50" s="106">
        <v>14</v>
      </c>
      <c r="Q50" s="106">
        <v>1</v>
      </c>
      <c r="R50" s="106">
        <v>1</v>
      </c>
      <c r="S50" s="106">
        <v>0</v>
      </c>
      <c r="T50" s="106">
        <v>0</v>
      </c>
      <c r="U50" s="106">
        <v>2</v>
      </c>
    </row>
    <row r="51" spans="1:21">
      <c r="A51" s="62" t="s">
        <v>48</v>
      </c>
      <c r="B51" s="106">
        <v>15</v>
      </c>
      <c r="C51" s="106">
        <v>7</v>
      </c>
      <c r="D51" s="106">
        <v>0</v>
      </c>
      <c r="E51" s="106">
        <v>0</v>
      </c>
      <c r="F51" s="106">
        <v>22</v>
      </c>
      <c r="G51" s="106">
        <v>4</v>
      </c>
      <c r="H51" s="106">
        <v>2</v>
      </c>
      <c r="I51" s="106">
        <v>0</v>
      </c>
      <c r="J51" s="106">
        <v>0</v>
      </c>
      <c r="K51" s="106">
        <v>6</v>
      </c>
      <c r="L51" s="106">
        <v>11</v>
      </c>
      <c r="M51" s="106">
        <v>3</v>
      </c>
      <c r="N51" s="106">
        <v>0</v>
      </c>
      <c r="O51" s="106">
        <v>0</v>
      </c>
      <c r="P51" s="106">
        <v>14</v>
      </c>
      <c r="Q51" s="106">
        <v>0</v>
      </c>
      <c r="R51" s="106">
        <v>2</v>
      </c>
      <c r="S51" s="106">
        <v>0</v>
      </c>
      <c r="T51" s="106">
        <v>0</v>
      </c>
      <c r="U51" s="106">
        <v>2</v>
      </c>
    </row>
    <row r="52" spans="1:21">
      <c r="A52" s="62" t="s">
        <v>49</v>
      </c>
      <c r="B52" s="106">
        <v>4</v>
      </c>
      <c r="C52" s="106">
        <v>15</v>
      </c>
      <c r="D52" s="106">
        <v>3</v>
      </c>
      <c r="E52" s="106">
        <v>0</v>
      </c>
      <c r="F52" s="106">
        <v>22</v>
      </c>
      <c r="G52" s="106">
        <v>1</v>
      </c>
      <c r="H52" s="106">
        <v>4</v>
      </c>
      <c r="I52" s="106">
        <v>1</v>
      </c>
      <c r="J52" s="106">
        <v>0</v>
      </c>
      <c r="K52" s="106">
        <v>6</v>
      </c>
      <c r="L52" s="106">
        <v>2</v>
      </c>
      <c r="M52" s="106">
        <v>10</v>
      </c>
      <c r="N52" s="106">
        <v>2</v>
      </c>
      <c r="O52" s="106">
        <v>0</v>
      </c>
      <c r="P52" s="106">
        <v>14</v>
      </c>
      <c r="Q52" s="106">
        <v>1</v>
      </c>
      <c r="R52" s="106">
        <v>1</v>
      </c>
      <c r="S52" s="106">
        <v>0</v>
      </c>
      <c r="T52" s="106">
        <v>0</v>
      </c>
      <c r="U52" s="106">
        <v>2</v>
      </c>
    </row>
    <row r="53" spans="1:21">
      <c r="A53" s="62" t="s">
        <v>50</v>
      </c>
      <c r="B53" s="106">
        <v>3</v>
      </c>
      <c r="C53" s="106">
        <v>10</v>
      </c>
      <c r="D53" s="106">
        <v>9</v>
      </c>
      <c r="E53" s="106">
        <v>0</v>
      </c>
      <c r="F53" s="106">
        <v>22</v>
      </c>
      <c r="G53" s="106">
        <v>1</v>
      </c>
      <c r="H53" s="106">
        <v>2</v>
      </c>
      <c r="I53" s="106">
        <v>3</v>
      </c>
      <c r="J53" s="106">
        <v>0</v>
      </c>
      <c r="K53" s="106">
        <v>6</v>
      </c>
      <c r="L53" s="106">
        <v>2</v>
      </c>
      <c r="M53" s="106">
        <v>7</v>
      </c>
      <c r="N53" s="106">
        <v>5</v>
      </c>
      <c r="O53" s="106">
        <v>0</v>
      </c>
      <c r="P53" s="106">
        <v>14</v>
      </c>
      <c r="Q53" s="106">
        <v>0</v>
      </c>
      <c r="R53" s="106">
        <v>1</v>
      </c>
      <c r="S53" s="106">
        <v>1</v>
      </c>
      <c r="T53" s="106">
        <v>0</v>
      </c>
      <c r="U53" s="106">
        <v>2</v>
      </c>
    </row>
    <row r="54" spans="1:21">
      <c r="A54" s="62" t="s">
        <v>51</v>
      </c>
      <c r="B54" s="106">
        <v>5</v>
      </c>
      <c r="C54" s="106">
        <v>9</v>
      </c>
      <c r="D54" s="106">
        <v>8</v>
      </c>
      <c r="E54" s="106">
        <v>0</v>
      </c>
      <c r="F54" s="106">
        <v>22</v>
      </c>
      <c r="G54" s="106">
        <v>1</v>
      </c>
      <c r="H54" s="106">
        <v>2</v>
      </c>
      <c r="I54" s="106">
        <v>3</v>
      </c>
      <c r="J54" s="106">
        <v>0</v>
      </c>
      <c r="K54" s="106">
        <v>6</v>
      </c>
      <c r="L54" s="106">
        <v>3</v>
      </c>
      <c r="M54" s="106">
        <v>7</v>
      </c>
      <c r="N54" s="106">
        <v>4</v>
      </c>
      <c r="O54" s="106">
        <v>0</v>
      </c>
      <c r="P54" s="106">
        <v>14</v>
      </c>
      <c r="Q54" s="106">
        <v>1</v>
      </c>
      <c r="R54" s="106">
        <v>0</v>
      </c>
      <c r="S54" s="106">
        <v>1</v>
      </c>
      <c r="T54" s="106">
        <v>0</v>
      </c>
      <c r="U54" s="106">
        <v>2</v>
      </c>
    </row>
    <row r="55" spans="1:21">
      <c r="A55" s="62" t="s">
        <v>52</v>
      </c>
      <c r="B55" s="106">
        <v>4</v>
      </c>
      <c r="C55" s="106">
        <v>15</v>
      </c>
      <c r="D55" s="106">
        <v>3</v>
      </c>
      <c r="E55" s="106">
        <v>0</v>
      </c>
      <c r="F55" s="106">
        <v>22</v>
      </c>
      <c r="G55" s="106">
        <v>1</v>
      </c>
      <c r="H55" s="106">
        <v>5</v>
      </c>
      <c r="I55" s="106">
        <v>0</v>
      </c>
      <c r="J55" s="106">
        <v>0</v>
      </c>
      <c r="K55" s="106">
        <v>6</v>
      </c>
      <c r="L55" s="106">
        <v>3</v>
      </c>
      <c r="M55" s="106">
        <v>9</v>
      </c>
      <c r="N55" s="106">
        <v>2</v>
      </c>
      <c r="O55" s="106">
        <v>0</v>
      </c>
      <c r="P55" s="106">
        <v>14</v>
      </c>
      <c r="Q55" s="106">
        <v>0</v>
      </c>
      <c r="R55" s="106">
        <v>1</v>
      </c>
      <c r="S55" s="106">
        <v>1</v>
      </c>
      <c r="T55" s="106">
        <v>0</v>
      </c>
      <c r="U55" s="106">
        <v>2</v>
      </c>
    </row>
    <row r="56" spans="1:21">
      <c r="A56" s="62" t="s">
        <v>53</v>
      </c>
      <c r="B56" s="106">
        <v>2</v>
      </c>
      <c r="C56" s="106">
        <v>19</v>
      </c>
      <c r="D56" s="106">
        <v>1</v>
      </c>
      <c r="E56" s="106">
        <v>0</v>
      </c>
      <c r="F56" s="106">
        <v>22</v>
      </c>
      <c r="G56" s="106">
        <v>1</v>
      </c>
      <c r="H56" s="106">
        <v>5</v>
      </c>
      <c r="I56" s="106">
        <v>0</v>
      </c>
      <c r="J56" s="106">
        <v>0</v>
      </c>
      <c r="K56" s="106">
        <v>6</v>
      </c>
      <c r="L56" s="106">
        <v>1</v>
      </c>
      <c r="M56" s="106">
        <v>13</v>
      </c>
      <c r="N56" s="106">
        <v>0</v>
      </c>
      <c r="O56" s="106">
        <v>0</v>
      </c>
      <c r="P56" s="106">
        <v>14</v>
      </c>
      <c r="Q56" s="106">
        <v>0</v>
      </c>
      <c r="R56" s="106">
        <v>1</v>
      </c>
      <c r="S56" s="106">
        <v>1</v>
      </c>
      <c r="T56" s="106">
        <v>0</v>
      </c>
      <c r="U56" s="106">
        <v>2</v>
      </c>
    </row>
    <row r="57" spans="1:21">
      <c r="A57" s="62" t="s">
        <v>54</v>
      </c>
      <c r="B57" s="106">
        <v>1</v>
      </c>
      <c r="C57" s="106">
        <v>13</v>
      </c>
      <c r="D57" s="106">
        <v>8</v>
      </c>
      <c r="E57" s="106">
        <v>0</v>
      </c>
      <c r="F57" s="106">
        <v>22</v>
      </c>
      <c r="G57" s="106">
        <v>1</v>
      </c>
      <c r="H57" s="106">
        <v>2</v>
      </c>
      <c r="I57" s="106">
        <v>3</v>
      </c>
      <c r="J57" s="106">
        <v>0</v>
      </c>
      <c r="K57" s="106">
        <v>6</v>
      </c>
      <c r="L57" s="106">
        <v>0</v>
      </c>
      <c r="M57" s="106">
        <v>10</v>
      </c>
      <c r="N57" s="106">
        <v>4</v>
      </c>
      <c r="O57" s="106">
        <v>0</v>
      </c>
      <c r="P57" s="106">
        <v>14</v>
      </c>
      <c r="Q57" s="106">
        <v>0</v>
      </c>
      <c r="R57" s="106">
        <v>1</v>
      </c>
      <c r="S57" s="106">
        <v>1</v>
      </c>
      <c r="T57" s="106">
        <v>0</v>
      </c>
      <c r="U57" s="106">
        <v>2</v>
      </c>
    </row>
    <row r="58" spans="1:21">
      <c r="A58" s="62" t="s">
        <v>55</v>
      </c>
      <c r="B58" s="106">
        <v>1</v>
      </c>
      <c r="C58" s="106">
        <v>17</v>
      </c>
      <c r="D58" s="106">
        <v>4</v>
      </c>
      <c r="E58" s="106">
        <v>0</v>
      </c>
      <c r="F58" s="106">
        <v>22</v>
      </c>
      <c r="G58" s="106">
        <v>1</v>
      </c>
      <c r="H58" s="106">
        <v>4</v>
      </c>
      <c r="I58" s="106">
        <v>1</v>
      </c>
      <c r="J58" s="106">
        <v>0</v>
      </c>
      <c r="K58" s="106">
        <v>6</v>
      </c>
      <c r="L58" s="106">
        <v>0</v>
      </c>
      <c r="M58" s="106">
        <v>12</v>
      </c>
      <c r="N58" s="106">
        <v>2</v>
      </c>
      <c r="O58" s="106">
        <v>0</v>
      </c>
      <c r="P58" s="106">
        <v>14</v>
      </c>
      <c r="Q58" s="106">
        <v>0</v>
      </c>
      <c r="R58" s="106">
        <v>1</v>
      </c>
      <c r="S58" s="106">
        <v>1</v>
      </c>
      <c r="T58" s="106">
        <v>0</v>
      </c>
      <c r="U58" s="106">
        <v>2</v>
      </c>
    </row>
    <row r="59" spans="1:21">
      <c r="A59" s="62" t="s">
        <v>56</v>
      </c>
      <c r="B59" s="106">
        <v>3</v>
      </c>
      <c r="C59" s="106">
        <v>8</v>
      </c>
      <c r="D59" s="106">
        <v>11</v>
      </c>
      <c r="E59" s="106">
        <v>0</v>
      </c>
      <c r="F59" s="106">
        <v>22</v>
      </c>
      <c r="G59" s="106">
        <v>1</v>
      </c>
      <c r="H59" s="106">
        <v>1</v>
      </c>
      <c r="I59" s="106">
        <v>4</v>
      </c>
      <c r="J59" s="106">
        <v>0</v>
      </c>
      <c r="K59" s="106">
        <v>6</v>
      </c>
      <c r="L59" s="106">
        <v>2</v>
      </c>
      <c r="M59" s="106">
        <v>6</v>
      </c>
      <c r="N59" s="106">
        <v>6</v>
      </c>
      <c r="O59" s="106">
        <v>0</v>
      </c>
      <c r="P59" s="106">
        <v>14</v>
      </c>
      <c r="Q59" s="106">
        <v>0</v>
      </c>
      <c r="R59" s="106">
        <v>1</v>
      </c>
      <c r="S59" s="106">
        <v>1</v>
      </c>
      <c r="T59" s="106">
        <v>0</v>
      </c>
      <c r="U59" s="106">
        <v>2</v>
      </c>
    </row>
    <row r="60" spans="1:21">
      <c r="A60" s="62" t="s">
        <v>57</v>
      </c>
      <c r="B60" s="106">
        <v>4</v>
      </c>
      <c r="C60" s="106">
        <v>10</v>
      </c>
      <c r="D60" s="106">
        <v>8</v>
      </c>
      <c r="E60" s="106">
        <v>0</v>
      </c>
      <c r="F60" s="106">
        <v>22</v>
      </c>
      <c r="G60" s="106">
        <v>1</v>
      </c>
      <c r="H60" s="106">
        <v>1</v>
      </c>
      <c r="I60" s="106">
        <v>4</v>
      </c>
      <c r="J60" s="106">
        <v>0</v>
      </c>
      <c r="K60" s="106">
        <v>6</v>
      </c>
      <c r="L60" s="106">
        <v>2</v>
      </c>
      <c r="M60" s="106">
        <v>8</v>
      </c>
      <c r="N60" s="106">
        <v>4</v>
      </c>
      <c r="O60" s="106">
        <v>0</v>
      </c>
      <c r="P60" s="106">
        <v>14</v>
      </c>
      <c r="Q60" s="106">
        <v>1</v>
      </c>
      <c r="R60" s="106">
        <v>1</v>
      </c>
      <c r="S60" s="106">
        <v>0</v>
      </c>
      <c r="T60" s="106">
        <v>0</v>
      </c>
      <c r="U60" s="106">
        <v>2</v>
      </c>
    </row>
    <row r="62" spans="1:21">
      <c r="A62" s="62" t="s">
        <v>97</v>
      </c>
      <c r="B62" s="62" t="s">
        <v>74</v>
      </c>
      <c r="G62" s="62" t="s">
        <v>70</v>
      </c>
      <c r="L62" s="62" t="s">
        <v>71</v>
      </c>
      <c r="Q62" s="62" t="s">
        <v>72</v>
      </c>
    </row>
    <row r="63" spans="1:21">
      <c r="B63" s="62" t="s">
        <v>2</v>
      </c>
      <c r="C63" s="62" t="s">
        <v>3</v>
      </c>
      <c r="D63" s="62" t="s">
        <v>4</v>
      </c>
      <c r="E63" s="62" t="s">
        <v>5</v>
      </c>
      <c r="F63" s="62" t="s">
        <v>6</v>
      </c>
      <c r="G63" s="62" t="s">
        <v>2</v>
      </c>
      <c r="H63" s="62" t="s">
        <v>3</v>
      </c>
      <c r="I63" s="62" t="s">
        <v>4</v>
      </c>
      <c r="J63" s="62" t="s">
        <v>5</v>
      </c>
      <c r="K63" s="62" t="s">
        <v>6</v>
      </c>
      <c r="L63" s="62" t="s">
        <v>2</v>
      </c>
      <c r="M63" s="62" t="s">
        <v>3</v>
      </c>
      <c r="N63" s="62" t="s">
        <v>4</v>
      </c>
      <c r="O63" s="62" t="s">
        <v>5</v>
      </c>
      <c r="P63" s="62" t="s">
        <v>6</v>
      </c>
      <c r="Q63" s="62" t="s">
        <v>2</v>
      </c>
      <c r="R63" s="62" t="s">
        <v>3</v>
      </c>
      <c r="S63" s="62" t="s">
        <v>4</v>
      </c>
      <c r="T63" s="62" t="s">
        <v>5</v>
      </c>
      <c r="U63" s="62" t="s">
        <v>6</v>
      </c>
    </row>
    <row r="64" spans="1:21">
      <c r="A64" s="62" t="s">
        <v>1</v>
      </c>
      <c r="B64" s="106">
        <v>0</v>
      </c>
      <c r="C64" s="106">
        <v>1</v>
      </c>
      <c r="D64" s="106">
        <v>0</v>
      </c>
      <c r="E64" s="106">
        <v>0</v>
      </c>
      <c r="F64" s="106">
        <v>1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1</v>
      </c>
      <c r="S64" s="106">
        <v>0</v>
      </c>
      <c r="T64" s="106">
        <v>0</v>
      </c>
      <c r="U64" s="106">
        <v>1</v>
      </c>
    </row>
    <row r="65" spans="1:21">
      <c r="A65" s="62" t="s">
        <v>36</v>
      </c>
      <c r="B65" s="106">
        <v>0</v>
      </c>
      <c r="C65" s="106">
        <v>1</v>
      </c>
      <c r="D65" s="106">
        <v>0</v>
      </c>
      <c r="E65" s="106">
        <v>0</v>
      </c>
      <c r="F65" s="106">
        <v>1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1</v>
      </c>
      <c r="S65" s="106">
        <v>0</v>
      </c>
      <c r="T65" s="106">
        <v>0</v>
      </c>
      <c r="U65" s="106">
        <v>1</v>
      </c>
    </row>
    <row r="66" spans="1:21">
      <c r="A66" s="62" t="s">
        <v>37</v>
      </c>
      <c r="B66" s="106">
        <v>0</v>
      </c>
      <c r="C66" s="106">
        <v>1</v>
      </c>
      <c r="D66" s="106">
        <v>0</v>
      </c>
      <c r="E66" s="106">
        <v>0</v>
      </c>
      <c r="F66" s="106">
        <v>1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1</v>
      </c>
      <c r="S66" s="106">
        <v>0</v>
      </c>
      <c r="T66" s="106">
        <v>0</v>
      </c>
      <c r="U66" s="106">
        <v>1</v>
      </c>
    </row>
    <row r="67" spans="1:21">
      <c r="A67" s="62" t="s">
        <v>38</v>
      </c>
      <c r="B67" s="106">
        <v>0</v>
      </c>
      <c r="C67" s="106">
        <v>1</v>
      </c>
      <c r="D67" s="106">
        <v>0</v>
      </c>
      <c r="E67" s="106">
        <v>0</v>
      </c>
      <c r="F67" s="106">
        <v>1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1</v>
      </c>
      <c r="S67" s="106">
        <v>0</v>
      </c>
      <c r="T67" s="106">
        <v>0</v>
      </c>
      <c r="U67" s="106">
        <v>1</v>
      </c>
    </row>
    <row r="68" spans="1:21">
      <c r="A68" s="62" t="s">
        <v>39</v>
      </c>
      <c r="B68" s="106">
        <v>0</v>
      </c>
      <c r="C68" s="106">
        <v>1</v>
      </c>
      <c r="D68" s="106">
        <v>0</v>
      </c>
      <c r="E68" s="106">
        <v>0</v>
      </c>
      <c r="F68" s="106">
        <v>1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1</v>
      </c>
      <c r="S68" s="106">
        <v>0</v>
      </c>
      <c r="T68" s="106">
        <v>0</v>
      </c>
      <c r="U68" s="106">
        <v>1</v>
      </c>
    </row>
    <row r="69" spans="1:21">
      <c r="A69" s="62" t="s">
        <v>40</v>
      </c>
      <c r="B69" s="106">
        <v>0</v>
      </c>
      <c r="C69" s="106">
        <v>1</v>
      </c>
      <c r="D69" s="106">
        <v>0</v>
      </c>
      <c r="E69" s="106">
        <v>0</v>
      </c>
      <c r="F69" s="106">
        <v>1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1</v>
      </c>
      <c r="S69" s="106">
        <v>0</v>
      </c>
      <c r="T69" s="106">
        <v>0</v>
      </c>
      <c r="U69" s="106">
        <v>1</v>
      </c>
    </row>
    <row r="70" spans="1:21">
      <c r="A70" s="62" t="s">
        <v>41</v>
      </c>
      <c r="B70" s="106">
        <v>0</v>
      </c>
      <c r="C70" s="106">
        <v>1</v>
      </c>
      <c r="D70" s="106">
        <v>0</v>
      </c>
      <c r="E70" s="106">
        <v>0</v>
      </c>
      <c r="F70" s="106">
        <v>1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1</v>
      </c>
      <c r="S70" s="106">
        <v>0</v>
      </c>
      <c r="T70" s="106">
        <v>0</v>
      </c>
      <c r="U70" s="106">
        <v>1</v>
      </c>
    </row>
    <row r="71" spans="1:21">
      <c r="A71" s="62" t="s">
        <v>42</v>
      </c>
      <c r="B71" s="106">
        <v>0</v>
      </c>
      <c r="C71" s="106">
        <v>1</v>
      </c>
      <c r="D71" s="106">
        <v>0</v>
      </c>
      <c r="E71" s="106">
        <v>0</v>
      </c>
      <c r="F71" s="106">
        <v>1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1</v>
      </c>
      <c r="S71" s="106">
        <v>0</v>
      </c>
      <c r="T71" s="106">
        <v>0</v>
      </c>
      <c r="U71" s="106">
        <v>1</v>
      </c>
    </row>
    <row r="72" spans="1:21">
      <c r="A72" s="62" t="s">
        <v>43</v>
      </c>
      <c r="B72" s="106">
        <v>0</v>
      </c>
      <c r="C72" s="106">
        <v>0</v>
      </c>
      <c r="D72" s="106">
        <v>1</v>
      </c>
      <c r="E72" s="106">
        <v>0</v>
      </c>
      <c r="F72" s="106">
        <v>1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1</v>
      </c>
      <c r="T72" s="106">
        <v>0</v>
      </c>
      <c r="U72" s="106">
        <v>1</v>
      </c>
    </row>
    <row r="73" spans="1:21">
      <c r="A73" s="62" t="s">
        <v>44</v>
      </c>
      <c r="B73" s="106">
        <v>0</v>
      </c>
      <c r="C73" s="106">
        <v>0</v>
      </c>
      <c r="D73" s="106">
        <v>1</v>
      </c>
      <c r="E73" s="106">
        <v>0</v>
      </c>
      <c r="F73" s="106">
        <v>1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1</v>
      </c>
      <c r="T73" s="106">
        <v>0</v>
      </c>
      <c r="U73" s="106">
        <v>1</v>
      </c>
    </row>
    <row r="74" spans="1:21">
      <c r="A74" s="62" t="s">
        <v>45</v>
      </c>
      <c r="B74" s="106">
        <v>0</v>
      </c>
      <c r="C74" s="106">
        <v>1</v>
      </c>
      <c r="D74" s="106">
        <v>0</v>
      </c>
      <c r="E74" s="106">
        <v>0</v>
      </c>
      <c r="F74" s="106">
        <v>1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1</v>
      </c>
      <c r="S74" s="106">
        <v>0</v>
      </c>
      <c r="T74" s="106">
        <v>0</v>
      </c>
      <c r="U74" s="106">
        <v>1</v>
      </c>
    </row>
    <row r="75" spans="1:21">
      <c r="A75" s="62" t="s">
        <v>46</v>
      </c>
      <c r="B75" s="106">
        <v>0</v>
      </c>
      <c r="C75" s="106">
        <v>1</v>
      </c>
      <c r="D75" s="106">
        <v>0</v>
      </c>
      <c r="E75" s="106">
        <v>0</v>
      </c>
      <c r="F75" s="106">
        <v>1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1</v>
      </c>
      <c r="S75" s="106">
        <v>0</v>
      </c>
      <c r="T75" s="106">
        <v>0</v>
      </c>
      <c r="U75" s="106">
        <v>1</v>
      </c>
    </row>
    <row r="76" spans="1:21">
      <c r="A76" s="62" t="s">
        <v>47</v>
      </c>
      <c r="B76" s="106">
        <v>0</v>
      </c>
      <c r="C76" s="106">
        <v>1</v>
      </c>
      <c r="D76" s="106">
        <v>0</v>
      </c>
      <c r="E76" s="106">
        <v>0</v>
      </c>
      <c r="F76" s="106">
        <v>1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1</v>
      </c>
      <c r="S76" s="106">
        <v>0</v>
      </c>
      <c r="T76" s="106">
        <v>0</v>
      </c>
      <c r="U76" s="106">
        <v>1</v>
      </c>
    </row>
    <row r="77" spans="1:21">
      <c r="A77" s="62" t="s">
        <v>48</v>
      </c>
      <c r="B77" s="106">
        <v>0</v>
      </c>
      <c r="C77" s="106">
        <v>1</v>
      </c>
      <c r="D77" s="106">
        <v>0</v>
      </c>
      <c r="E77" s="106">
        <v>0</v>
      </c>
      <c r="F77" s="106">
        <v>1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1</v>
      </c>
      <c r="S77" s="106">
        <v>0</v>
      </c>
      <c r="T77" s="106">
        <v>0</v>
      </c>
      <c r="U77" s="106">
        <v>1</v>
      </c>
    </row>
    <row r="78" spans="1:21">
      <c r="A78" s="62" t="s">
        <v>49</v>
      </c>
      <c r="B78" s="106">
        <v>0</v>
      </c>
      <c r="C78" s="106">
        <v>1</v>
      </c>
      <c r="D78" s="106">
        <v>0</v>
      </c>
      <c r="E78" s="106">
        <v>0</v>
      </c>
      <c r="F78" s="106">
        <v>1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1</v>
      </c>
      <c r="S78" s="106">
        <v>0</v>
      </c>
      <c r="T78" s="106">
        <v>0</v>
      </c>
      <c r="U78" s="106">
        <v>1</v>
      </c>
    </row>
    <row r="79" spans="1:21">
      <c r="A79" s="62" t="s">
        <v>50</v>
      </c>
      <c r="B79" s="106">
        <v>0</v>
      </c>
      <c r="C79" s="106">
        <v>1</v>
      </c>
      <c r="D79" s="106">
        <v>0</v>
      </c>
      <c r="E79" s="106">
        <v>0</v>
      </c>
      <c r="F79" s="106">
        <v>1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1</v>
      </c>
      <c r="S79" s="106">
        <v>0</v>
      </c>
      <c r="T79" s="106">
        <v>0</v>
      </c>
      <c r="U79" s="106">
        <v>1</v>
      </c>
    </row>
    <row r="80" spans="1:21">
      <c r="A80" s="62" t="s">
        <v>51</v>
      </c>
      <c r="B80" s="106">
        <v>1</v>
      </c>
      <c r="C80" s="106">
        <v>0</v>
      </c>
      <c r="D80" s="106">
        <v>0</v>
      </c>
      <c r="E80" s="106">
        <v>0</v>
      </c>
      <c r="F80" s="106">
        <v>1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1</v>
      </c>
      <c r="R80" s="106">
        <v>0</v>
      </c>
      <c r="S80" s="106">
        <v>0</v>
      </c>
      <c r="T80" s="106">
        <v>0</v>
      </c>
      <c r="U80" s="106">
        <v>1</v>
      </c>
    </row>
    <row r="81" spans="1:21">
      <c r="A81" s="62" t="s">
        <v>52</v>
      </c>
      <c r="B81" s="106">
        <v>0</v>
      </c>
      <c r="C81" s="106">
        <v>1</v>
      </c>
      <c r="D81" s="106">
        <v>0</v>
      </c>
      <c r="E81" s="106">
        <v>0</v>
      </c>
      <c r="F81" s="106">
        <v>1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1</v>
      </c>
      <c r="S81" s="106">
        <v>0</v>
      </c>
      <c r="T81" s="106">
        <v>0</v>
      </c>
      <c r="U81" s="106">
        <v>1</v>
      </c>
    </row>
    <row r="82" spans="1:21">
      <c r="A82" s="62" t="s">
        <v>53</v>
      </c>
      <c r="B82" s="106">
        <v>0</v>
      </c>
      <c r="C82" s="106">
        <v>0</v>
      </c>
      <c r="D82" s="106">
        <v>1</v>
      </c>
      <c r="E82" s="106">
        <v>0</v>
      </c>
      <c r="F82" s="106">
        <v>1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1</v>
      </c>
      <c r="T82" s="106">
        <v>0</v>
      </c>
      <c r="U82" s="106">
        <v>1</v>
      </c>
    </row>
    <row r="83" spans="1:21">
      <c r="A83" s="62" t="s">
        <v>54</v>
      </c>
      <c r="B83" s="106">
        <v>0</v>
      </c>
      <c r="C83" s="106">
        <v>1</v>
      </c>
      <c r="D83" s="106">
        <v>0</v>
      </c>
      <c r="E83" s="106">
        <v>0</v>
      </c>
      <c r="F83" s="106">
        <v>1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1</v>
      </c>
      <c r="S83" s="106">
        <v>0</v>
      </c>
      <c r="T83" s="106">
        <v>0</v>
      </c>
      <c r="U83" s="106">
        <v>1</v>
      </c>
    </row>
    <row r="84" spans="1:21">
      <c r="A84" s="62" t="s">
        <v>55</v>
      </c>
      <c r="B84" s="106">
        <v>0</v>
      </c>
      <c r="C84" s="106">
        <v>1</v>
      </c>
      <c r="D84" s="106">
        <v>0</v>
      </c>
      <c r="E84" s="106">
        <v>0</v>
      </c>
      <c r="F84" s="106">
        <v>1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1</v>
      </c>
      <c r="S84" s="106">
        <v>0</v>
      </c>
      <c r="T84" s="106">
        <v>0</v>
      </c>
      <c r="U84" s="106">
        <v>1</v>
      </c>
    </row>
    <row r="85" spans="1:21">
      <c r="A85" s="62" t="s">
        <v>56</v>
      </c>
      <c r="B85" s="106">
        <v>0</v>
      </c>
      <c r="C85" s="106">
        <v>1</v>
      </c>
      <c r="D85" s="106">
        <v>0</v>
      </c>
      <c r="E85" s="106">
        <v>0</v>
      </c>
      <c r="F85" s="106">
        <v>1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1</v>
      </c>
      <c r="S85" s="106">
        <v>0</v>
      </c>
      <c r="T85" s="106">
        <v>0</v>
      </c>
      <c r="U85" s="106">
        <v>1</v>
      </c>
    </row>
    <row r="86" spans="1:21">
      <c r="A86" s="62" t="s">
        <v>57</v>
      </c>
      <c r="B86" s="106">
        <v>0</v>
      </c>
      <c r="C86" s="106">
        <v>1</v>
      </c>
      <c r="D86" s="106">
        <v>0</v>
      </c>
      <c r="E86" s="106">
        <v>0</v>
      </c>
      <c r="F86" s="106">
        <v>1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1</v>
      </c>
      <c r="S86" s="106">
        <v>0</v>
      </c>
      <c r="T86" s="106">
        <v>0</v>
      </c>
      <c r="U86" s="106">
        <v>1</v>
      </c>
    </row>
    <row r="88" spans="1:21">
      <c r="A88" s="62" t="s">
        <v>98</v>
      </c>
      <c r="B88" s="62" t="s">
        <v>74</v>
      </c>
      <c r="G88" s="62" t="s">
        <v>70</v>
      </c>
      <c r="L88" s="62" t="s">
        <v>71</v>
      </c>
      <c r="Q88" s="62" t="s">
        <v>72</v>
      </c>
    </row>
    <row r="89" spans="1:21">
      <c r="B89" s="62" t="s">
        <v>2</v>
      </c>
      <c r="C89" s="62" t="s">
        <v>3</v>
      </c>
      <c r="D89" s="62" t="s">
        <v>4</v>
      </c>
      <c r="E89" s="62" t="s">
        <v>5</v>
      </c>
      <c r="F89" s="62" t="s">
        <v>6</v>
      </c>
      <c r="G89" s="62" t="s">
        <v>2</v>
      </c>
      <c r="H89" s="62" t="s">
        <v>3</v>
      </c>
      <c r="I89" s="62" t="s">
        <v>4</v>
      </c>
      <c r="J89" s="62" t="s">
        <v>5</v>
      </c>
      <c r="K89" s="62" t="s">
        <v>6</v>
      </c>
      <c r="L89" s="62" t="s">
        <v>2</v>
      </c>
      <c r="M89" s="62" t="s">
        <v>3</v>
      </c>
      <c r="N89" s="62" t="s">
        <v>4</v>
      </c>
      <c r="O89" s="62" t="s">
        <v>5</v>
      </c>
      <c r="P89" s="62" t="s">
        <v>6</v>
      </c>
      <c r="Q89" s="62" t="s">
        <v>2</v>
      </c>
      <c r="R89" s="62" t="s">
        <v>3</v>
      </c>
      <c r="S89" s="62" t="s">
        <v>4</v>
      </c>
      <c r="T89" s="62" t="s">
        <v>5</v>
      </c>
      <c r="U89" s="62" t="s">
        <v>6</v>
      </c>
    </row>
    <row r="90" spans="1:21">
      <c r="A90" s="62" t="s">
        <v>1</v>
      </c>
      <c r="B90" s="106">
        <v>0</v>
      </c>
      <c r="C90" s="106">
        <v>0</v>
      </c>
      <c r="D90" s="106">
        <v>5</v>
      </c>
      <c r="E90" s="106">
        <v>0</v>
      </c>
      <c r="F90" s="106">
        <v>5</v>
      </c>
      <c r="G90" s="106">
        <v>0</v>
      </c>
      <c r="H90" s="106">
        <v>0</v>
      </c>
      <c r="I90" s="106">
        <v>1</v>
      </c>
      <c r="J90" s="106">
        <v>0</v>
      </c>
      <c r="K90" s="106">
        <v>1</v>
      </c>
      <c r="L90" s="106">
        <v>0</v>
      </c>
      <c r="M90" s="106">
        <v>0</v>
      </c>
      <c r="N90" s="106">
        <v>1</v>
      </c>
      <c r="O90" s="106">
        <v>0</v>
      </c>
      <c r="P90" s="106">
        <v>1</v>
      </c>
      <c r="Q90" s="106">
        <v>0</v>
      </c>
      <c r="R90" s="106">
        <v>0</v>
      </c>
      <c r="S90" s="106">
        <v>3</v>
      </c>
      <c r="T90" s="106">
        <v>0</v>
      </c>
      <c r="U90" s="106">
        <v>3</v>
      </c>
    </row>
    <row r="91" spans="1:21">
      <c r="A91" s="62" t="s">
        <v>36</v>
      </c>
      <c r="B91" s="106">
        <v>0</v>
      </c>
      <c r="C91" s="106">
        <v>0</v>
      </c>
      <c r="D91" s="106">
        <v>5</v>
      </c>
      <c r="E91" s="106">
        <v>0</v>
      </c>
      <c r="F91" s="106">
        <v>5</v>
      </c>
      <c r="G91" s="106">
        <v>0</v>
      </c>
      <c r="H91" s="106">
        <v>0</v>
      </c>
      <c r="I91" s="106">
        <v>1</v>
      </c>
      <c r="J91" s="106">
        <v>0</v>
      </c>
      <c r="K91" s="106">
        <v>1</v>
      </c>
      <c r="L91" s="106">
        <v>0</v>
      </c>
      <c r="M91" s="106">
        <v>0</v>
      </c>
      <c r="N91" s="106">
        <v>1</v>
      </c>
      <c r="O91" s="106">
        <v>0</v>
      </c>
      <c r="P91" s="106">
        <v>1</v>
      </c>
      <c r="Q91" s="106">
        <v>0</v>
      </c>
      <c r="R91" s="106">
        <v>0</v>
      </c>
      <c r="S91" s="106">
        <v>3</v>
      </c>
      <c r="T91" s="106">
        <v>0</v>
      </c>
      <c r="U91" s="106">
        <v>3</v>
      </c>
    </row>
    <row r="92" spans="1:21">
      <c r="A92" s="62" t="s">
        <v>37</v>
      </c>
      <c r="B92" s="106">
        <v>0</v>
      </c>
      <c r="C92" s="106">
        <v>2</v>
      </c>
      <c r="D92" s="106">
        <v>3</v>
      </c>
      <c r="E92" s="106">
        <v>0</v>
      </c>
      <c r="F92" s="106">
        <v>5</v>
      </c>
      <c r="G92" s="106">
        <v>0</v>
      </c>
      <c r="H92" s="106">
        <v>0</v>
      </c>
      <c r="I92" s="106">
        <v>1</v>
      </c>
      <c r="J92" s="106">
        <v>0</v>
      </c>
      <c r="K92" s="106">
        <v>1</v>
      </c>
      <c r="L92" s="106">
        <v>0</v>
      </c>
      <c r="M92" s="106">
        <v>0</v>
      </c>
      <c r="N92" s="106">
        <v>1</v>
      </c>
      <c r="O92" s="106">
        <v>0</v>
      </c>
      <c r="P92" s="106">
        <v>1</v>
      </c>
      <c r="Q92" s="106">
        <v>0</v>
      </c>
      <c r="R92" s="106">
        <v>2</v>
      </c>
      <c r="S92" s="106">
        <v>1</v>
      </c>
      <c r="T92" s="106">
        <v>0</v>
      </c>
      <c r="U92" s="106">
        <v>3</v>
      </c>
    </row>
    <row r="93" spans="1:21">
      <c r="A93" s="62" t="s">
        <v>38</v>
      </c>
      <c r="B93" s="106">
        <v>0</v>
      </c>
      <c r="C93" s="106">
        <v>2</v>
      </c>
      <c r="D93" s="106">
        <v>3</v>
      </c>
      <c r="E93" s="106">
        <v>0</v>
      </c>
      <c r="F93" s="106">
        <v>5</v>
      </c>
      <c r="G93" s="106">
        <v>0</v>
      </c>
      <c r="H93" s="106">
        <v>0</v>
      </c>
      <c r="I93" s="106">
        <v>1</v>
      </c>
      <c r="J93" s="106">
        <v>0</v>
      </c>
      <c r="K93" s="106">
        <v>1</v>
      </c>
      <c r="L93" s="106">
        <v>0</v>
      </c>
      <c r="M93" s="106">
        <v>0</v>
      </c>
      <c r="N93" s="106">
        <v>1</v>
      </c>
      <c r="O93" s="106">
        <v>0</v>
      </c>
      <c r="P93" s="106">
        <v>1</v>
      </c>
      <c r="Q93" s="106">
        <v>0</v>
      </c>
      <c r="R93" s="106">
        <v>2</v>
      </c>
      <c r="S93" s="106">
        <v>1</v>
      </c>
      <c r="T93" s="106">
        <v>0</v>
      </c>
      <c r="U93" s="106">
        <v>3</v>
      </c>
    </row>
    <row r="94" spans="1:21">
      <c r="A94" s="62" t="s">
        <v>39</v>
      </c>
      <c r="B94" s="106">
        <v>0</v>
      </c>
      <c r="C94" s="106">
        <v>1</v>
      </c>
      <c r="D94" s="106">
        <v>4</v>
      </c>
      <c r="E94" s="106">
        <v>0</v>
      </c>
      <c r="F94" s="106">
        <v>5</v>
      </c>
      <c r="G94" s="106">
        <v>0</v>
      </c>
      <c r="H94" s="106">
        <v>0</v>
      </c>
      <c r="I94" s="106">
        <v>1</v>
      </c>
      <c r="J94" s="106">
        <v>0</v>
      </c>
      <c r="K94" s="106">
        <v>1</v>
      </c>
      <c r="L94" s="106">
        <v>0</v>
      </c>
      <c r="M94" s="106">
        <v>0</v>
      </c>
      <c r="N94" s="106">
        <v>1</v>
      </c>
      <c r="O94" s="106">
        <v>0</v>
      </c>
      <c r="P94" s="106">
        <v>1</v>
      </c>
      <c r="Q94" s="106">
        <v>0</v>
      </c>
      <c r="R94" s="106">
        <v>1</v>
      </c>
      <c r="S94" s="106">
        <v>2</v>
      </c>
      <c r="T94" s="106">
        <v>0</v>
      </c>
      <c r="U94" s="106">
        <v>3</v>
      </c>
    </row>
    <row r="95" spans="1:21">
      <c r="A95" s="62" t="s">
        <v>40</v>
      </c>
      <c r="B95" s="106">
        <v>0</v>
      </c>
      <c r="C95" s="106">
        <v>3</v>
      </c>
      <c r="D95" s="106">
        <v>2</v>
      </c>
      <c r="E95" s="106">
        <v>0</v>
      </c>
      <c r="F95" s="106">
        <v>5</v>
      </c>
      <c r="G95" s="106">
        <v>0</v>
      </c>
      <c r="H95" s="106">
        <v>1</v>
      </c>
      <c r="I95" s="106">
        <v>0</v>
      </c>
      <c r="J95" s="106">
        <v>0</v>
      </c>
      <c r="K95" s="106">
        <v>1</v>
      </c>
      <c r="L95" s="106">
        <v>0</v>
      </c>
      <c r="M95" s="106">
        <v>1</v>
      </c>
      <c r="N95" s="106">
        <v>0</v>
      </c>
      <c r="O95" s="106">
        <v>0</v>
      </c>
      <c r="P95" s="106">
        <v>1</v>
      </c>
      <c r="Q95" s="106">
        <v>0</v>
      </c>
      <c r="R95" s="106">
        <v>1</v>
      </c>
      <c r="S95" s="106">
        <v>2</v>
      </c>
      <c r="T95" s="106">
        <v>0</v>
      </c>
      <c r="U95" s="106">
        <v>3</v>
      </c>
    </row>
    <row r="96" spans="1:21">
      <c r="A96" s="62" t="s">
        <v>41</v>
      </c>
      <c r="B96" s="106">
        <v>0</v>
      </c>
      <c r="C96" s="106">
        <v>0</v>
      </c>
      <c r="D96" s="106">
        <v>5</v>
      </c>
      <c r="E96" s="106">
        <v>0</v>
      </c>
      <c r="F96" s="106">
        <v>5</v>
      </c>
      <c r="G96" s="106">
        <v>0</v>
      </c>
      <c r="H96" s="106">
        <v>0</v>
      </c>
      <c r="I96" s="106">
        <v>1</v>
      </c>
      <c r="J96" s="106">
        <v>0</v>
      </c>
      <c r="K96" s="106">
        <v>1</v>
      </c>
      <c r="L96" s="106">
        <v>0</v>
      </c>
      <c r="M96" s="106">
        <v>0</v>
      </c>
      <c r="N96" s="106">
        <v>1</v>
      </c>
      <c r="O96" s="106">
        <v>0</v>
      </c>
      <c r="P96" s="106">
        <v>1</v>
      </c>
      <c r="Q96" s="106">
        <v>0</v>
      </c>
      <c r="R96" s="106">
        <v>0</v>
      </c>
      <c r="S96" s="106">
        <v>3</v>
      </c>
      <c r="T96" s="106">
        <v>0</v>
      </c>
      <c r="U96" s="106">
        <v>3</v>
      </c>
    </row>
    <row r="97" spans="1:21">
      <c r="A97" s="62" t="s">
        <v>42</v>
      </c>
      <c r="B97" s="106">
        <v>0</v>
      </c>
      <c r="C97" s="106">
        <v>4</v>
      </c>
      <c r="D97" s="106">
        <v>1</v>
      </c>
      <c r="E97" s="106">
        <v>0</v>
      </c>
      <c r="F97" s="106">
        <v>5</v>
      </c>
      <c r="G97" s="106">
        <v>0</v>
      </c>
      <c r="H97" s="106">
        <v>0</v>
      </c>
      <c r="I97" s="106">
        <v>1</v>
      </c>
      <c r="J97" s="106">
        <v>0</v>
      </c>
      <c r="K97" s="106">
        <v>1</v>
      </c>
      <c r="L97" s="106">
        <v>0</v>
      </c>
      <c r="M97" s="106">
        <v>1</v>
      </c>
      <c r="N97" s="106">
        <v>0</v>
      </c>
      <c r="O97" s="106">
        <v>0</v>
      </c>
      <c r="P97" s="106">
        <v>1</v>
      </c>
      <c r="Q97" s="106">
        <v>0</v>
      </c>
      <c r="R97" s="106">
        <v>3</v>
      </c>
      <c r="S97" s="106">
        <v>0</v>
      </c>
      <c r="T97" s="106">
        <v>0</v>
      </c>
      <c r="U97" s="106">
        <v>3</v>
      </c>
    </row>
    <row r="98" spans="1:21">
      <c r="A98" s="62" t="s">
        <v>43</v>
      </c>
      <c r="B98" s="106">
        <v>0</v>
      </c>
      <c r="C98" s="106">
        <v>3</v>
      </c>
      <c r="D98" s="106">
        <v>2</v>
      </c>
      <c r="E98" s="106">
        <v>0</v>
      </c>
      <c r="F98" s="106">
        <v>5</v>
      </c>
      <c r="G98" s="106">
        <v>0</v>
      </c>
      <c r="H98" s="106">
        <v>0</v>
      </c>
      <c r="I98" s="106">
        <v>1</v>
      </c>
      <c r="J98" s="106">
        <v>0</v>
      </c>
      <c r="K98" s="106">
        <v>1</v>
      </c>
      <c r="L98" s="106">
        <v>0</v>
      </c>
      <c r="M98" s="106">
        <v>0</v>
      </c>
      <c r="N98" s="106">
        <v>1</v>
      </c>
      <c r="O98" s="106">
        <v>0</v>
      </c>
      <c r="P98" s="106">
        <v>1</v>
      </c>
      <c r="Q98" s="106">
        <v>0</v>
      </c>
      <c r="R98" s="106">
        <v>3</v>
      </c>
      <c r="S98" s="106">
        <v>0</v>
      </c>
      <c r="T98" s="106">
        <v>0</v>
      </c>
      <c r="U98" s="106">
        <v>3</v>
      </c>
    </row>
    <row r="99" spans="1:21">
      <c r="A99" s="62" t="s">
        <v>44</v>
      </c>
      <c r="B99" s="106">
        <v>0</v>
      </c>
      <c r="C99" s="106">
        <v>4</v>
      </c>
      <c r="D99" s="106">
        <v>1</v>
      </c>
      <c r="E99" s="106">
        <v>0</v>
      </c>
      <c r="F99" s="106">
        <v>5</v>
      </c>
      <c r="G99" s="106">
        <v>0</v>
      </c>
      <c r="H99" s="106">
        <v>0</v>
      </c>
      <c r="I99" s="106">
        <v>1</v>
      </c>
      <c r="J99" s="106">
        <v>0</v>
      </c>
      <c r="K99" s="106">
        <v>1</v>
      </c>
      <c r="L99" s="106">
        <v>0</v>
      </c>
      <c r="M99" s="106">
        <v>1</v>
      </c>
      <c r="N99" s="106">
        <v>0</v>
      </c>
      <c r="O99" s="106">
        <v>0</v>
      </c>
      <c r="P99" s="106">
        <v>1</v>
      </c>
      <c r="Q99" s="106">
        <v>0</v>
      </c>
      <c r="R99" s="106">
        <v>3</v>
      </c>
      <c r="S99" s="106">
        <v>0</v>
      </c>
      <c r="T99" s="106">
        <v>0</v>
      </c>
      <c r="U99" s="106">
        <v>3</v>
      </c>
    </row>
    <row r="100" spans="1:21">
      <c r="A100" s="62" t="s">
        <v>45</v>
      </c>
      <c r="B100" s="106">
        <v>0</v>
      </c>
      <c r="C100" s="106">
        <v>1</v>
      </c>
      <c r="D100" s="106">
        <v>4</v>
      </c>
      <c r="E100" s="106">
        <v>0</v>
      </c>
      <c r="F100" s="106">
        <v>5</v>
      </c>
      <c r="G100" s="106">
        <v>0</v>
      </c>
      <c r="H100" s="106">
        <v>1</v>
      </c>
      <c r="I100" s="106">
        <v>0</v>
      </c>
      <c r="J100" s="106">
        <v>0</v>
      </c>
      <c r="K100" s="106">
        <v>1</v>
      </c>
      <c r="L100" s="106">
        <v>0</v>
      </c>
      <c r="M100" s="106">
        <v>0</v>
      </c>
      <c r="N100" s="106">
        <v>1</v>
      </c>
      <c r="O100" s="106">
        <v>0</v>
      </c>
      <c r="P100" s="106">
        <v>1</v>
      </c>
      <c r="Q100" s="106">
        <v>0</v>
      </c>
      <c r="R100" s="106">
        <v>0</v>
      </c>
      <c r="S100" s="106">
        <v>3</v>
      </c>
      <c r="T100" s="106">
        <v>0</v>
      </c>
      <c r="U100" s="106">
        <v>3</v>
      </c>
    </row>
    <row r="101" spans="1:21">
      <c r="A101" s="62" t="s">
        <v>46</v>
      </c>
      <c r="B101" s="106">
        <v>0</v>
      </c>
      <c r="C101" s="106">
        <v>1</v>
      </c>
      <c r="D101" s="106">
        <v>4</v>
      </c>
      <c r="E101" s="106">
        <v>0</v>
      </c>
      <c r="F101" s="106">
        <v>5</v>
      </c>
      <c r="G101" s="106">
        <v>0</v>
      </c>
      <c r="H101" s="106">
        <v>1</v>
      </c>
      <c r="I101" s="106">
        <v>0</v>
      </c>
      <c r="J101" s="106">
        <v>0</v>
      </c>
      <c r="K101" s="106">
        <v>1</v>
      </c>
      <c r="L101" s="106">
        <v>0</v>
      </c>
      <c r="M101" s="106">
        <v>0</v>
      </c>
      <c r="N101" s="106">
        <v>1</v>
      </c>
      <c r="O101" s="106">
        <v>0</v>
      </c>
      <c r="P101" s="106">
        <v>1</v>
      </c>
      <c r="Q101" s="106">
        <v>0</v>
      </c>
      <c r="R101" s="106">
        <v>0</v>
      </c>
      <c r="S101" s="106">
        <v>3</v>
      </c>
      <c r="T101" s="106">
        <v>0</v>
      </c>
      <c r="U101" s="106">
        <v>3</v>
      </c>
    </row>
    <row r="102" spans="1:21">
      <c r="A102" s="62" t="s">
        <v>47</v>
      </c>
      <c r="B102" s="106">
        <v>0</v>
      </c>
      <c r="C102" s="106">
        <v>0</v>
      </c>
      <c r="D102" s="106">
        <v>5</v>
      </c>
      <c r="E102" s="106">
        <v>0</v>
      </c>
      <c r="F102" s="106">
        <v>5</v>
      </c>
      <c r="G102" s="106">
        <v>0</v>
      </c>
      <c r="H102" s="106">
        <v>0</v>
      </c>
      <c r="I102" s="106">
        <v>1</v>
      </c>
      <c r="J102" s="106">
        <v>0</v>
      </c>
      <c r="K102" s="106">
        <v>1</v>
      </c>
      <c r="L102" s="106">
        <v>0</v>
      </c>
      <c r="M102" s="106">
        <v>0</v>
      </c>
      <c r="N102" s="106">
        <v>1</v>
      </c>
      <c r="O102" s="106">
        <v>0</v>
      </c>
      <c r="P102" s="106">
        <v>1</v>
      </c>
      <c r="Q102" s="106">
        <v>0</v>
      </c>
      <c r="R102" s="106">
        <v>0</v>
      </c>
      <c r="S102" s="106">
        <v>3</v>
      </c>
      <c r="T102" s="106">
        <v>0</v>
      </c>
      <c r="U102" s="106">
        <v>3</v>
      </c>
    </row>
    <row r="103" spans="1:21">
      <c r="A103" s="62" t="s">
        <v>48</v>
      </c>
      <c r="B103" s="106">
        <v>0</v>
      </c>
      <c r="C103" s="106">
        <v>4</v>
      </c>
      <c r="D103" s="106">
        <v>1</v>
      </c>
      <c r="E103" s="106">
        <v>0</v>
      </c>
      <c r="F103" s="106">
        <v>5</v>
      </c>
      <c r="G103" s="106">
        <v>0</v>
      </c>
      <c r="H103" s="106">
        <v>0</v>
      </c>
      <c r="I103" s="106">
        <v>1</v>
      </c>
      <c r="J103" s="106">
        <v>0</v>
      </c>
      <c r="K103" s="106">
        <v>1</v>
      </c>
      <c r="L103" s="106">
        <v>0</v>
      </c>
      <c r="M103" s="106">
        <v>1</v>
      </c>
      <c r="N103" s="106">
        <v>0</v>
      </c>
      <c r="O103" s="106">
        <v>0</v>
      </c>
      <c r="P103" s="106">
        <v>1</v>
      </c>
      <c r="Q103" s="106">
        <v>0</v>
      </c>
      <c r="R103" s="106">
        <v>3</v>
      </c>
      <c r="S103" s="106">
        <v>0</v>
      </c>
      <c r="T103" s="106">
        <v>0</v>
      </c>
      <c r="U103" s="106">
        <v>3</v>
      </c>
    </row>
    <row r="104" spans="1:21">
      <c r="A104" s="62" t="s">
        <v>49</v>
      </c>
      <c r="B104" s="106">
        <v>0</v>
      </c>
      <c r="C104" s="106">
        <v>5</v>
      </c>
      <c r="D104" s="106">
        <v>0</v>
      </c>
      <c r="E104" s="106">
        <v>0</v>
      </c>
      <c r="F104" s="106">
        <v>5</v>
      </c>
      <c r="G104" s="106">
        <v>0</v>
      </c>
      <c r="H104" s="106">
        <v>1</v>
      </c>
      <c r="I104" s="106">
        <v>0</v>
      </c>
      <c r="J104" s="106">
        <v>0</v>
      </c>
      <c r="K104" s="106">
        <v>1</v>
      </c>
      <c r="L104" s="106">
        <v>0</v>
      </c>
      <c r="M104" s="106">
        <v>1</v>
      </c>
      <c r="N104" s="106">
        <v>0</v>
      </c>
      <c r="O104" s="106">
        <v>0</v>
      </c>
      <c r="P104" s="106">
        <v>1</v>
      </c>
      <c r="Q104" s="106">
        <v>0</v>
      </c>
      <c r="R104" s="106">
        <v>3</v>
      </c>
      <c r="S104" s="106">
        <v>0</v>
      </c>
      <c r="T104" s="106">
        <v>0</v>
      </c>
      <c r="U104" s="106">
        <v>3</v>
      </c>
    </row>
    <row r="105" spans="1:21">
      <c r="A105" s="62" t="s">
        <v>50</v>
      </c>
      <c r="B105" s="106">
        <v>0</v>
      </c>
      <c r="C105" s="106">
        <v>0</v>
      </c>
      <c r="D105" s="106">
        <v>5</v>
      </c>
      <c r="E105" s="106">
        <v>0</v>
      </c>
      <c r="F105" s="106">
        <v>5</v>
      </c>
      <c r="G105" s="106">
        <v>0</v>
      </c>
      <c r="H105" s="106">
        <v>0</v>
      </c>
      <c r="I105" s="106">
        <v>1</v>
      </c>
      <c r="J105" s="106">
        <v>0</v>
      </c>
      <c r="K105" s="106">
        <v>1</v>
      </c>
      <c r="L105" s="106">
        <v>0</v>
      </c>
      <c r="M105" s="106">
        <v>0</v>
      </c>
      <c r="N105" s="106">
        <v>1</v>
      </c>
      <c r="O105" s="106">
        <v>0</v>
      </c>
      <c r="P105" s="106">
        <v>1</v>
      </c>
      <c r="Q105" s="106">
        <v>0</v>
      </c>
      <c r="R105" s="106">
        <v>0</v>
      </c>
      <c r="S105" s="106">
        <v>3</v>
      </c>
      <c r="T105" s="106">
        <v>0</v>
      </c>
      <c r="U105" s="106">
        <v>3</v>
      </c>
    </row>
    <row r="106" spans="1:21">
      <c r="A106" s="62" t="s">
        <v>51</v>
      </c>
      <c r="B106" s="106">
        <v>0</v>
      </c>
      <c r="C106" s="106">
        <v>1</v>
      </c>
      <c r="D106" s="106">
        <v>4</v>
      </c>
      <c r="E106" s="106">
        <v>0</v>
      </c>
      <c r="F106" s="106">
        <v>5</v>
      </c>
      <c r="G106" s="106">
        <v>0</v>
      </c>
      <c r="H106" s="106">
        <v>1</v>
      </c>
      <c r="I106" s="106">
        <v>0</v>
      </c>
      <c r="J106" s="106">
        <v>0</v>
      </c>
      <c r="K106" s="106">
        <v>1</v>
      </c>
      <c r="L106" s="106">
        <v>0</v>
      </c>
      <c r="M106" s="106">
        <v>0</v>
      </c>
      <c r="N106" s="106">
        <v>1</v>
      </c>
      <c r="O106" s="106">
        <v>0</v>
      </c>
      <c r="P106" s="106">
        <v>1</v>
      </c>
      <c r="Q106" s="106">
        <v>0</v>
      </c>
      <c r="R106" s="106">
        <v>0</v>
      </c>
      <c r="S106" s="106">
        <v>3</v>
      </c>
      <c r="T106" s="106">
        <v>0</v>
      </c>
      <c r="U106" s="106">
        <v>3</v>
      </c>
    </row>
    <row r="107" spans="1:21">
      <c r="A107" s="62" t="s">
        <v>52</v>
      </c>
      <c r="B107" s="106">
        <v>0</v>
      </c>
      <c r="C107" s="106">
        <v>0</v>
      </c>
      <c r="D107" s="106">
        <v>5</v>
      </c>
      <c r="E107" s="106">
        <v>0</v>
      </c>
      <c r="F107" s="106">
        <v>5</v>
      </c>
      <c r="G107" s="106">
        <v>0</v>
      </c>
      <c r="H107" s="106">
        <v>0</v>
      </c>
      <c r="I107" s="106">
        <v>1</v>
      </c>
      <c r="J107" s="106">
        <v>0</v>
      </c>
      <c r="K107" s="106">
        <v>1</v>
      </c>
      <c r="L107" s="106">
        <v>0</v>
      </c>
      <c r="M107" s="106">
        <v>0</v>
      </c>
      <c r="N107" s="106">
        <v>1</v>
      </c>
      <c r="O107" s="106">
        <v>0</v>
      </c>
      <c r="P107" s="106">
        <v>1</v>
      </c>
      <c r="Q107" s="106">
        <v>0</v>
      </c>
      <c r="R107" s="106">
        <v>0</v>
      </c>
      <c r="S107" s="106">
        <v>3</v>
      </c>
      <c r="T107" s="106">
        <v>0</v>
      </c>
      <c r="U107" s="106">
        <v>3</v>
      </c>
    </row>
    <row r="108" spans="1:21">
      <c r="A108" s="62" t="s">
        <v>53</v>
      </c>
      <c r="B108" s="106">
        <v>0</v>
      </c>
      <c r="C108" s="106">
        <v>3</v>
      </c>
      <c r="D108" s="106">
        <v>2</v>
      </c>
      <c r="E108" s="106">
        <v>0</v>
      </c>
      <c r="F108" s="106">
        <v>5</v>
      </c>
      <c r="G108" s="106">
        <v>0</v>
      </c>
      <c r="H108" s="106">
        <v>0</v>
      </c>
      <c r="I108" s="106">
        <v>1</v>
      </c>
      <c r="J108" s="106">
        <v>0</v>
      </c>
      <c r="K108" s="106">
        <v>1</v>
      </c>
      <c r="L108" s="106">
        <v>0</v>
      </c>
      <c r="M108" s="106">
        <v>1</v>
      </c>
      <c r="N108" s="106">
        <v>0</v>
      </c>
      <c r="O108" s="106">
        <v>0</v>
      </c>
      <c r="P108" s="106">
        <v>1</v>
      </c>
      <c r="Q108" s="106">
        <v>0</v>
      </c>
      <c r="R108" s="106">
        <v>2</v>
      </c>
      <c r="S108" s="106">
        <v>1</v>
      </c>
      <c r="T108" s="106">
        <v>0</v>
      </c>
      <c r="U108" s="106">
        <v>3</v>
      </c>
    </row>
    <row r="109" spans="1:21">
      <c r="A109" s="62" t="s">
        <v>54</v>
      </c>
      <c r="B109" s="106">
        <v>0</v>
      </c>
      <c r="C109" s="106">
        <v>0</v>
      </c>
      <c r="D109" s="106">
        <v>5</v>
      </c>
      <c r="E109" s="106">
        <v>0</v>
      </c>
      <c r="F109" s="106">
        <v>5</v>
      </c>
      <c r="G109" s="106">
        <v>0</v>
      </c>
      <c r="H109" s="106">
        <v>0</v>
      </c>
      <c r="I109" s="106">
        <v>1</v>
      </c>
      <c r="J109" s="106">
        <v>0</v>
      </c>
      <c r="K109" s="106">
        <v>1</v>
      </c>
      <c r="L109" s="106">
        <v>0</v>
      </c>
      <c r="M109" s="106">
        <v>0</v>
      </c>
      <c r="N109" s="106">
        <v>1</v>
      </c>
      <c r="O109" s="106">
        <v>0</v>
      </c>
      <c r="P109" s="106">
        <v>1</v>
      </c>
      <c r="Q109" s="106">
        <v>0</v>
      </c>
      <c r="R109" s="106">
        <v>0</v>
      </c>
      <c r="S109" s="106">
        <v>3</v>
      </c>
      <c r="T109" s="106">
        <v>0</v>
      </c>
      <c r="U109" s="106">
        <v>3</v>
      </c>
    </row>
    <row r="110" spans="1:21">
      <c r="A110" s="62" t="s">
        <v>55</v>
      </c>
      <c r="B110" s="106">
        <v>0</v>
      </c>
      <c r="C110" s="106">
        <v>0</v>
      </c>
      <c r="D110" s="106">
        <v>5</v>
      </c>
      <c r="E110" s="106">
        <v>0</v>
      </c>
      <c r="F110" s="106">
        <v>5</v>
      </c>
      <c r="G110" s="106">
        <v>0</v>
      </c>
      <c r="H110" s="106">
        <v>0</v>
      </c>
      <c r="I110" s="106">
        <v>1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0</v>
      </c>
      <c r="P110" s="106">
        <v>1</v>
      </c>
      <c r="Q110" s="106">
        <v>0</v>
      </c>
      <c r="R110" s="106">
        <v>0</v>
      </c>
      <c r="S110" s="106">
        <v>3</v>
      </c>
      <c r="T110" s="106">
        <v>0</v>
      </c>
      <c r="U110" s="106">
        <v>3</v>
      </c>
    </row>
    <row r="111" spans="1:21">
      <c r="A111" s="62" t="s">
        <v>56</v>
      </c>
      <c r="B111" s="106">
        <v>0</v>
      </c>
      <c r="C111" s="106">
        <v>0</v>
      </c>
      <c r="D111" s="106">
        <v>4</v>
      </c>
      <c r="E111" s="106">
        <v>1</v>
      </c>
      <c r="F111" s="106">
        <v>5</v>
      </c>
      <c r="G111" s="106">
        <v>0</v>
      </c>
      <c r="H111" s="106">
        <v>0</v>
      </c>
      <c r="I111" s="106">
        <v>1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1</v>
      </c>
      <c r="Q111" s="106">
        <v>0</v>
      </c>
      <c r="R111" s="106">
        <v>0</v>
      </c>
      <c r="S111" s="106">
        <v>2</v>
      </c>
      <c r="T111" s="106">
        <v>1</v>
      </c>
      <c r="U111" s="106">
        <v>3</v>
      </c>
    </row>
    <row r="112" spans="1:21">
      <c r="A112" s="62" t="s">
        <v>57</v>
      </c>
      <c r="B112" s="106">
        <v>0</v>
      </c>
      <c r="C112" s="106">
        <v>1</v>
      </c>
      <c r="D112" s="106">
        <v>4</v>
      </c>
      <c r="E112" s="106">
        <v>0</v>
      </c>
      <c r="F112" s="106">
        <v>5</v>
      </c>
      <c r="G112" s="106">
        <v>0</v>
      </c>
      <c r="H112" s="106">
        <v>0</v>
      </c>
      <c r="I112" s="106">
        <v>1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0</v>
      </c>
      <c r="P112" s="106">
        <v>1</v>
      </c>
      <c r="Q112" s="106">
        <v>0</v>
      </c>
      <c r="R112" s="106">
        <v>1</v>
      </c>
      <c r="S112" s="106">
        <v>2</v>
      </c>
      <c r="T112" s="106">
        <v>0</v>
      </c>
      <c r="U112" s="106">
        <v>3</v>
      </c>
    </row>
    <row r="114" spans="1:21">
      <c r="A114" s="62" t="s">
        <v>99</v>
      </c>
      <c r="B114" s="62" t="s">
        <v>74</v>
      </c>
      <c r="G114" s="62" t="s">
        <v>70</v>
      </c>
      <c r="L114" s="62" t="s">
        <v>71</v>
      </c>
      <c r="Q114" s="62" t="s">
        <v>72</v>
      </c>
    </row>
    <row r="115" spans="1:21">
      <c r="B115" s="62" t="s">
        <v>2</v>
      </c>
      <c r="C115" s="62" t="s">
        <v>3</v>
      </c>
      <c r="D115" s="62" t="s">
        <v>4</v>
      </c>
      <c r="E115" s="62" t="s">
        <v>5</v>
      </c>
      <c r="F115" s="62" t="s">
        <v>6</v>
      </c>
      <c r="G115" s="62" t="s">
        <v>2</v>
      </c>
      <c r="H115" s="62" t="s">
        <v>3</v>
      </c>
      <c r="I115" s="62" t="s">
        <v>4</v>
      </c>
      <c r="J115" s="62" t="s">
        <v>5</v>
      </c>
      <c r="K115" s="62" t="s">
        <v>6</v>
      </c>
      <c r="L115" s="62" t="s">
        <v>2</v>
      </c>
      <c r="M115" s="62" t="s">
        <v>3</v>
      </c>
      <c r="N115" s="62" t="s">
        <v>4</v>
      </c>
      <c r="O115" s="62" t="s">
        <v>5</v>
      </c>
      <c r="P115" s="62" t="s">
        <v>6</v>
      </c>
      <c r="Q115" s="62" t="s">
        <v>2</v>
      </c>
      <c r="R115" s="62" t="s">
        <v>3</v>
      </c>
      <c r="S115" s="62" t="s">
        <v>4</v>
      </c>
      <c r="T115" s="62" t="s">
        <v>5</v>
      </c>
      <c r="U115" s="62" t="s">
        <v>6</v>
      </c>
    </row>
    <row r="116" spans="1:21">
      <c r="A116" s="62" t="s">
        <v>1</v>
      </c>
      <c r="B116" s="106">
        <v>2</v>
      </c>
      <c r="C116" s="106">
        <v>1</v>
      </c>
      <c r="D116" s="106">
        <v>0</v>
      </c>
      <c r="E116" s="106">
        <v>0</v>
      </c>
      <c r="F116" s="106">
        <v>3</v>
      </c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1</v>
      </c>
      <c r="M116" s="106">
        <v>1</v>
      </c>
      <c r="N116" s="106">
        <v>0</v>
      </c>
      <c r="O116" s="106">
        <v>0</v>
      </c>
      <c r="P116" s="106">
        <v>2</v>
      </c>
      <c r="Q116" s="106">
        <v>1</v>
      </c>
      <c r="R116" s="106">
        <v>0</v>
      </c>
      <c r="S116" s="106">
        <v>0</v>
      </c>
      <c r="T116" s="106">
        <v>0</v>
      </c>
      <c r="U116" s="106">
        <v>1</v>
      </c>
    </row>
    <row r="117" spans="1:21">
      <c r="A117" s="62" t="s">
        <v>36</v>
      </c>
      <c r="B117" s="106">
        <v>2</v>
      </c>
      <c r="C117" s="106">
        <v>1</v>
      </c>
      <c r="D117" s="106">
        <v>0</v>
      </c>
      <c r="E117" s="106">
        <v>0</v>
      </c>
      <c r="F117" s="106">
        <v>3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1</v>
      </c>
      <c r="M117" s="106">
        <v>1</v>
      </c>
      <c r="N117" s="106">
        <v>0</v>
      </c>
      <c r="O117" s="106">
        <v>0</v>
      </c>
      <c r="P117" s="106">
        <v>2</v>
      </c>
      <c r="Q117" s="106">
        <v>1</v>
      </c>
      <c r="R117" s="106">
        <v>0</v>
      </c>
      <c r="S117" s="106">
        <v>0</v>
      </c>
      <c r="T117" s="106">
        <v>0</v>
      </c>
      <c r="U117" s="106">
        <v>1</v>
      </c>
    </row>
    <row r="118" spans="1:21">
      <c r="A118" s="62" t="s">
        <v>37</v>
      </c>
      <c r="B118" s="106">
        <v>2</v>
      </c>
      <c r="C118" s="106">
        <v>1</v>
      </c>
      <c r="D118" s="106">
        <v>0</v>
      </c>
      <c r="E118" s="106">
        <v>0</v>
      </c>
      <c r="F118" s="106">
        <v>3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1</v>
      </c>
      <c r="M118" s="106">
        <v>1</v>
      </c>
      <c r="N118" s="106">
        <v>0</v>
      </c>
      <c r="O118" s="106">
        <v>0</v>
      </c>
      <c r="P118" s="106">
        <v>2</v>
      </c>
      <c r="Q118" s="106">
        <v>1</v>
      </c>
      <c r="R118" s="106">
        <v>0</v>
      </c>
      <c r="S118" s="106">
        <v>0</v>
      </c>
      <c r="T118" s="106">
        <v>0</v>
      </c>
      <c r="U118" s="106">
        <v>1</v>
      </c>
    </row>
    <row r="119" spans="1:21">
      <c r="A119" s="62" t="s">
        <v>38</v>
      </c>
      <c r="B119" s="106">
        <v>2</v>
      </c>
      <c r="C119" s="106">
        <v>1</v>
      </c>
      <c r="D119" s="106">
        <v>0</v>
      </c>
      <c r="E119" s="106">
        <v>0</v>
      </c>
      <c r="F119" s="106">
        <v>3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1</v>
      </c>
      <c r="M119" s="106">
        <v>1</v>
      </c>
      <c r="N119" s="106">
        <v>0</v>
      </c>
      <c r="O119" s="106">
        <v>0</v>
      </c>
      <c r="P119" s="106">
        <v>2</v>
      </c>
      <c r="Q119" s="106">
        <v>1</v>
      </c>
      <c r="R119" s="106">
        <v>0</v>
      </c>
      <c r="S119" s="106">
        <v>0</v>
      </c>
      <c r="T119" s="106">
        <v>0</v>
      </c>
      <c r="U119" s="106">
        <v>1</v>
      </c>
    </row>
    <row r="120" spans="1:21">
      <c r="A120" s="62" t="s">
        <v>39</v>
      </c>
      <c r="B120" s="106">
        <v>2</v>
      </c>
      <c r="C120" s="106">
        <v>1</v>
      </c>
      <c r="D120" s="106">
        <v>0</v>
      </c>
      <c r="E120" s="106">
        <v>0</v>
      </c>
      <c r="F120" s="106">
        <v>3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1</v>
      </c>
      <c r="M120" s="106">
        <v>1</v>
      </c>
      <c r="N120" s="106">
        <v>0</v>
      </c>
      <c r="O120" s="106">
        <v>0</v>
      </c>
      <c r="P120" s="106">
        <v>2</v>
      </c>
      <c r="Q120" s="106">
        <v>1</v>
      </c>
      <c r="R120" s="106">
        <v>0</v>
      </c>
      <c r="S120" s="106">
        <v>0</v>
      </c>
      <c r="T120" s="106">
        <v>0</v>
      </c>
      <c r="U120" s="106">
        <v>1</v>
      </c>
    </row>
    <row r="121" spans="1:21">
      <c r="A121" s="62" t="s">
        <v>40</v>
      </c>
      <c r="B121" s="106">
        <v>2</v>
      </c>
      <c r="C121" s="106">
        <v>1</v>
      </c>
      <c r="D121" s="106">
        <v>0</v>
      </c>
      <c r="E121" s="106">
        <v>0</v>
      </c>
      <c r="F121" s="106">
        <v>3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1</v>
      </c>
      <c r="M121" s="106">
        <v>1</v>
      </c>
      <c r="N121" s="106">
        <v>0</v>
      </c>
      <c r="O121" s="106">
        <v>0</v>
      </c>
      <c r="P121" s="106">
        <v>2</v>
      </c>
      <c r="Q121" s="106">
        <v>1</v>
      </c>
      <c r="R121" s="106">
        <v>0</v>
      </c>
      <c r="S121" s="106">
        <v>0</v>
      </c>
      <c r="T121" s="106">
        <v>0</v>
      </c>
      <c r="U121" s="106">
        <v>1</v>
      </c>
    </row>
    <row r="122" spans="1:21">
      <c r="A122" s="62" t="s">
        <v>41</v>
      </c>
      <c r="B122" s="106">
        <v>3</v>
      </c>
      <c r="C122" s="106">
        <v>0</v>
      </c>
      <c r="D122" s="106">
        <v>0</v>
      </c>
      <c r="E122" s="106">
        <v>0</v>
      </c>
      <c r="F122" s="106">
        <v>3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2</v>
      </c>
      <c r="M122" s="106">
        <v>0</v>
      </c>
      <c r="N122" s="106">
        <v>0</v>
      </c>
      <c r="O122" s="106">
        <v>0</v>
      </c>
      <c r="P122" s="106">
        <v>2</v>
      </c>
      <c r="Q122" s="106">
        <v>1</v>
      </c>
      <c r="R122" s="106">
        <v>0</v>
      </c>
      <c r="S122" s="106">
        <v>0</v>
      </c>
      <c r="T122" s="106">
        <v>0</v>
      </c>
      <c r="U122" s="106">
        <v>1</v>
      </c>
    </row>
    <row r="123" spans="1:21">
      <c r="A123" s="62" t="s">
        <v>42</v>
      </c>
      <c r="B123" s="106">
        <v>2</v>
      </c>
      <c r="C123" s="106">
        <v>1</v>
      </c>
      <c r="D123" s="106">
        <v>0</v>
      </c>
      <c r="E123" s="106">
        <v>0</v>
      </c>
      <c r="F123" s="106">
        <v>3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1</v>
      </c>
      <c r="M123" s="106">
        <v>1</v>
      </c>
      <c r="N123" s="106">
        <v>0</v>
      </c>
      <c r="O123" s="106">
        <v>0</v>
      </c>
      <c r="P123" s="106">
        <v>2</v>
      </c>
      <c r="Q123" s="106">
        <v>1</v>
      </c>
      <c r="R123" s="106">
        <v>0</v>
      </c>
      <c r="S123" s="106">
        <v>0</v>
      </c>
      <c r="T123" s="106">
        <v>0</v>
      </c>
      <c r="U123" s="106">
        <v>1</v>
      </c>
    </row>
    <row r="124" spans="1:21">
      <c r="A124" s="62" t="s">
        <v>43</v>
      </c>
      <c r="B124" s="106">
        <v>1</v>
      </c>
      <c r="C124" s="106">
        <v>2</v>
      </c>
      <c r="D124" s="106">
        <v>0</v>
      </c>
      <c r="E124" s="106">
        <v>0</v>
      </c>
      <c r="F124" s="106">
        <v>3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2</v>
      </c>
      <c r="N124" s="106">
        <v>0</v>
      </c>
      <c r="O124" s="106">
        <v>0</v>
      </c>
      <c r="P124" s="106">
        <v>2</v>
      </c>
      <c r="Q124" s="106">
        <v>1</v>
      </c>
      <c r="R124" s="106">
        <v>0</v>
      </c>
      <c r="S124" s="106">
        <v>0</v>
      </c>
      <c r="T124" s="106">
        <v>0</v>
      </c>
      <c r="U124" s="106">
        <v>1</v>
      </c>
    </row>
    <row r="125" spans="1:21">
      <c r="A125" s="62" t="s">
        <v>44</v>
      </c>
      <c r="B125" s="106">
        <v>0</v>
      </c>
      <c r="C125" s="106">
        <v>1</v>
      </c>
      <c r="D125" s="106">
        <v>0</v>
      </c>
      <c r="E125" s="106">
        <v>0</v>
      </c>
      <c r="F125" s="106">
        <v>1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1</v>
      </c>
      <c r="S125" s="106">
        <v>0</v>
      </c>
      <c r="T125" s="106">
        <v>0</v>
      </c>
      <c r="U125" s="106">
        <v>1</v>
      </c>
    </row>
    <row r="126" spans="1:21">
      <c r="A126" s="62" t="s">
        <v>45</v>
      </c>
      <c r="B126" s="106">
        <v>2</v>
      </c>
      <c r="C126" s="106">
        <v>1</v>
      </c>
      <c r="D126" s="106">
        <v>0</v>
      </c>
      <c r="E126" s="106">
        <v>0</v>
      </c>
      <c r="F126" s="106">
        <v>3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1</v>
      </c>
      <c r="M126" s="106">
        <v>1</v>
      </c>
      <c r="N126" s="106">
        <v>0</v>
      </c>
      <c r="O126" s="106">
        <v>0</v>
      </c>
      <c r="P126" s="106">
        <v>2</v>
      </c>
      <c r="Q126" s="106">
        <v>1</v>
      </c>
      <c r="R126" s="106">
        <v>0</v>
      </c>
      <c r="S126" s="106">
        <v>0</v>
      </c>
      <c r="T126" s="106">
        <v>0</v>
      </c>
      <c r="U126" s="106">
        <v>1</v>
      </c>
    </row>
    <row r="127" spans="1:21">
      <c r="A127" s="62" t="s">
        <v>46</v>
      </c>
      <c r="B127" s="106">
        <v>1</v>
      </c>
      <c r="C127" s="106">
        <v>2</v>
      </c>
      <c r="D127" s="106">
        <v>0</v>
      </c>
      <c r="E127" s="106">
        <v>0</v>
      </c>
      <c r="F127" s="106">
        <v>3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1</v>
      </c>
      <c r="M127" s="106">
        <v>1</v>
      </c>
      <c r="N127" s="106">
        <v>0</v>
      </c>
      <c r="O127" s="106">
        <v>0</v>
      </c>
      <c r="P127" s="106">
        <v>2</v>
      </c>
      <c r="Q127" s="106">
        <v>0</v>
      </c>
      <c r="R127" s="106">
        <v>1</v>
      </c>
      <c r="S127" s="106">
        <v>0</v>
      </c>
      <c r="T127" s="106">
        <v>0</v>
      </c>
      <c r="U127" s="106">
        <v>1</v>
      </c>
    </row>
    <row r="128" spans="1:21">
      <c r="A128" s="62" t="s">
        <v>47</v>
      </c>
      <c r="B128" s="106">
        <v>3</v>
      </c>
      <c r="C128" s="106">
        <v>0</v>
      </c>
      <c r="D128" s="106">
        <v>0</v>
      </c>
      <c r="E128" s="106">
        <v>0</v>
      </c>
      <c r="F128" s="106">
        <v>3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2</v>
      </c>
      <c r="M128" s="106">
        <v>0</v>
      </c>
      <c r="N128" s="106">
        <v>0</v>
      </c>
      <c r="O128" s="106">
        <v>0</v>
      </c>
      <c r="P128" s="106">
        <v>2</v>
      </c>
      <c r="Q128" s="106">
        <v>1</v>
      </c>
      <c r="R128" s="106">
        <v>0</v>
      </c>
      <c r="S128" s="106">
        <v>0</v>
      </c>
      <c r="T128" s="106">
        <v>0</v>
      </c>
      <c r="U128" s="106">
        <v>1</v>
      </c>
    </row>
    <row r="129" spans="1:21">
      <c r="A129" s="62" t="s">
        <v>48</v>
      </c>
      <c r="B129" s="106">
        <v>2</v>
      </c>
      <c r="C129" s="106">
        <v>1</v>
      </c>
      <c r="D129" s="106">
        <v>0</v>
      </c>
      <c r="E129" s="106">
        <v>0</v>
      </c>
      <c r="F129" s="106">
        <v>3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1</v>
      </c>
      <c r="M129" s="106">
        <v>1</v>
      </c>
      <c r="N129" s="106">
        <v>0</v>
      </c>
      <c r="O129" s="106">
        <v>0</v>
      </c>
      <c r="P129" s="106">
        <v>2</v>
      </c>
      <c r="Q129" s="106">
        <v>1</v>
      </c>
      <c r="R129" s="106">
        <v>0</v>
      </c>
      <c r="S129" s="106">
        <v>0</v>
      </c>
      <c r="T129" s="106">
        <v>0</v>
      </c>
      <c r="U129" s="106">
        <v>1</v>
      </c>
    </row>
    <row r="130" spans="1:21">
      <c r="A130" s="62" t="s">
        <v>49</v>
      </c>
      <c r="B130" s="106">
        <v>3</v>
      </c>
      <c r="C130" s="106">
        <v>0</v>
      </c>
      <c r="D130" s="106">
        <v>0</v>
      </c>
      <c r="E130" s="106">
        <v>0</v>
      </c>
      <c r="F130" s="106">
        <v>3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2</v>
      </c>
      <c r="M130" s="106">
        <v>0</v>
      </c>
      <c r="N130" s="106">
        <v>0</v>
      </c>
      <c r="O130" s="106">
        <v>0</v>
      </c>
      <c r="P130" s="106">
        <v>2</v>
      </c>
      <c r="Q130" s="106">
        <v>1</v>
      </c>
      <c r="R130" s="106">
        <v>0</v>
      </c>
      <c r="S130" s="106">
        <v>0</v>
      </c>
      <c r="T130" s="106">
        <v>0</v>
      </c>
      <c r="U130" s="106">
        <v>1</v>
      </c>
    </row>
    <row r="131" spans="1:21">
      <c r="A131" s="62" t="s">
        <v>50</v>
      </c>
      <c r="B131" s="106">
        <v>1</v>
      </c>
      <c r="C131" s="106">
        <v>2</v>
      </c>
      <c r="D131" s="106">
        <v>0</v>
      </c>
      <c r="E131" s="106">
        <v>0</v>
      </c>
      <c r="F131" s="106">
        <v>3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1</v>
      </c>
      <c r="M131" s="106">
        <v>1</v>
      </c>
      <c r="N131" s="106">
        <v>0</v>
      </c>
      <c r="O131" s="106">
        <v>0</v>
      </c>
      <c r="P131" s="106">
        <v>2</v>
      </c>
      <c r="Q131" s="106">
        <v>0</v>
      </c>
      <c r="R131" s="106">
        <v>1</v>
      </c>
      <c r="S131" s="106">
        <v>0</v>
      </c>
      <c r="T131" s="106">
        <v>0</v>
      </c>
      <c r="U131" s="106">
        <v>1</v>
      </c>
    </row>
    <row r="132" spans="1:21">
      <c r="A132" s="62" t="s">
        <v>51</v>
      </c>
      <c r="B132" s="106">
        <v>2</v>
      </c>
      <c r="C132" s="106">
        <v>1</v>
      </c>
      <c r="D132" s="106">
        <v>0</v>
      </c>
      <c r="E132" s="106">
        <v>0</v>
      </c>
      <c r="F132" s="106">
        <v>3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1</v>
      </c>
      <c r="M132" s="106">
        <v>1</v>
      </c>
      <c r="N132" s="106">
        <v>0</v>
      </c>
      <c r="O132" s="106">
        <v>0</v>
      </c>
      <c r="P132" s="106">
        <v>2</v>
      </c>
      <c r="Q132" s="106">
        <v>1</v>
      </c>
      <c r="R132" s="106">
        <v>0</v>
      </c>
      <c r="S132" s="106">
        <v>0</v>
      </c>
      <c r="T132" s="106">
        <v>0</v>
      </c>
      <c r="U132" s="106">
        <v>1</v>
      </c>
    </row>
    <row r="133" spans="1:21">
      <c r="A133" s="62" t="s">
        <v>52</v>
      </c>
      <c r="B133" s="106">
        <v>0</v>
      </c>
      <c r="C133" s="106">
        <v>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</row>
    <row r="134" spans="1:21">
      <c r="A134" s="62" t="s">
        <v>53</v>
      </c>
      <c r="B134" s="106">
        <v>1</v>
      </c>
      <c r="C134" s="106">
        <v>2</v>
      </c>
      <c r="D134" s="106">
        <v>0</v>
      </c>
      <c r="E134" s="106">
        <v>0</v>
      </c>
      <c r="F134" s="106">
        <v>3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2</v>
      </c>
      <c r="N134" s="106">
        <v>0</v>
      </c>
      <c r="O134" s="106">
        <v>0</v>
      </c>
      <c r="P134" s="106">
        <v>2</v>
      </c>
      <c r="Q134" s="106">
        <v>1</v>
      </c>
      <c r="R134" s="106">
        <v>0</v>
      </c>
      <c r="S134" s="106">
        <v>0</v>
      </c>
      <c r="T134" s="106">
        <v>0</v>
      </c>
      <c r="U134" s="106">
        <v>1</v>
      </c>
    </row>
    <row r="135" spans="1:21">
      <c r="A135" s="62" t="s">
        <v>54</v>
      </c>
      <c r="B135" s="106">
        <v>2</v>
      </c>
      <c r="C135" s="106">
        <v>1</v>
      </c>
      <c r="D135" s="106">
        <v>0</v>
      </c>
      <c r="E135" s="106">
        <v>0</v>
      </c>
      <c r="F135" s="106">
        <v>3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1</v>
      </c>
      <c r="M135" s="106">
        <v>1</v>
      </c>
      <c r="N135" s="106">
        <v>0</v>
      </c>
      <c r="O135" s="106">
        <v>0</v>
      </c>
      <c r="P135" s="106">
        <v>2</v>
      </c>
      <c r="Q135" s="106">
        <v>1</v>
      </c>
      <c r="R135" s="106">
        <v>0</v>
      </c>
      <c r="S135" s="106">
        <v>0</v>
      </c>
      <c r="T135" s="106">
        <v>0</v>
      </c>
      <c r="U135" s="106">
        <v>1</v>
      </c>
    </row>
    <row r="136" spans="1:21">
      <c r="A136" s="62" t="s">
        <v>55</v>
      </c>
      <c r="B136" s="106">
        <v>2</v>
      </c>
      <c r="C136" s="106">
        <v>1</v>
      </c>
      <c r="D136" s="106">
        <v>0</v>
      </c>
      <c r="E136" s="106">
        <v>0</v>
      </c>
      <c r="F136" s="106">
        <v>3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2</v>
      </c>
      <c r="M136" s="106">
        <v>0</v>
      </c>
      <c r="N136" s="106">
        <v>0</v>
      </c>
      <c r="O136" s="106">
        <v>0</v>
      </c>
      <c r="P136" s="106">
        <v>2</v>
      </c>
      <c r="Q136" s="106">
        <v>0</v>
      </c>
      <c r="R136" s="106">
        <v>1</v>
      </c>
      <c r="S136" s="106">
        <v>0</v>
      </c>
      <c r="T136" s="106">
        <v>0</v>
      </c>
      <c r="U136" s="106">
        <v>1</v>
      </c>
    </row>
    <row r="137" spans="1:21">
      <c r="A137" s="62" t="s">
        <v>56</v>
      </c>
      <c r="B137" s="106">
        <v>0</v>
      </c>
      <c r="C137" s="106">
        <v>3</v>
      </c>
      <c r="D137" s="106">
        <v>0</v>
      </c>
      <c r="E137" s="106">
        <v>0</v>
      </c>
      <c r="F137" s="106">
        <v>3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2</v>
      </c>
      <c r="N137" s="106">
        <v>0</v>
      </c>
      <c r="O137" s="106">
        <v>0</v>
      </c>
      <c r="P137" s="106">
        <v>2</v>
      </c>
      <c r="Q137" s="106">
        <v>0</v>
      </c>
      <c r="R137" s="106">
        <v>1</v>
      </c>
      <c r="S137" s="106">
        <v>0</v>
      </c>
      <c r="T137" s="106">
        <v>0</v>
      </c>
      <c r="U137" s="106">
        <v>1</v>
      </c>
    </row>
    <row r="138" spans="1:21">
      <c r="A138" s="62" t="s">
        <v>57</v>
      </c>
      <c r="B138" s="106">
        <v>2</v>
      </c>
      <c r="C138" s="106">
        <v>1</v>
      </c>
      <c r="D138" s="106">
        <v>0</v>
      </c>
      <c r="E138" s="106">
        <v>0</v>
      </c>
      <c r="F138" s="106">
        <v>3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1</v>
      </c>
      <c r="M138" s="106">
        <v>1</v>
      </c>
      <c r="N138" s="106">
        <v>0</v>
      </c>
      <c r="O138" s="106">
        <v>0</v>
      </c>
      <c r="P138" s="106">
        <v>2</v>
      </c>
      <c r="Q138" s="106">
        <v>1</v>
      </c>
      <c r="R138" s="106">
        <v>0</v>
      </c>
      <c r="S138" s="106">
        <v>0</v>
      </c>
      <c r="T138" s="106">
        <v>0</v>
      </c>
      <c r="U138" s="106">
        <v>1</v>
      </c>
    </row>
    <row r="140" spans="1:21">
      <c r="A140" s="62" t="s">
        <v>100</v>
      </c>
      <c r="B140" s="62" t="s">
        <v>74</v>
      </c>
      <c r="G140" s="62" t="s">
        <v>70</v>
      </c>
      <c r="L140" s="62" t="s">
        <v>71</v>
      </c>
      <c r="Q140" s="62" t="s">
        <v>72</v>
      </c>
    </row>
    <row r="141" spans="1:21">
      <c r="B141" s="62" t="s">
        <v>2</v>
      </c>
      <c r="C141" s="62" t="s">
        <v>3</v>
      </c>
      <c r="D141" s="62" t="s">
        <v>4</v>
      </c>
      <c r="E141" s="62" t="s">
        <v>5</v>
      </c>
      <c r="F141" s="62" t="s">
        <v>6</v>
      </c>
      <c r="G141" s="62" t="s">
        <v>2</v>
      </c>
      <c r="H141" s="62" t="s">
        <v>3</v>
      </c>
      <c r="I141" s="62" t="s">
        <v>4</v>
      </c>
      <c r="J141" s="62" t="s">
        <v>5</v>
      </c>
      <c r="K141" s="62" t="s">
        <v>6</v>
      </c>
      <c r="L141" s="62" t="s">
        <v>2</v>
      </c>
      <c r="M141" s="62" t="s">
        <v>3</v>
      </c>
      <c r="N141" s="62" t="s">
        <v>4</v>
      </c>
      <c r="O141" s="62" t="s">
        <v>5</v>
      </c>
      <c r="P141" s="62" t="s">
        <v>6</v>
      </c>
      <c r="Q141" s="62" t="s">
        <v>2</v>
      </c>
      <c r="R141" s="62" t="s">
        <v>3</v>
      </c>
      <c r="S141" s="62" t="s">
        <v>4</v>
      </c>
      <c r="T141" s="62" t="s">
        <v>5</v>
      </c>
      <c r="U141" s="62" t="s">
        <v>6</v>
      </c>
    </row>
    <row r="142" spans="1:21">
      <c r="A142" s="62" t="s">
        <v>1</v>
      </c>
      <c r="B142" s="106">
        <v>5</v>
      </c>
      <c r="C142" s="106">
        <v>22</v>
      </c>
      <c r="D142" s="106">
        <v>15</v>
      </c>
      <c r="E142" s="106">
        <v>3</v>
      </c>
      <c r="F142" s="106">
        <v>45</v>
      </c>
      <c r="G142" s="106">
        <v>3</v>
      </c>
      <c r="H142" s="106">
        <v>8</v>
      </c>
      <c r="I142" s="106">
        <v>2</v>
      </c>
      <c r="J142" s="106">
        <v>0</v>
      </c>
      <c r="K142" s="106">
        <v>13</v>
      </c>
      <c r="L142" s="106">
        <v>1</v>
      </c>
      <c r="M142" s="106">
        <v>7</v>
      </c>
      <c r="N142" s="106">
        <v>9</v>
      </c>
      <c r="O142" s="106">
        <v>0</v>
      </c>
      <c r="P142" s="106">
        <v>17</v>
      </c>
      <c r="Q142" s="106">
        <v>1</v>
      </c>
      <c r="R142" s="106">
        <v>7</v>
      </c>
      <c r="S142" s="106">
        <v>4</v>
      </c>
      <c r="T142" s="106">
        <v>3</v>
      </c>
      <c r="U142" s="106">
        <v>15</v>
      </c>
    </row>
    <row r="143" spans="1:21">
      <c r="A143" s="62" t="s">
        <v>36</v>
      </c>
      <c r="B143" s="106">
        <v>4</v>
      </c>
      <c r="C143" s="106">
        <v>22</v>
      </c>
      <c r="D143" s="106">
        <v>16</v>
      </c>
      <c r="E143" s="106">
        <v>3</v>
      </c>
      <c r="F143" s="106">
        <v>45</v>
      </c>
      <c r="G143" s="106">
        <v>2</v>
      </c>
      <c r="H143" s="106">
        <v>9</v>
      </c>
      <c r="I143" s="106">
        <v>2</v>
      </c>
      <c r="J143" s="106">
        <v>0</v>
      </c>
      <c r="K143" s="106">
        <v>13</v>
      </c>
      <c r="L143" s="106">
        <v>1</v>
      </c>
      <c r="M143" s="106">
        <v>6</v>
      </c>
      <c r="N143" s="106">
        <v>10</v>
      </c>
      <c r="O143" s="106">
        <v>0</v>
      </c>
      <c r="P143" s="106">
        <v>17</v>
      </c>
      <c r="Q143" s="106">
        <v>1</v>
      </c>
      <c r="R143" s="106">
        <v>7</v>
      </c>
      <c r="S143" s="106">
        <v>4</v>
      </c>
      <c r="T143" s="106">
        <v>3</v>
      </c>
      <c r="U143" s="106">
        <v>15</v>
      </c>
    </row>
    <row r="144" spans="1:21">
      <c r="A144" s="62" t="s">
        <v>37</v>
      </c>
      <c r="B144" s="106">
        <v>7</v>
      </c>
      <c r="C144" s="106">
        <v>21</v>
      </c>
      <c r="D144" s="106">
        <v>14</v>
      </c>
      <c r="E144" s="106">
        <v>3</v>
      </c>
      <c r="F144" s="106">
        <v>45</v>
      </c>
      <c r="G144" s="106">
        <v>3</v>
      </c>
      <c r="H144" s="106">
        <v>8</v>
      </c>
      <c r="I144" s="106">
        <v>2</v>
      </c>
      <c r="J144" s="106">
        <v>0</v>
      </c>
      <c r="K144" s="106">
        <v>13</v>
      </c>
      <c r="L144" s="106">
        <v>2</v>
      </c>
      <c r="M144" s="106">
        <v>6</v>
      </c>
      <c r="N144" s="106">
        <v>9</v>
      </c>
      <c r="O144" s="106">
        <v>0</v>
      </c>
      <c r="P144" s="106">
        <v>17</v>
      </c>
      <c r="Q144" s="106">
        <v>2</v>
      </c>
      <c r="R144" s="106">
        <v>7</v>
      </c>
      <c r="S144" s="106">
        <v>3</v>
      </c>
      <c r="T144" s="106">
        <v>3</v>
      </c>
      <c r="U144" s="106">
        <v>15</v>
      </c>
    </row>
    <row r="145" spans="1:21">
      <c r="A145" s="62" t="s">
        <v>38</v>
      </c>
      <c r="B145" s="106">
        <v>7</v>
      </c>
      <c r="C145" s="106">
        <v>20</v>
      </c>
      <c r="D145" s="106">
        <v>15</v>
      </c>
      <c r="E145" s="106">
        <v>3</v>
      </c>
      <c r="F145" s="106">
        <v>45</v>
      </c>
      <c r="G145" s="106">
        <v>3</v>
      </c>
      <c r="H145" s="106">
        <v>8</v>
      </c>
      <c r="I145" s="106">
        <v>2</v>
      </c>
      <c r="J145" s="106">
        <v>0</v>
      </c>
      <c r="K145" s="106">
        <v>13</v>
      </c>
      <c r="L145" s="106">
        <v>2</v>
      </c>
      <c r="M145" s="106">
        <v>5</v>
      </c>
      <c r="N145" s="106">
        <v>10</v>
      </c>
      <c r="O145" s="106">
        <v>0</v>
      </c>
      <c r="P145" s="106">
        <v>17</v>
      </c>
      <c r="Q145" s="106">
        <v>2</v>
      </c>
      <c r="R145" s="106">
        <v>7</v>
      </c>
      <c r="S145" s="106">
        <v>3</v>
      </c>
      <c r="T145" s="106">
        <v>3</v>
      </c>
      <c r="U145" s="106">
        <v>15</v>
      </c>
    </row>
    <row r="146" spans="1:21">
      <c r="A146" s="62" t="s">
        <v>39</v>
      </c>
      <c r="B146" s="106">
        <v>8</v>
      </c>
      <c r="C146" s="106">
        <v>18</v>
      </c>
      <c r="D146" s="106">
        <v>12</v>
      </c>
      <c r="E146" s="106">
        <v>7</v>
      </c>
      <c r="F146" s="106">
        <v>45</v>
      </c>
      <c r="G146" s="106">
        <v>4</v>
      </c>
      <c r="H146" s="106">
        <v>6</v>
      </c>
      <c r="I146" s="106">
        <v>3</v>
      </c>
      <c r="J146" s="106">
        <v>0</v>
      </c>
      <c r="K146" s="106">
        <v>13</v>
      </c>
      <c r="L146" s="106">
        <v>2</v>
      </c>
      <c r="M146" s="106">
        <v>5</v>
      </c>
      <c r="N146" s="106">
        <v>7</v>
      </c>
      <c r="O146" s="106">
        <v>3</v>
      </c>
      <c r="P146" s="106">
        <v>17</v>
      </c>
      <c r="Q146" s="106">
        <v>2</v>
      </c>
      <c r="R146" s="106">
        <v>7</v>
      </c>
      <c r="S146" s="106">
        <v>2</v>
      </c>
      <c r="T146" s="106">
        <v>4</v>
      </c>
      <c r="U146" s="106">
        <v>15</v>
      </c>
    </row>
    <row r="147" spans="1:21">
      <c r="A147" s="62" t="s">
        <v>40</v>
      </c>
      <c r="B147" s="106">
        <v>6</v>
      </c>
      <c r="C147" s="106">
        <v>25</v>
      </c>
      <c r="D147" s="106">
        <v>10</v>
      </c>
      <c r="E147" s="106">
        <v>4</v>
      </c>
      <c r="F147" s="106">
        <v>45</v>
      </c>
      <c r="G147" s="106">
        <v>3</v>
      </c>
      <c r="H147" s="106">
        <v>8</v>
      </c>
      <c r="I147" s="106">
        <v>1</v>
      </c>
      <c r="J147" s="106">
        <v>1</v>
      </c>
      <c r="K147" s="106">
        <v>13</v>
      </c>
      <c r="L147" s="106">
        <v>1</v>
      </c>
      <c r="M147" s="106">
        <v>8</v>
      </c>
      <c r="N147" s="106">
        <v>7</v>
      </c>
      <c r="O147" s="106">
        <v>1</v>
      </c>
      <c r="P147" s="106">
        <v>17</v>
      </c>
      <c r="Q147" s="106">
        <v>2</v>
      </c>
      <c r="R147" s="106">
        <v>9</v>
      </c>
      <c r="S147" s="106">
        <v>2</v>
      </c>
      <c r="T147" s="106">
        <v>2</v>
      </c>
      <c r="U147" s="106">
        <v>15</v>
      </c>
    </row>
    <row r="148" spans="1:21">
      <c r="A148" s="62" t="s">
        <v>41</v>
      </c>
      <c r="B148" s="106">
        <v>7</v>
      </c>
      <c r="C148" s="106">
        <v>30</v>
      </c>
      <c r="D148" s="106">
        <v>8</v>
      </c>
      <c r="E148" s="106">
        <v>0</v>
      </c>
      <c r="F148" s="106">
        <v>45</v>
      </c>
      <c r="G148" s="106">
        <v>3</v>
      </c>
      <c r="H148" s="106">
        <v>9</v>
      </c>
      <c r="I148" s="106">
        <v>1</v>
      </c>
      <c r="J148" s="106">
        <v>0</v>
      </c>
      <c r="K148" s="106">
        <v>13</v>
      </c>
      <c r="L148" s="106">
        <v>1</v>
      </c>
      <c r="M148" s="106">
        <v>13</v>
      </c>
      <c r="N148" s="106">
        <v>3</v>
      </c>
      <c r="O148" s="106">
        <v>0</v>
      </c>
      <c r="P148" s="106">
        <v>17</v>
      </c>
      <c r="Q148" s="106">
        <v>3</v>
      </c>
      <c r="R148" s="106">
        <v>8</v>
      </c>
      <c r="S148" s="106">
        <v>4</v>
      </c>
      <c r="T148" s="106">
        <v>0</v>
      </c>
      <c r="U148" s="106">
        <v>15</v>
      </c>
    </row>
    <row r="149" spans="1:21">
      <c r="A149" s="62" t="s">
        <v>42</v>
      </c>
      <c r="B149" s="106">
        <v>4</v>
      </c>
      <c r="C149" s="106">
        <v>30</v>
      </c>
      <c r="D149" s="106">
        <v>11</v>
      </c>
      <c r="E149" s="106">
        <v>0</v>
      </c>
      <c r="F149" s="106">
        <v>45</v>
      </c>
      <c r="G149" s="106">
        <v>2</v>
      </c>
      <c r="H149" s="106">
        <v>9</v>
      </c>
      <c r="I149" s="106">
        <v>2</v>
      </c>
      <c r="J149" s="106">
        <v>0</v>
      </c>
      <c r="K149" s="106">
        <v>13</v>
      </c>
      <c r="L149" s="106">
        <v>1</v>
      </c>
      <c r="M149" s="106">
        <v>11</v>
      </c>
      <c r="N149" s="106">
        <v>5</v>
      </c>
      <c r="O149" s="106">
        <v>0</v>
      </c>
      <c r="P149" s="106">
        <v>17</v>
      </c>
      <c r="Q149" s="106">
        <v>1</v>
      </c>
      <c r="R149" s="106">
        <v>10</v>
      </c>
      <c r="S149" s="106">
        <v>4</v>
      </c>
      <c r="T149" s="106">
        <v>0</v>
      </c>
      <c r="U149" s="106">
        <v>15</v>
      </c>
    </row>
    <row r="150" spans="1:21">
      <c r="A150" s="62" t="s">
        <v>43</v>
      </c>
      <c r="B150" s="106">
        <v>0</v>
      </c>
      <c r="C150" s="106">
        <v>5</v>
      </c>
      <c r="D150" s="106">
        <v>8</v>
      </c>
      <c r="E150" s="106">
        <v>0</v>
      </c>
      <c r="F150" s="106">
        <v>13</v>
      </c>
      <c r="G150" s="106">
        <v>0</v>
      </c>
      <c r="H150" s="106">
        <v>1</v>
      </c>
      <c r="I150" s="106">
        <v>3</v>
      </c>
      <c r="J150" s="106">
        <v>0</v>
      </c>
      <c r="K150" s="106">
        <v>4</v>
      </c>
      <c r="L150" s="106">
        <v>0</v>
      </c>
      <c r="M150" s="106">
        <v>3</v>
      </c>
      <c r="N150" s="106">
        <v>3</v>
      </c>
      <c r="O150" s="106">
        <v>0</v>
      </c>
      <c r="P150" s="106">
        <v>6</v>
      </c>
      <c r="Q150" s="106">
        <v>0</v>
      </c>
      <c r="R150" s="106">
        <v>1</v>
      </c>
      <c r="S150" s="106">
        <v>2</v>
      </c>
      <c r="T150" s="106">
        <v>0</v>
      </c>
      <c r="U150" s="106">
        <v>3</v>
      </c>
    </row>
    <row r="151" spans="1:21">
      <c r="A151" s="62" t="s">
        <v>44</v>
      </c>
      <c r="B151" s="106">
        <v>4</v>
      </c>
      <c r="C151" s="106">
        <v>11</v>
      </c>
      <c r="D151" s="106">
        <v>3</v>
      </c>
      <c r="E151" s="106">
        <v>0</v>
      </c>
      <c r="F151" s="106">
        <v>18</v>
      </c>
      <c r="G151" s="106">
        <v>3</v>
      </c>
      <c r="H151" s="106">
        <v>5</v>
      </c>
      <c r="I151" s="106">
        <v>0</v>
      </c>
      <c r="J151" s="106">
        <v>0</v>
      </c>
      <c r="K151" s="106">
        <v>8</v>
      </c>
      <c r="L151" s="106">
        <v>1</v>
      </c>
      <c r="M151" s="106">
        <v>4</v>
      </c>
      <c r="N151" s="106">
        <v>3</v>
      </c>
      <c r="O151" s="106">
        <v>0</v>
      </c>
      <c r="P151" s="106">
        <v>8</v>
      </c>
      <c r="Q151" s="106">
        <v>0</v>
      </c>
      <c r="R151" s="106">
        <v>2</v>
      </c>
      <c r="S151" s="106">
        <v>0</v>
      </c>
      <c r="T151" s="106">
        <v>0</v>
      </c>
      <c r="U151" s="106">
        <v>2</v>
      </c>
    </row>
    <row r="152" spans="1:21">
      <c r="A152" s="62" t="s">
        <v>45</v>
      </c>
      <c r="B152" s="106">
        <v>4</v>
      </c>
      <c r="C152" s="106">
        <v>28</v>
      </c>
      <c r="D152" s="106">
        <v>11</v>
      </c>
      <c r="E152" s="106">
        <v>2</v>
      </c>
      <c r="F152" s="106">
        <v>45</v>
      </c>
      <c r="G152" s="106">
        <v>2</v>
      </c>
      <c r="H152" s="106">
        <v>10</v>
      </c>
      <c r="I152" s="106">
        <v>1</v>
      </c>
      <c r="J152" s="106">
        <v>0</v>
      </c>
      <c r="K152" s="106">
        <v>13</v>
      </c>
      <c r="L152" s="106">
        <v>1</v>
      </c>
      <c r="M152" s="106">
        <v>9</v>
      </c>
      <c r="N152" s="106">
        <v>7</v>
      </c>
      <c r="O152" s="106">
        <v>0</v>
      </c>
      <c r="P152" s="106">
        <v>17</v>
      </c>
      <c r="Q152" s="106">
        <v>1</v>
      </c>
      <c r="R152" s="106">
        <v>9</v>
      </c>
      <c r="S152" s="106">
        <v>3</v>
      </c>
      <c r="T152" s="106">
        <v>2</v>
      </c>
      <c r="U152" s="106">
        <v>15</v>
      </c>
    </row>
    <row r="153" spans="1:21">
      <c r="A153" s="62" t="s">
        <v>46</v>
      </c>
      <c r="B153" s="106">
        <v>4</v>
      </c>
      <c r="C153" s="106">
        <v>27</v>
      </c>
      <c r="D153" s="106">
        <v>12</v>
      </c>
      <c r="E153" s="106">
        <v>2</v>
      </c>
      <c r="F153" s="106">
        <v>45</v>
      </c>
      <c r="G153" s="106">
        <v>2</v>
      </c>
      <c r="H153" s="106">
        <v>9</v>
      </c>
      <c r="I153" s="106">
        <v>2</v>
      </c>
      <c r="J153" s="106">
        <v>0</v>
      </c>
      <c r="K153" s="106">
        <v>13</v>
      </c>
      <c r="L153" s="106">
        <v>1</v>
      </c>
      <c r="M153" s="106">
        <v>8</v>
      </c>
      <c r="N153" s="106">
        <v>8</v>
      </c>
      <c r="O153" s="106">
        <v>0</v>
      </c>
      <c r="P153" s="106">
        <v>17</v>
      </c>
      <c r="Q153" s="106">
        <v>1</v>
      </c>
      <c r="R153" s="106">
        <v>10</v>
      </c>
      <c r="S153" s="106">
        <v>2</v>
      </c>
      <c r="T153" s="106">
        <v>2</v>
      </c>
      <c r="U153" s="106">
        <v>15</v>
      </c>
    </row>
    <row r="154" spans="1:21">
      <c r="A154" s="62" t="s">
        <v>47</v>
      </c>
      <c r="B154" s="106">
        <v>9</v>
      </c>
      <c r="C154" s="106">
        <v>24</v>
      </c>
      <c r="D154" s="106">
        <v>12</v>
      </c>
      <c r="E154" s="106">
        <v>0</v>
      </c>
      <c r="F154" s="106">
        <v>45</v>
      </c>
      <c r="G154" s="106">
        <v>4</v>
      </c>
      <c r="H154" s="106">
        <v>7</v>
      </c>
      <c r="I154" s="106">
        <v>2</v>
      </c>
      <c r="J154" s="106">
        <v>0</v>
      </c>
      <c r="K154" s="106">
        <v>13</v>
      </c>
      <c r="L154" s="106">
        <v>2</v>
      </c>
      <c r="M154" s="106">
        <v>10</v>
      </c>
      <c r="N154" s="106">
        <v>5</v>
      </c>
      <c r="O154" s="106">
        <v>0</v>
      </c>
      <c r="P154" s="106">
        <v>17</v>
      </c>
      <c r="Q154" s="106">
        <v>3</v>
      </c>
      <c r="R154" s="106">
        <v>7</v>
      </c>
      <c r="S154" s="106">
        <v>5</v>
      </c>
      <c r="T154" s="106">
        <v>0</v>
      </c>
      <c r="U154" s="106">
        <v>15</v>
      </c>
    </row>
    <row r="155" spans="1:21">
      <c r="A155" s="62" t="s">
        <v>48</v>
      </c>
      <c r="B155" s="106">
        <v>5</v>
      </c>
      <c r="C155" s="106">
        <v>26</v>
      </c>
      <c r="D155" s="106">
        <v>13</v>
      </c>
      <c r="E155" s="106">
        <v>1</v>
      </c>
      <c r="F155" s="106">
        <v>45</v>
      </c>
      <c r="G155" s="106">
        <v>3</v>
      </c>
      <c r="H155" s="106">
        <v>9</v>
      </c>
      <c r="I155" s="106">
        <v>1</v>
      </c>
      <c r="J155" s="106">
        <v>0</v>
      </c>
      <c r="K155" s="106">
        <v>13</v>
      </c>
      <c r="L155" s="106">
        <v>2</v>
      </c>
      <c r="M155" s="106">
        <v>8</v>
      </c>
      <c r="N155" s="106">
        <v>7</v>
      </c>
      <c r="O155" s="106">
        <v>0</v>
      </c>
      <c r="P155" s="106">
        <v>17</v>
      </c>
      <c r="Q155" s="106">
        <v>0</v>
      </c>
      <c r="R155" s="106">
        <v>9</v>
      </c>
      <c r="S155" s="106">
        <v>5</v>
      </c>
      <c r="T155" s="106">
        <v>1</v>
      </c>
      <c r="U155" s="106">
        <v>15</v>
      </c>
    </row>
    <row r="156" spans="1:21">
      <c r="A156" s="62" t="s">
        <v>49</v>
      </c>
      <c r="B156" s="106">
        <v>7</v>
      </c>
      <c r="C156" s="106">
        <v>23</v>
      </c>
      <c r="D156" s="106">
        <v>14</v>
      </c>
      <c r="E156" s="106">
        <v>1</v>
      </c>
      <c r="F156" s="106">
        <v>45</v>
      </c>
      <c r="G156" s="106">
        <v>3</v>
      </c>
      <c r="H156" s="106">
        <v>7</v>
      </c>
      <c r="I156" s="106">
        <v>3</v>
      </c>
      <c r="J156" s="106">
        <v>0</v>
      </c>
      <c r="K156" s="106">
        <v>13</v>
      </c>
      <c r="L156" s="106">
        <v>2</v>
      </c>
      <c r="M156" s="106">
        <v>9</v>
      </c>
      <c r="N156" s="106">
        <v>6</v>
      </c>
      <c r="O156" s="106">
        <v>0</v>
      </c>
      <c r="P156" s="106">
        <v>17</v>
      </c>
      <c r="Q156" s="106">
        <v>2</v>
      </c>
      <c r="R156" s="106">
        <v>7</v>
      </c>
      <c r="S156" s="106">
        <v>5</v>
      </c>
      <c r="T156" s="106">
        <v>1</v>
      </c>
      <c r="U156" s="106">
        <v>15</v>
      </c>
    </row>
    <row r="157" spans="1:21">
      <c r="A157" s="62" t="s">
        <v>50</v>
      </c>
      <c r="B157" s="106">
        <v>3</v>
      </c>
      <c r="C157" s="106">
        <v>23</v>
      </c>
      <c r="D157" s="106">
        <v>16</v>
      </c>
      <c r="E157" s="106">
        <v>3</v>
      </c>
      <c r="F157" s="106">
        <v>45</v>
      </c>
      <c r="G157" s="106">
        <v>2</v>
      </c>
      <c r="H157" s="106">
        <v>9</v>
      </c>
      <c r="I157" s="106">
        <v>2</v>
      </c>
      <c r="J157" s="106">
        <v>0</v>
      </c>
      <c r="K157" s="106">
        <v>13</v>
      </c>
      <c r="L157" s="106">
        <v>1</v>
      </c>
      <c r="M157" s="106">
        <v>6</v>
      </c>
      <c r="N157" s="106">
        <v>10</v>
      </c>
      <c r="O157" s="106">
        <v>0</v>
      </c>
      <c r="P157" s="106">
        <v>17</v>
      </c>
      <c r="Q157" s="106">
        <v>0</v>
      </c>
      <c r="R157" s="106">
        <v>8</v>
      </c>
      <c r="S157" s="106">
        <v>4</v>
      </c>
      <c r="T157" s="106">
        <v>3</v>
      </c>
      <c r="U157" s="106">
        <v>15</v>
      </c>
    </row>
    <row r="158" spans="1:21">
      <c r="A158" s="62" t="s">
        <v>51</v>
      </c>
      <c r="B158" s="106">
        <v>7</v>
      </c>
      <c r="C158" s="106">
        <v>24</v>
      </c>
      <c r="D158" s="106">
        <v>11</v>
      </c>
      <c r="E158" s="106">
        <v>3</v>
      </c>
      <c r="F158" s="106">
        <v>45</v>
      </c>
      <c r="G158" s="106">
        <v>3</v>
      </c>
      <c r="H158" s="106">
        <v>8</v>
      </c>
      <c r="I158" s="106">
        <v>2</v>
      </c>
      <c r="J158" s="106">
        <v>0</v>
      </c>
      <c r="K158" s="106">
        <v>13</v>
      </c>
      <c r="L158" s="106">
        <v>2</v>
      </c>
      <c r="M158" s="106">
        <v>9</v>
      </c>
      <c r="N158" s="106">
        <v>6</v>
      </c>
      <c r="O158" s="106">
        <v>0</v>
      </c>
      <c r="P158" s="106">
        <v>17</v>
      </c>
      <c r="Q158" s="106">
        <v>2</v>
      </c>
      <c r="R158" s="106">
        <v>7</v>
      </c>
      <c r="S158" s="106">
        <v>3</v>
      </c>
      <c r="T158" s="106">
        <v>3</v>
      </c>
      <c r="U158" s="106">
        <v>15</v>
      </c>
    </row>
    <row r="159" spans="1:21">
      <c r="A159" s="62" t="s">
        <v>52</v>
      </c>
      <c r="B159" s="106">
        <v>0</v>
      </c>
      <c r="C159" s="106">
        <v>9</v>
      </c>
      <c r="D159" s="106">
        <v>5</v>
      </c>
      <c r="E159" s="106">
        <v>0</v>
      </c>
      <c r="F159" s="106">
        <v>14</v>
      </c>
      <c r="G159" s="106">
        <v>0</v>
      </c>
      <c r="H159" s="106">
        <v>5</v>
      </c>
      <c r="I159" s="106">
        <v>2</v>
      </c>
      <c r="J159" s="106">
        <v>0</v>
      </c>
      <c r="K159" s="106">
        <v>7</v>
      </c>
      <c r="L159" s="106">
        <v>0</v>
      </c>
      <c r="M159" s="106">
        <v>2</v>
      </c>
      <c r="N159" s="106">
        <v>2</v>
      </c>
      <c r="O159" s="106">
        <v>0</v>
      </c>
      <c r="P159" s="106">
        <v>4</v>
      </c>
      <c r="Q159" s="106">
        <v>0</v>
      </c>
      <c r="R159" s="106">
        <v>2</v>
      </c>
      <c r="S159" s="106">
        <v>1</v>
      </c>
      <c r="T159" s="106">
        <v>0</v>
      </c>
      <c r="U159" s="106">
        <v>3</v>
      </c>
    </row>
    <row r="160" spans="1:21">
      <c r="A160" s="62" t="s">
        <v>53</v>
      </c>
      <c r="B160" s="106">
        <v>2</v>
      </c>
      <c r="C160" s="106">
        <v>21</v>
      </c>
      <c r="D160" s="106">
        <v>22</v>
      </c>
      <c r="E160" s="106">
        <v>0</v>
      </c>
      <c r="F160" s="106">
        <v>45</v>
      </c>
      <c r="G160" s="106">
        <v>1</v>
      </c>
      <c r="H160" s="106">
        <v>8</v>
      </c>
      <c r="I160" s="106">
        <v>4</v>
      </c>
      <c r="J160" s="106">
        <v>0</v>
      </c>
      <c r="K160" s="106">
        <v>13</v>
      </c>
      <c r="L160" s="106">
        <v>1</v>
      </c>
      <c r="M160" s="106">
        <v>7</v>
      </c>
      <c r="N160" s="106">
        <v>9</v>
      </c>
      <c r="O160" s="106">
        <v>0</v>
      </c>
      <c r="P160" s="106">
        <v>17</v>
      </c>
      <c r="Q160" s="106">
        <v>0</v>
      </c>
      <c r="R160" s="106">
        <v>6</v>
      </c>
      <c r="S160" s="106">
        <v>9</v>
      </c>
      <c r="T160" s="106">
        <v>0</v>
      </c>
      <c r="U160" s="106">
        <v>15</v>
      </c>
    </row>
    <row r="161" spans="1:21">
      <c r="A161" s="62" t="s">
        <v>54</v>
      </c>
      <c r="B161" s="106">
        <v>1</v>
      </c>
      <c r="C161" s="106">
        <v>23</v>
      </c>
      <c r="D161" s="106">
        <v>21</v>
      </c>
      <c r="E161" s="106">
        <v>0</v>
      </c>
      <c r="F161" s="106">
        <v>45</v>
      </c>
      <c r="G161" s="106">
        <v>0</v>
      </c>
      <c r="H161" s="106">
        <v>9</v>
      </c>
      <c r="I161" s="106">
        <v>4</v>
      </c>
      <c r="J161" s="106">
        <v>0</v>
      </c>
      <c r="K161" s="106">
        <v>13</v>
      </c>
      <c r="L161" s="106">
        <v>1</v>
      </c>
      <c r="M161" s="106">
        <v>7</v>
      </c>
      <c r="N161" s="106">
        <v>9</v>
      </c>
      <c r="O161" s="106">
        <v>0</v>
      </c>
      <c r="P161" s="106">
        <v>17</v>
      </c>
      <c r="Q161" s="106">
        <v>0</v>
      </c>
      <c r="R161" s="106">
        <v>7</v>
      </c>
      <c r="S161" s="106">
        <v>8</v>
      </c>
      <c r="T161" s="106">
        <v>0</v>
      </c>
      <c r="U161" s="106">
        <v>15</v>
      </c>
    </row>
    <row r="162" spans="1:21">
      <c r="A162" s="62" t="s">
        <v>55</v>
      </c>
      <c r="B162" s="106">
        <v>2</v>
      </c>
      <c r="C162" s="106">
        <v>22</v>
      </c>
      <c r="D162" s="106">
        <v>19</v>
      </c>
      <c r="E162" s="106">
        <v>2</v>
      </c>
      <c r="F162" s="106">
        <v>45</v>
      </c>
      <c r="G162" s="106">
        <v>1</v>
      </c>
      <c r="H162" s="106">
        <v>7</v>
      </c>
      <c r="I162" s="106">
        <v>5</v>
      </c>
      <c r="J162" s="106">
        <v>0</v>
      </c>
      <c r="K162" s="106">
        <v>13</v>
      </c>
      <c r="L162" s="106">
        <v>0</v>
      </c>
      <c r="M162" s="106">
        <v>7</v>
      </c>
      <c r="N162" s="106">
        <v>10</v>
      </c>
      <c r="O162" s="106">
        <v>0</v>
      </c>
      <c r="P162" s="106">
        <v>17</v>
      </c>
      <c r="Q162" s="106">
        <v>1</v>
      </c>
      <c r="R162" s="106">
        <v>8</v>
      </c>
      <c r="S162" s="106">
        <v>4</v>
      </c>
      <c r="T162" s="106">
        <v>2</v>
      </c>
      <c r="U162" s="106">
        <v>15</v>
      </c>
    </row>
    <row r="163" spans="1:21">
      <c r="A163" s="62" t="s">
        <v>56</v>
      </c>
      <c r="B163" s="106">
        <v>2</v>
      </c>
      <c r="C163" s="106">
        <v>13</v>
      </c>
      <c r="D163" s="106">
        <v>26</v>
      </c>
      <c r="E163" s="106">
        <v>4</v>
      </c>
      <c r="F163" s="106">
        <v>45</v>
      </c>
      <c r="G163" s="106">
        <v>1</v>
      </c>
      <c r="H163" s="106">
        <v>6</v>
      </c>
      <c r="I163" s="106">
        <v>6</v>
      </c>
      <c r="J163" s="106">
        <v>0</v>
      </c>
      <c r="K163" s="106">
        <v>13</v>
      </c>
      <c r="L163" s="106">
        <v>1</v>
      </c>
      <c r="M163" s="106">
        <v>2</v>
      </c>
      <c r="N163" s="106">
        <v>13</v>
      </c>
      <c r="O163" s="106">
        <v>1</v>
      </c>
      <c r="P163" s="106">
        <v>17</v>
      </c>
      <c r="Q163" s="106">
        <v>0</v>
      </c>
      <c r="R163" s="106">
        <v>5</v>
      </c>
      <c r="S163" s="106">
        <v>7</v>
      </c>
      <c r="T163" s="106">
        <v>3</v>
      </c>
      <c r="U163" s="106">
        <v>15</v>
      </c>
    </row>
    <row r="164" spans="1:21">
      <c r="A164" s="62" t="s">
        <v>57</v>
      </c>
      <c r="B164" s="106">
        <v>6</v>
      </c>
      <c r="C164" s="106">
        <v>22</v>
      </c>
      <c r="D164" s="106">
        <v>15</v>
      </c>
      <c r="E164" s="106">
        <v>2</v>
      </c>
      <c r="F164" s="106">
        <v>45</v>
      </c>
      <c r="G164" s="106">
        <v>3</v>
      </c>
      <c r="H164" s="106">
        <v>9</v>
      </c>
      <c r="I164" s="106">
        <v>1</v>
      </c>
      <c r="J164" s="106">
        <v>0</v>
      </c>
      <c r="K164" s="106">
        <v>13</v>
      </c>
      <c r="L164" s="106">
        <v>2</v>
      </c>
      <c r="M164" s="106">
        <v>6</v>
      </c>
      <c r="N164" s="106">
        <v>9</v>
      </c>
      <c r="O164" s="106">
        <v>0</v>
      </c>
      <c r="P164" s="106">
        <v>17</v>
      </c>
      <c r="Q164" s="106">
        <v>1</v>
      </c>
      <c r="R164" s="106">
        <v>7</v>
      </c>
      <c r="S164" s="106">
        <v>5</v>
      </c>
      <c r="T164" s="106">
        <v>2</v>
      </c>
      <c r="U164" s="106">
        <v>15</v>
      </c>
    </row>
    <row r="166" spans="1:21">
      <c r="A166" s="62" t="s">
        <v>101</v>
      </c>
      <c r="B166" s="62" t="s">
        <v>74</v>
      </c>
      <c r="G166" s="62" t="s">
        <v>70</v>
      </c>
      <c r="L166" s="62" t="s">
        <v>71</v>
      </c>
      <c r="Q166" s="62" t="s">
        <v>72</v>
      </c>
    </row>
    <row r="167" spans="1:21">
      <c r="B167" s="62" t="s">
        <v>2</v>
      </c>
      <c r="C167" s="62" t="s">
        <v>3</v>
      </c>
      <c r="D167" s="62" t="s">
        <v>4</v>
      </c>
      <c r="E167" s="62" t="s">
        <v>5</v>
      </c>
      <c r="F167" s="62" t="s">
        <v>6</v>
      </c>
      <c r="G167" s="62" t="s">
        <v>2</v>
      </c>
      <c r="H167" s="62" t="s">
        <v>3</v>
      </c>
      <c r="I167" s="62" t="s">
        <v>4</v>
      </c>
      <c r="J167" s="62" t="s">
        <v>5</v>
      </c>
      <c r="K167" s="62" t="s">
        <v>6</v>
      </c>
      <c r="L167" s="62" t="s">
        <v>2</v>
      </c>
      <c r="M167" s="62" t="s">
        <v>3</v>
      </c>
      <c r="N167" s="62" t="s">
        <v>4</v>
      </c>
      <c r="O167" s="62" t="s">
        <v>5</v>
      </c>
      <c r="P167" s="62" t="s">
        <v>6</v>
      </c>
      <c r="Q167" s="62" t="s">
        <v>2</v>
      </c>
      <c r="R167" s="62" t="s">
        <v>3</v>
      </c>
      <c r="S167" s="62" t="s">
        <v>4</v>
      </c>
      <c r="T167" s="62" t="s">
        <v>5</v>
      </c>
      <c r="U167" s="62" t="s">
        <v>6</v>
      </c>
    </row>
    <row r="168" spans="1:21">
      <c r="A168" s="62" t="s">
        <v>1</v>
      </c>
      <c r="B168" s="106">
        <v>0</v>
      </c>
      <c r="C168" s="106">
        <v>10</v>
      </c>
      <c r="D168" s="106">
        <v>4</v>
      </c>
      <c r="E168" s="106">
        <v>0</v>
      </c>
      <c r="F168" s="106">
        <v>14</v>
      </c>
      <c r="G168" s="106">
        <v>0</v>
      </c>
      <c r="H168" s="106">
        <v>5</v>
      </c>
      <c r="I168" s="106">
        <v>2</v>
      </c>
      <c r="J168" s="106">
        <v>0</v>
      </c>
      <c r="K168" s="106">
        <v>7</v>
      </c>
      <c r="L168" s="106">
        <v>0</v>
      </c>
      <c r="M168" s="106">
        <v>4</v>
      </c>
      <c r="N168" s="106">
        <v>0</v>
      </c>
      <c r="O168" s="106">
        <v>0</v>
      </c>
      <c r="P168" s="106">
        <v>4</v>
      </c>
      <c r="Q168" s="106">
        <v>0</v>
      </c>
      <c r="R168" s="106">
        <v>1</v>
      </c>
      <c r="S168" s="106">
        <v>2</v>
      </c>
      <c r="T168" s="106">
        <v>0</v>
      </c>
      <c r="U168" s="106">
        <v>3</v>
      </c>
    </row>
    <row r="169" spans="1:21">
      <c r="A169" s="62" t="s">
        <v>36</v>
      </c>
      <c r="B169" s="106">
        <v>1</v>
      </c>
      <c r="C169" s="106">
        <v>10</v>
      </c>
      <c r="D169" s="106">
        <v>3</v>
      </c>
      <c r="E169" s="106">
        <v>0</v>
      </c>
      <c r="F169" s="106">
        <v>14</v>
      </c>
      <c r="G169" s="106">
        <v>0</v>
      </c>
      <c r="H169" s="106">
        <v>5</v>
      </c>
      <c r="I169" s="106">
        <v>2</v>
      </c>
      <c r="J169" s="106">
        <v>0</v>
      </c>
      <c r="K169" s="106">
        <v>7</v>
      </c>
      <c r="L169" s="106">
        <v>1</v>
      </c>
      <c r="M169" s="106">
        <v>3</v>
      </c>
      <c r="N169" s="106">
        <v>0</v>
      </c>
      <c r="O169" s="106">
        <v>0</v>
      </c>
      <c r="P169" s="106">
        <v>4</v>
      </c>
      <c r="Q169" s="106">
        <v>0</v>
      </c>
      <c r="R169" s="106">
        <v>2</v>
      </c>
      <c r="S169" s="106">
        <v>1</v>
      </c>
      <c r="T169" s="106">
        <v>0</v>
      </c>
      <c r="U169" s="106">
        <v>3</v>
      </c>
    </row>
    <row r="170" spans="1:21">
      <c r="A170" s="62" t="s">
        <v>37</v>
      </c>
      <c r="B170" s="106">
        <v>0</v>
      </c>
      <c r="C170" s="106">
        <v>10</v>
      </c>
      <c r="D170" s="106">
        <v>4</v>
      </c>
      <c r="E170" s="106">
        <v>0</v>
      </c>
      <c r="F170" s="106">
        <v>14</v>
      </c>
      <c r="G170" s="106">
        <v>0</v>
      </c>
      <c r="H170" s="106">
        <v>5</v>
      </c>
      <c r="I170" s="106">
        <v>2</v>
      </c>
      <c r="J170" s="106">
        <v>0</v>
      </c>
      <c r="K170" s="106">
        <v>7</v>
      </c>
      <c r="L170" s="106">
        <v>0</v>
      </c>
      <c r="M170" s="106">
        <v>4</v>
      </c>
      <c r="N170" s="106">
        <v>0</v>
      </c>
      <c r="O170" s="106">
        <v>0</v>
      </c>
      <c r="P170" s="106">
        <v>4</v>
      </c>
      <c r="Q170" s="106">
        <v>0</v>
      </c>
      <c r="R170" s="106">
        <v>1</v>
      </c>
      <c r="S170" s="106">
        <v>2</v>
      </c>
      <c r="T170" s="106">
        <v>0</v>
      </c>
      <c r="U170" s="106">
        <v>3</v>
      </c>
    </row>
    <row r="171" spans="1:21">
      <c r="A171" s="62" t="s">
        <v>38</v>
      </c>
      <c r="B171" s="106">
        <v>0</v>
      </c>
      <c r="C171" s="106">
        <v>10</v>
      </c>
      <c r="D171" s="106">
        <v>4</v>
      </c>
      <c r="E171" s="106">
        <v>0</v>
      </c>
      <c r="F171" s="106">
        <v>14</v>
      </c>
      <c r="G171" s="106">
        <v>0</v>
      </c>
      <c r="H171" s="106">
        <v>5</v>
      </c>
      <c r="I171" s="106">
        <v>2</v>
      </c>
      <c r="J171" s="106">
        <v>0</v>
      </c>
      <c r="K171" s="106">
        <v>7</v>
      </c>
      <c r="L171" s="106">
        <v>0</v>
      </c>
      <c r="M171" s="106">
        <v>4</v>
      </c>
      <c r="N171" s="106">
        <v>0</v>
      </c>
      <c r="O171" s="106">
        <v>0</v>
      </c>
      <c r="P171" s="106">
        <v>4</v>
      </c>
      <c r="Q171" s="106">
        <v>0</v>
      </c>
      <c r="R171" s="106">
        <v>1</v>
      </c>
      <c r="S171" s="106">
        <v>2</v>
      </c>
      <c r="T171" s="106">
        <v>0</v>
      </c>
      <c r="U171" s="106">
        <v>3</v>
      </c>
    </row>
    <row r="172" spans="1:21">
      <c r="A172" s="62" t="s">
        <v>39</v>
      </c>
      <c r="B172" s="106">
        <v>0</v>
      </c>
      <c r="C172" s="106">
        <v>9</v>
      </c>
      <c r="D172" s="106">
        <v>5</v>
      </c>
      <c r="E172" s="106">
        <v>0</v>
      </c>
      <c r="F172" s="106">
        <v>14</v>
      </c>
      <c r="G172" s="106">
        <v>0</v>
      </c>
      <c r="H172" s="106">
        <v>4</v>
      </c>
      <c r="I172" s="106">
        <v>3</v>
      </c>
      <c r="J172" s="106">
        <v>0</v>
      </c>
      <c r="K172" s="106">
        <v>7</v>
      </c>
      <c r="L172" s="106">
        <v>0</v>
      </c>
      <c r="M172" s="106">
        <v>4</v>
      </c>
      <c r="N172" s="106">
        <v>0</v>
      </c>
      <c r="O172" s="106">
        <v>0</v>
      </c>
      <c r="P172" s="106">
        <v>4</v>
      </c>
      <c r="Q172" s="106">
        <v>0</v>
      </c>
      <c r="R172" s="106">
        <v>1</v>
      </c>
      <c r="S172" s="106">
        <v>2</v>
      </c>
      <c r="T172" s="106">
        <v>0</v>
      </c>
      <c r="U172" s="106">
        <v>3</v>
      </c>
    </row>
    <row r="173" spans="1:21">
      <c r="A173" s="62" t="s">
        <v>40</v>
      </c>
      <c r="B173" s="106">
        <v>0</v>
      </c>
      <c r="C173" s="106">
        <v>10</v>
      </c>
      <c r="D173" s="106">
        <v>3</v>
      </c>
      <c r="E173" s="106">
        <v>1</v>
      </c>
      <c r="F173" s="106">
        <v>14</v>
      </c>
      <c r="G173" s="106">
        <v>0</v>
      </c>
      <c r="H173" s="106">
        <v>5</v>
      </c>
      <c r="I173" s="106">
        <v>1</v>
      </c>
      <c r="J173" s="106">
        <v>1</v>
      </c>
      <c r="K173" s="106">
        <v>7</v>
      </c>
      <c r="L173" s="106">
        <v>0</v>
      </c>
      <c r="M173" s="106">
        <v>4</v>
      </c>
      <c r="N173" s="106">
        <v>0</v>
      </c>
      <c r="O173" s="106">
        <v>0</v>
      </c>
      <c r="P173" s="106">
        <v>4</v>
      </c>
      <c r="Q173" s="106">
        <v>0</v>
      </c>
      <c r="R173" s="106">
        <v>1</v>
      </c>
      <c r="S173" s="106">
        <v>2</v>
      </c>
      <c r="T173" s="106">
        <v>0</v>
      </c>
      <c r="U173" s="106">
        <v>3</v>
      </c>
    </row>
    <row r="174" spans="1:21">
      <c r="A174" s="62" t="s">
        <v>41</v>
      </c>
      <c r="B174" s="106">
        <v>1</v>
      </c>
      <c r="C174" s="106">
        <v>10</v>
      </c>
      <c r="D174" s="106">
        <v>3</v>
      </c>
      <c r="E174" s="106">
        <v>0</v>
      </c>
      <c r="F174" s="106">
        <v>14</v>
      </c>
      <c r="G174" s="106">
        <v>0</v>
      </c>
      <c r="H174" s="106">
        <v>5</v>
      </c>
      <c r="I174" s="106">
        <v>2</v>
      </c>
      <c r="J174" s="106">
        <v>0</v>
      </c>
      <c r="K174" s="106">
        <v>7</v>
      </c>
      <c r="L174" s="106">
        <v>1</v>
      </c>
      <c r="M174" s="106">
        <v>3</v>
      </c>
      <c r="N174" s="106">
        <v>0</v>
      </c>
      <c r="O174" s="106">
        <v>0</v>
      </c>
      <c r="P174" s="106">
        <v>4</v>
      </c>
      <c r="Q174" s="106">
        <v>0</v>
      </c>
      <c r="R174" s="106">
        <v>2</v>
      </c>
      <c r="S174" s="106">
        <v>1</v>
      </c>
      <c r="T174" s="106">
        <v>0</v>
      </c>
      <c r="U174" s="106">
        <v>3</v>
      </c>
    </row>
    <row r="175" spans="1:21">
      <c r="A175" s="62" t="s">
        <v>42</v>
      </c>
      <c r="B175" s="106">
        <v>0</v>
      </c>
      <c r="C175" s="106">
        <v>9</v>
      </c>
      <c r="D175" s="106">
        <v>5</v>
      </c>
      <c r="E175" s="106">
        <v>0</v>
      </c>
      <c r="F175" s="106">
        <v>14</v>
      </c>
      <c r="G175" s="106">
        <v>0</v>
      </c>
      <c r="H175" s="106">
        <v>3</v>
      </c>
      <c r="I175" s="106">
        <v>4</v>
      </c>
      <c r="J175" s="106">
        <v>0</v>
      </c>
      <c r="K175" s="106">
        <v>7</v>
      </c>
      <c r="L175" s="106">
        <v>0</v>
      </c>
      <c r="M175" s="106">
        <v>4</v>
      </c>
      <c r="N175" s="106">
        <v>0</v>
      </c>
      <c r="O175" s="106">
        <v>0</v>
      </c>
      <c r="P175" s="106">
        <v>4</v>
      </c>
      <c r="Q175" s="106">
        <v>0</v>
      </c>
      <c r="R175" s="106">
        <v>2</v>
      </c>
      <c r="S175" s="106">
        <v>1</v>
      </c>
      <c r="T175" s="106">
        <v>0</v>
      </c>
      <c r="U175" s="106">
        <v>3</v>
      </c>
    </row>
    <row r="176" spans="1:21">
      <c r="A176" s="62" t="s">
        <v>43</v>
      </c>
      <c r="B176" s="106">
        <v>0</v>
      </c>
      <c r="C176" s="106">
        <v>7</v>
      </c>
      <c r="D176" s="106">
        <v>2</v>
      </c>
      <c r="E176" s="106">
        <v>0</v>
      </c>
      <c r="F176" s="106">
        <v>9</v>
      </c>
      <c r="G176" s="106">
        <v>0</v>
      </c>
      <c r="H176" s="106">
        <v>3</v>
      </c>
      <c r="I176" s="106">
        <v>1</v>
      </c>
      <c r="J176" s="106">
        <v>0</v>
      </c>
      <c r="K176" s="106">
        <v>4</v>
      </c>
      <c r="L176" s="106">
        <v>0</v>
      </c>
      <c r="M176" s="106">
        <v>2</v>
      </c>
      <c r="N176" s="106">
        <v>0</v>
      </c>
      <c r="O176" s="106">
        <v>0</v>
      </c>
      <c r="P176" s="106">
        <v>2</v>
      </c>
      <c r="Q176" s="106">
        <v>0</v>
      </c>
      <c r="R176" s="106">
        <v>2</v>
      </c>
      <c r="S176" s="106">
        <v>1</v>
      </c>
      <c r="T176" s="106">
        <v>0</v>
      </c>
      <c r="U176" s="106">
        <v>3</v>
      </c>
    </row>
    <row r="177" spans="1:21">
      <c r="A177" s="62" t="s">
        <v>44</v>
      </c>
      <c r="B177" s="106">
        <v>0</v>
      </c>
      <c r="C177" s="106">
        <v>7</v>
      </c>
      <c r="D177" s="106">
        <v>2</v>
      </c>
      <c r="E177" s="106">
        <v>0</v>
      </c>
      <c r="F177" s="106">
        <v>9</v>
      </c>
      <c r="G177" s="106">
        <v>0</v>
      </c>
      <c r="H177" s="106">
        <v>3</v>
      </c>
      <c r="I177" s="106">
        <v>1</v>
      </c>
      <c r="J177" s="106">
        <v>0</v>
      </c>
      <c r="K177" s="106">
        <v>4</v>
      </c>
      <c r="L177" s="106">
        <v>0</v>
      </c>
      <c r="M177" s="106">
        <v>3</v>
      </c>
      <c r="N177" s="106">
        <v>0</v>
      </c>
      <c r="O177" s="106">
        <v>0</v>
      </c>
      <c r="P177" s="106">
        <v>3</v>
      </c>
      <c r="Q177" s="106">
        <v>0</v>
      </c>
      <c r="R177" s="106">
        <v>1</v>
      </c>
      <c r="S177" s="106">
        <v>1</v>
      </c>
      <c r="T177" s="106">
        <v>0</v>
      </c>
      <c r="U177" s="106">
        <v>2</v>
      </c>
    </row>
    <row r="178" spans="1:21">
      <c r="A178" s="62" t="s">
        <v>45</v>
      </c>
      <c r="B178" s="106">
        <v>0</v>
      </c>
      <c r="C178" s="106">
        <v>11</v>
      </c>
      <c r="D178" s="106">
        <v>3</v>
      </c>
      <c r="E178" s="106">
        <v>0</v>
      </c>
      <c r="F178" s="106">
        <v>14</v>
      </c>
      <c r="G178" s="106">
        <v>0</v>
      </c>
      <c r="H178" s="106">
        <v>5</v>
      </c>
      <c r="I178" s="106">
        <v>2</v>
      </c>
      <c r="J178" s="106">
        <v>0</v>
      </c>
      <c r="K178" s="106">
        <v>7</v>
      </c>
      <c r="L178" s="106">
        <v>0</v>
      </c>
      <c r="M178" s="106">
        <v>4</v>
      </c>
      <c r="N178" s="106">
        <v>0</v>
      </c>
      <c r="O178" s="106">
        <v>0</v>
      </c>
      <c r="P178" s="106">
        <v>4</v>
      </c>
      <c r="Q178" s="106">
        <v>0</v>
      </c>
      <c r="R178" s="106">
        <v>2</v>
      </c>
      <c r="S178" s="106">
        <v>1</v>
      </c>
      <c r="T178" s="106">
        <v>0</v>
      </c>
      <c r="U178" s="106">
        <v>3</v>
      </c>
    </row>
    <row r="179" spans="1:21">
      <c r="A179" s="62" t="s">
        <v>46</v>
      </c>
      <c r="B179" s="106">
        <v>0</v>
      </c>
      <c r="C179" s="106">
        <v>10</v>
      </c>
      <c r="D179" s="106">
        <v>3</v>
      </c>
      <c r="E179" s="106">
        <v>1</v>
      </c>
      <c r="F179" s="106">
        <v>14</v>
      </c>
      <c r="G179" s="106">
        <v>0</v>
      </c>
      <c r="H179" s="106">
        <v>4</v>
      </c>
      <c r="I179" s="106">
        <v>2</v>
      </c>
      <c r="J179" s="106">
        <v>1</v>
      </c>
      <c r="K179" s="106">
        <v>7</v>
      </c>
      <c r="L179" s="106">
        <v>0</v>
      </c>
      <c r="M179" s="106">
        <v>4</v>
      </c>
      <c r="N179" s="106">
        <v>0</v>
      </c>
      <c r="O179" s="106">
        <v>0</v>
      </c>
      <c r="P179" s="106">
        <v>4</v>
      </c>
      <c r="Q179" s="106">
        <v>0</v>
      </c>
      <c r="R179" s="106">
        <v>2</v>
      </c>
      <c r="S179" s="106">
        <v>1</v>
      </c>
      <c r="T179" s="106">
        <v>0</v>
      </c>
      <c r="U179" s="106">
        <v>3</v>
      </c>
    </row>
    <row r="180" spans="1:21">
      <c r="A180" s="62" t="s">
        <v>47</v>
      </c>
      <c r="B180" s="106">
        <v>2</v>
      </c>
      <c r="C180" s="106">
        <v>9</v>
      </c>
      <c r="D180" s="106">
        <v>3</v>
      </c>
      <c r="E180" s="106">
        <v>0</v>
      </c>
      <c r="F180" s="106">
        <v>14</v>
      </c>
      <c r="G180" s="106">
        <v>1</v>
      </c>
      <c r="H180" s="106">
        <v>4</v>
      </c>
      <c r="I180" s="106">
        <v>2</v>
      </c>
      <c r="J180" s="106">
        <v>0</v>
      </c>
      <c r="K180" s="106">
        <v>7</v>
      </c>
      <c r="L180" s="106">
        <v>1</v>
      </c>
      <c r="M180" s="106">
        <v>3</v>
      </c>
      <c r="N180" s="106">
        <v>0</v>
      </c>
      <c r="O180" s="106">
        <v>0</v>
      </c>
      <c r="P180" s="106">
        <v>4</v>
      </c>
      <c r="Q180" s="106">
        <v>0</v>
      </c>
      <c r="R180" s="106">
        <v>2</v>
      </c>
      <c r="S180" s="106">
        <v>1</v>
      </c>
      <c r="T180" s="106">
        <v>0</v>
      </c>
      <c r="U180" s="106">
        <v>3</v>
      </c>
    </row>
    <row r="181" spans="1:21">
      <c r="A181" s="62" t="s">
        <v>48</v>
      </c>
      <c r="B181" s="106">
        <v>6</v>
      </c>
      <c r="C181" s="106">
        <v>6</v>
      </c>
      <c r="D181" s="106">
        <v>2</v>
      </c>
      <c r="E181" s="106">
        <v>0</v>
      </c>
      <c r="F181" s="106">
        <v>14</v>
      </c>
      <c r="G181" s="106">
        <v>3</v>
      </c>
      <c r="H181" s="106">
        <v>3</v>
      </c>
      <c r="I181" s="106">
        <v>1</v>
      </c>
      <c r="J181" s="106">
        <v>0</v>
      </c>
      <c r="K181" s="106">
        <v>7</v>
      </c>
      <c r="L181" s="106">
        <v>3</v>
      </c>
      <c r="M181" s="106">
        <v>1</v>
      </c>
      <c r="N181" s="106">
        <v>0</v>
      </c>
      <c r="O181" s="106">
        <v>0</v>
      </c>
      <c r="P181" s="106">
        <v>4</v>
      </c>
      <c r="Q181" s="106">
        <v>0</v>
      </c>
      <c r="R181" s="106">
        <v>2</v>
      </c>
      <c r="S181" s="106">
        <v>1</v>
      </c>
      <c r="T181" s="106">
        <v>0</v>
      </c>
      <c r="U181" s="106">
        <v>3</v>
      </c>
    </row>
    <row r="182" spans="1:21">
      <c r="A182" s="62" t="s">
        <v>49</v>
      </c>
      <c r="B182" s="106">
        <v>0</v>
      </c>
      <c r="C182" s="106">
        <v>9</v>
      </c>
      <c r="D182" s="106">
        <v>5</v>
      </c>
      <c r="E182" s="106">
        <v>0</v>
      </c>
      <c r="F182" s="106">
        <v>14</v>
      </c>
      <c r="G182" s="106">
        <v>0</v>
      </c>
      <c r="H182" s="106">
        <v>4</v>
      </c>
      <c r="I182" s="106">
        <v>3</v>
      </c>
      <c r="J182" s="106">
        <v>0</v>
      </c>
      <c r="K182" s="106">
        <v>7</v>
      </c>
      <c r="L182" s="106">
        <v>0</v>
      </c>
      <c r="M182" s="106">
        <v>4</v>
      </c>
      <c r="N182" s="106">
        <v>0</v>
      </c>
      <c r="O182" s="106">
        <v>0</v>
      </c>
      <c r="P182" s="106">
        <v>4</v>
      </c>
      <c r="Q182" s="106">
        <v>0</v>
      </c>
      <c r="R182" s="106">
        <v>1</v>
      </c>
      <c r="S182" s="106">
        <v>2</v>
      </c>
      <c r="T182" s="106">
        <v>0</v>
      </c>
      <c r="U182" s="106">
        <v>3</v>
      </c>
    </row>
    <row r="183" spans="1:21">
      <c r="A183" s="62" t="s">
        <v>50</v>
      </c>
      <c r="B183" s="106">
        <v>0</v>
      </c>
      <c r="C183" s="106">
        <v>11</v>
      </c>
      <c r="D183" s="106">
        <v>3</v>
      </c>
      <c r="E183" s="106">
        <v>0</v>
      </c>
      <c r="F183" s="106">
        <v>14</v>
      </c>
      <c r="G183" s="106">
        <v>0</v>
      </c>
      <c r="H183" s="106">
        <v>5</v>
      </c>
      <c r="I183" s="106">
        <v>2</v>
      </c>
      <c r="J183" s="106">
        <v>0</v>
      </c>
      <c r="K183" s="106">
        <v>7</v>
      </c>
      <c r="L183" s="106">
        <v>0</v>
      </c>
      <c r="M183" s="106">
        <v>4</v>
      </c>
      <c r="N183" s="106">
        <v>0</v>
      </c>
      <c r="O183" s="106">
        <v>0</v>
      </c>
      <c r="P183" s="106">
        <v>4</v>
      </c>
      <c r="Q183" s="106">
        <v>0</v>
      </c>
      <c r="R183" s="106">
        <v>2</v>
      </c>
      <c r="S183" s="106">
        <v>1</v>
      </c>
      <c r="T183" s="106">
        <v>0</v>
      </c>
      <c r="U183" s="106">
        <v>3</v>
      </c>
    </row>
    <row r="184" spans="1:21">
      <c r="A184" s="62" t="s">
        <v>51</v>
      </c>
      <c r="B184" s="106">
        <v>1</v>
      </c>
      <c r="C184" s="106">
        <v>11</v>
      </c>
      <c r="D184" s="106">
        <v>2</v>
      </c>
      <c r="E184" s="106">
        <v>0</v>
      </c>
      <c r="F184" s="106">
        <v>14</v>
      </c>
      <c r="G184" s="106">
        <v>0</v>
      </c>
      <c r="H184" s="106">
        <v>6</v>
      </c>
      <c r="I184" s="106">
        <v>1</v>
      </c>
      <c r="J184" s="106">
        <v>0</v>
      </c>
      <c r="K184" s="106">
        <v>7</v>
      </c>
      <c r="L184" s="106">
        <v>1</v>
      </c>
      <c r="M184" s="106">
        <v>3</v>
      </c>
      <c r="N184" s="106">
        <v>0</v>
      </c>
      <c r="O184" s="106">
        <v>0</v>
      </c>
      <c r="P184" s="106">
        <v>4</v>
      </c>
      <c r="Q184" s="106">
        <v>0</v>
      </c>
      <c r="R184" s="106">
        <v>2</v>
      </c>
      <c r="S184" s="106">
        <v>1</v>
      </c>
      <c r="T184" s="106">
        <v>0</v>
      </c>
      <c r="U184" s="106">
        <v>3</v>
      </c>
    </row>
    <row r="185" spans="1:21">
      <c r="A185" s="62" t="s">
        <v>52</v>
      </c>
      <c r="B185" s="106">
        <v>0</v>
      </c>
      <c r="C185" s="106">
        <v>7</v>
      </c>
      <c r="D185" s="106">
        <v>5</v>
      </c>
      <c r="E185" s="106">
        <v>0</v>
      </c>
      <c r="F185" s="106">
        <v>12</v>
      </c>
      <c r="G185" s="106">
        <v>0</v>
      </c>
      <c r="H185" s="106">
        <v>3</v>
      </c>
      <c r="I185" s="106">
        <v>4</v>
      </c>
      <c r="J185" s="106">
        <v>0</v>
      </c>
      <c r="K185" s="106">
        <v>7</v>
      </c>
      <c r="L185" s="106">
        <v>0</v>
      </c>
      <c r="M185" s="106">
        <v>2</v>
      </c>
      <c r="N185" s="106">
        <v>0</v>
      </c>
      <c r="O185" s="106">
        <v>0</v>
      </c>
      <c r="P185" s="106">
        <v>2</v>
      </c>
      <c r="Q185" s="106">
        <v>0</v>
      </c>
      <c r="R185" s="106">
        <v>2</v>
      </c>
      <c r="S185" s="106">
        <v>1</v>
      </c>
      <c r="T185" s="106">
        <v>0</v>
      </c>
      <c r="U185" s="106">
        <v>3</v>
      </c>
    </row>
    <row r="186" spans="1:21">
      <c r="A186" s="62" t="s">
        <v>53</v>
      </c>
      <c r="B186" s="106">
        <v>0</v>
      </c>
      <c r="C186" s="106">
        <v>9</v>
      </c>
      <c r="D186" s="106">
        <v>5</v>
      </c>
      <c r="E186" s="106">
        <v>0</v>
      </c>
      <c r="F186" s="106">
        <v>14</v>
      </c>
      <c r="G186" s="106">
        <v>0</v>
      </c>
      <c r="H186" s="106">
        <v>4</v>
      </c>
      <c r="I186" s="106">
        <v>3</v>
      </c>
      <c r="J186" s="106">
        <v>0</v>
      </c>
      <c r="K186" s="106">
        <v>7</v>
      </c>
      <c r="L186" s="106">
        <v>0</v>
      </c>
      <c r="M186" s="106">
        <v>4</v>
      </c>
      <c r="N186" s="106">
        <v>0</v>
      </c>
      <c r="O186" s="106">
        <v>0</v>
      </c>
      <c r="P186" s="106">
        <v>4</v>
      </c>
      <c r="Q186" s="106">
        <v>0</v>
      </c>
      <c r="R186" s="106">
        <v>1</v>
      </c>
      <c r="S186" s="106">
        <v>2</v>
      </c>
      <c r="T186" s="106">
        <v>0</v>
      </c>
      <c r="U186" s="106">
        <v>3</v>
      </c>
    </row>
    <row r="187" spans="1:21">
      <c r="A187" s="62" t="s">
        <v>54</v>
      </c>
      <c r="B187" s="106">
        <v>0</v>
      </c>
      <c r="C187" s="106">
        <v>9</v>
      </c>
      <c r="D187" s="106">
        <v>5</v>
      </c>
      <c r="E187" s="106">
        <v>0</v>
      </c>
      <c r="F187" s="106">
        <v>14</v>
      </c>
      <c r="G187" s="106">
        <v>0</v>
      </c>
      <c r="H187" s="106">
        <v>4</v>
      </c>
      <c r="I187" s="106">
        <v>3</v>
      </c>
      <c r="J187" s="106">
        <v>0</v>
      </c>
      <c r="K187" s="106">
        <v>7</v>
      </c>
      <c r="L187" s="106">
        <v>0</v>
      </c>
      <c r="M187" s="106">
        <v>3</v>
      </c>
      <c r="N187" s="106">
        <v>1</v>
      </c>
      <c r="O187" s="106">
        <v>0</v>
      </c>
      <c r="P187" s="106">
        <v>4</v>
      </c>
      <c r="Q187" s="106">
        <v>0</v>
      </c>
      <c r="R187" s="106">
        <v>2</v>
      </c>
      <c r="S187" s="106">
        <v>1</v>
      </c>
      <c r="T187" s="106">
        <v>0</v>
      </c>
      <c r="U187" s="106">
        <v>3</v>
      </c>
    </row>
    <row r="188" spans="1:21">
      <c r="A188" s="62" t="s">
        <v>55</v>
      </c>
      <c r="B188" s="106">
        <v>1</v>
      </c>
      <c r="C188" s="106">
        <v>6</v>
      </c>
      <c r="D188" s="106">
        <v>7</v>
      </c>
      <c r="E188" s="106">
        <v>0</v>
      </c>
      <c r="F188" s="106">
        <v>14</v>
      </c>
      <c r="G188" s="106">
        <v>1</v>
      </c>
      <c r="H188" s="106">
        <v>2</v>
      </c>
      <c r="I188" s="106">
        <v>4</v>
      </c>
      <c r="J188" s="106">
        <v>0</v>
      </c>
      <c r="K188" s="106">
        <v>7</v>
      </c>
      <c r="L188" s="106">
        <v>0</v>
      </c>
      <c r="M188" s="106">
        <v>3</v>
      </c>
      <c r="N188" s="106">
        <v>1</v>
      </c>
      <c r="O188" s="106">
        <v>0</v>
      </c>
      <c r="P188" s="106">
        <v>4</v>
      </c>
      <c r="Q188" s="106">
        <v>0</v>
      </c>
      <c r="R188" s="106">
        <v>1</v>
      </c>
      <c r="S188" s="106">
        <v>2</v>
      </c>
      <c r="T188" s="106">
        <v>0</v>
      </c>
      <c r="U188" s="106">
        <v>3</v>
      </c>
    </row>
    <row r="189" spans="1:21">
      <c r="A189" s="62" t="s">
        <v>56</v>
      </c>
      <c r="B189" s="106">
        <v>0</v>
      </c>
      <c r="C189" s="106">
        <v>9</v>
      </c>
      <c r="D189" s="106">
        <v>3</v>
      </c>
      <c r="E189" s="106">
        <v>2</v>
      </c>
      <c r="F189" s="106">
        <v>14</v>
      </c>
      <c r="G189" s="106">
        <v>0</v>
      </c>
      <c r="H189" s="106">
        <v>3</v>
      </c>
      <c r="I189" s="106">
        <v>2</v>
      </c>
      <c r="J189" s="106">
        <v>2</v>
      </c>
      <c r="K189" s="106">
        <v>7</v>
      </c>
      <c r="L189" s="106">
        <v>0</v>
      </c>
      <c r="M189" s="106">
        <v>4</v>
      </c>
      <c r="N189" s="106">
        <v>0</v>
      </c>
      <c r="O189" s="106">
        <v>0</v>
      </c>
      <c r="P189" s="106">
        <v>4</v>
      </c>
      <c r="Q189" s="106">
        <v>0</v>
      </c>
      <c r="R189" s="106">
        <v>2</v>
      </c>
      <c r="S189" s="106">
        <v>1</v>
      </c>
      <c r="T189" s="106">
        <v>0</v>
      </c>
      <c r="U189" s="106">
        <v>3</v>
      </c>
    </row>
    <row r="190" spans="1:21">
      <c r="A190" s="62" t="s">
        <v>57</v>
      </c>
      <c r="B190" s="106">
        <v>2</v>
      </c>
      <c r="C190" s="106">
        <v>8</v>
      </c>
      <c r="D190" s="106">
        <v>4</v>
      </c>
      <c r="E190" s="106">
        <v>0</v>
      </c>
      <c r="F190" s="106">
        <v>14</v>
      </c>
      <c r="G190" s="106">
        <v>0</v>
      </c>
      <c r="H190" s="106">
        <v>5</v>
      </c>
      <c r="I190" s="106">
        <v>2</v>
      </c>
      <c r="J190" s="106">
        <v>0</v>
      </c>
      <c r="K190" s="106">
        <v>7</v>
      </c>
      <c r="L190" s="106">
        <v>2</v>
      </c>
      <c r="M190" s="106">
        <v>2</v>
      </c>
      <c r="N190" s="106">
        <v>0</v>
      </c>
      <c r="O190" s="106">
        <v>0</v>
      </c>
      <c r="P190" s="106">
        <v>4</v>
      </c>
      <c r="Q190" s="106">
        <v>0</v>
      </c>
      <c r="R190" s="106">
        <v>1</v>
      </c>
      <c r="S190" s="106">
        <v>2</v>
      </c>
      <c r="T190" s="106">
        <v>0</v>
      </c>
      <c r="U190" s="106">
        <v>3</v>
      </c>
    </row>
    <row r="192" spans="1:21">
      <c r="A192" s="62" t="s">
        <v>102</v>
      </c>
      <c r="B192" s="62" t="s">
        <v>74</v>
      </c>
      <c r="G192" s="62" t="s">
        <v>70</v>
      </c>
      <c r="L192" s="62" t="s">
        <v>71</v>
      </c>
      <c r="Q192" s="62" t="s">
        <v>72</v>
      </c>
    </row>
    <row r="193" spans="1:22">
      <c r="B193" s="62" t="s">
        <v>2</v>
      </c>
      <c r="C193" s="62" t="s">
        <v>3</v>
      </c>
      <c r="D193" s="62" t="s">
        <v>4</v>
      </c>
      <c r="E193" s="62" t="s">
        <v>5</v>
      </c>
      <c r="F193" s="62" t="s">
        <v>6</v>
      </c>
      <c r="G193" s="62" t="s">
        <v>2</v>
      </c>
      <c r="H193" s="62" t="s">
        <v>3</v>
      </c>
      <c r="I193" s="62" t="s">
        <v>4</v>
      </c>
      <c r="J193" s="62" t="s">
        <v>5</v>
      </c>
      <c r="K193" s="62" t="s">
        <v>6</v>
      </c>
      <c r="L193" s="62" t="s">
        <v>2</v>
      </c>
      <c r="M193" s="62" t="s">
        <v>3</v>
      </c>
      <c r="N193" s="62" t="s">
        <v>4</v>
      </c>
      <c r="O193" s="62" t="s">
        <v>5</v>
      </c>
      <c r="P193" s="62" t="s">
        <v>6</v>
      </c>
      <c r="Q193" s="62" t="s">
        <v>2</v>
      </c>
      <c r="R193" s="62" t="s">
        <v>3</v>
      </c>
      <c r="S193" s="62" t="s">
        <v>4</v>
      </c>
      <c r="T193" s="62" t="s">
        <v>5</v>
      </c>
      <c r="U193" s="62" t="s">
        <v>6</v>
      </c>
    </row>
    <row r="194" spans="1:22">
      <c r="A194" s="62" t="s">
        <v>1</v>
      </c>
      <c r="B194" s="106">
        <v>0</v>
      </c>
      <c r="C194" s="106">
        <v>0</v>
      </c>
      <c r="D194" s="106">
        <v>0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0</v>
      </c>
      <c r="T194" s="106">
        <v>0</v>
      </c>
      <c r="U194" s="106">
        <v>0</v>
      </c>
    </row>
    <row r="195" spans="1:22">
      <c r="A195" s="62" t="s">
        <v>36</v>
      </c>
      <c r="B195" s="106">
        <v>0</v>
      </c>
      <c r="C195" s="106">
        <v>0</v>
      </c>
      <c r="D195" s="106">
        <v>0</v>
      </c>
      <c r="E195" s="106">
        <v>0</v>
      </c>
      <c r="F195" s="106">
        <v>0</v>
      </c>
      <c r="G195" s="106">
        <v>0</v>
      </c>
      <c r="H195" s="106">
        <v>0</v>
      </c>
      <c r="I195" s="106">
        <v>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</row>
    <row r="196" spans="1:22">
      <c r="A196" s="62" t="s">
        <v>37</v>
      </c>
      <c r="B196" s="106">
        <v>0</v>
      </c>
      <c r="C196" s="106">
        <v>0</v>
      </c>
      <c r="D196" s="106">
        <v>0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</row>
    <row r="197" spans="1:22">
      <c r="A197" s="62" t="s">
        <v>38</v>
      </c>
      <c r="B197" s="106">
        <v>0</v>
      </c>
      <c r="C197" s="106">
        <v>0</v>
      </c>
      <c r="D197" s="106">
        <v>0</v>
      </c>
      <c r="E197" s="106">
        <v>0</v>
      </c>
      <c r="F197" s="106">
        <v>0</v>
      </c>
      <c r="G197" s="106">
        <v>0</v>
      </c>
      <c r="H197" s="106">
        <v>0</v>
      </c>
      <c r="I197" s="106">
        <v>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  <c r="T197" s="106">
        <v>0</v>
      </c>
      <c r="U197" s="106">
        <v>0</v>
      </c>
    </row>
    <row r="198" spans="1:22">
      <c r="A198" s="62" t="s">
        <v>39</v>
      </c>
      <c r="B198" s="106">
        <v>0</v>
      </c>
      <c r="C198" s="106">
        <v>0</v>
      </c>
      <c r="D198" s="106">
        <v>0</v>
      </c>
      <c r="E198" s="106">
        <v>0</v>
      </c>
      <c r="F198" s="106">
        <v>0</v>
      </c>
      <c r="G198" s="106">
        <v>0</v>
      </c>
      <c r="H198" s="106">
        <v>0</v>
      </c>
      <c r="I198" s="106">
        <v>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</row>
    <row r="199" spans="1:22">
      <c r="A199" s="62" t="s">
        <v>40</v>
      </c>
      <c r="B199" s="106">
        <v>0</v>
      </c>
      <c r="C199" s="106">
        <v>0</v>
      </c>
      <c r="D199" s="106">
        <v>0</v>
      </c>
      <c r="E199" s="106">
        <v>0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</row>
    <row r="200" spans="1:22">
      <c r="A200" s="62" t="s">
        <v>41</v>
      </c>
      <c r="B200" s="106">
        <v>0</v>
      </c>
      <c r="C200" s="106">
        <v>0</v>
      </c>
      <c r="D200" s="106">
        <v>0</v>
      </c>
      <c r="E200" s="106">
        <v>0</v>
      </c>
      <c r="F200" s="106">
        <v>0</v>
      </c>
      <c r="G200" s="106">
        <v>0</v>
      </c>
      <c r="H200" s="106">
        <v>0</v>
      </c>
      <c r="I200" s="106">
        <v>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  <c r="T200" s="106">
        <v>0</v>
      </c>
      <c r="U200" s="106">
        <v>0</v>
      </c>
    </row>
    <row r="201" spans="1:22">
      <c r="A201" s="62" t="s">
        <v>42</v>
      </c>
      <c r="B201" s="106">
        <v>0</v>
      </c>
      <c r="C201" s="106">
        <v>0</v>
      </c>
      <c r="D201" s="106">
        <v>0</v>
      </c>
      <c r="E201" s="106">
        <v>0</v>
      </c>
      <c r="F201" s="106">
        <v>0</v>
      </c>
      <c r="G201" s="106">
        <v>0</v>
      </c>
      <c r="H201" s="106">
        <v>0</v>
      </c>
      <c r="I201" s="106">
        <v>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</row>
    <row r="202" spans="1:22">
      <c r="A202" s="62" t="s">
        <v>43</v>
      </c>
      <c r="B202" s="106">
        <v>0</v>
      </c>
      <c r="C202" s="106">
        <v>0</v>
      </c>
      <c r="D202" s="106">
        <v>0</v>
      </c>
      <c r="E202" s="106">
        <v>0</v>
      </c>
      <c r="F202" s="106">
        <v>0</v>
      </c>
      <c r="G202" s="106">
        <v>0</v>
      </c>
      <c r="H202" s="106">
        <v>0</v>
      </c>
      <c r="I202" s="106">
        <v>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</row>
    <row r="203" spans="1:22">
      <c r="A203" s="62" t="s">
        <v>44</v>
      </c>
      <c r="B203" s="106">
        <v>0</v>
      </c>
      <c r="C203" s="106">
        <v>0</v>
      </c>
      <c r="D203" s="106">
        <v>0</v>
      </c>
      <c r="E203" s="106">
        <v>0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</v>
      </c>
      <c r="T203" s="106">
        <v>0</v>
      </c>
      <c r="U203" s="106">
        <v>0</v>
      </c>
    </row>
    <row r="204" spans="1:22">
      <c r="A204" s="62" t="s">
        <v>45</v>
      </c>
      <c r="B204" s="106">
        <v>0</v>
      </c>
      <c r="C204" s="106">
        <v>0</v>
      </c>
      <c r="D204" s="106">
        <v>0</v>
      </c>
      <c r="E204" s="106">
        <v>0</v>
      </c>
      <c r="F204" s="106">
        <v>0</v>
      </c>
      <c r="G204" s="106">
        <v>0</v>
      </c>
      <c r="H204" s="106">
        <v>0</v>
      </c>
      <c r="I204" s="106">
        <v>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</row>
    <row r="205" spans="1:22">
      <c r="A205" s="62" t="s">
        <v>46</v>
      </c>
      <c r="B205" s="106">
        <v>0</v>
      </c>
      <c r="C205" s="106">
        <v>0</v>
      </c>
      <c r="D205" s="106">
        <v>0</v>
      </c>
      <c r="E205" s="106">
        <v>0</v>
      </c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  <c r="T205" s="106">
        <v>0</v>
      </c>
      <c r="U205" s="106">
        <v>0</v>
      </c>
    </row>
    <row r="206" spans="1:22">
      <c r="A206" s="62" t="s">
        <v>47</v>
      </c>
      <c r="B206" s="106">
        <v>0</v>
      </c>
      <c r="C206" s="106">
        <v>0</v>
      </c>
      <c r="D206" s="106">
        <v>0</v>
      </c>
      <c r="E206" s="106">
        <v>0</v>
      </c>
      <c r="F206" s="106">
        <v>0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</row>
    <row r="207" spans="1:22">
      <c r="A207" s="62" t="s">
        <v>48</v>
      </c>
      <c r="B207" s="106">
        <v>0</v>
      </c>
      <c r="C207" s="106">
        <v>0</v>
      </c>
      <c r="D207" s="106">
        <v>0</v>
      </c>
      <c r="E207" s="106">
        <v>0</v>
      </c>
      <c r="F207" s="106">
        <v>0</v>
      </c>
      <c r="G207" s="106">
        <v>0</v>
      </c>
      <c r="H207" s="106">
        <v>0</v>
      </c>
      <c r="I207" s="106">
        <v>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</row>
    <row r="208" spans="1:22">
      <c r="A208" s="62" t="s">
        <v>49</v>
      </c>
      <c r="B208" s="106">
        <v>0</v>
      </c>
      <c r="C208" s="106">
        <v>0</v>
      </c>
      <c r="D208" s="106">
        <v>0</v>
      </c>
      <c r="E208" s="106">
        <v>0</v>
      </c>
      <c r="F208" s="106">
        <v>0</v>
      </c>
      <c r="G208" s="106">
        <v>0</v>
      </c>
      <c r="H208" s="106">
        <v>0</v>
      </c>
      <c r="I208" s="106">
        <v>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06">
        <v>0</v>
      </c>
      <c r="U208" s="106">
        <v>0</v>
      </c>
      <c r="V208" s="61"/>
    </row>
    <row r="209" spans="1:22">
      <c r="A209" s="62" t="s">
        <v>50</v>
      </c>
      <c r="B209" s="106">
        <v>0</v>
      </c>
      <c r="C209" s="106">
        <v>0</v>
      </c>
      <c r="D209" s="106">
        <v>0</v>
      </c>
      <c r="E209" s="106">
        <v>0</v>
      </c>
      <c r="F209" s="106">
        <v>0</v>
      </c>
      <c r="G209" s="106">
        <v>0</v>
      </c>
      <c r="H209" s="106">
        <v>0</v>
      </c>
      <c r="I209" s="106">
        <v>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6">
        <v>0</v>
      </c>
      <c r="U209" s="106">
        <v>0</v>
      </c>
      <c r="V209" s="63"/>
    </row>
    <row r="210" spans="1:22">
      <c r="A210" s="62" t="s">
        <v>51</v>
      </c>
      <c r="B210" s="106">
        <v>0</v>
      </c>
      <c r="C210" s="106">
        <v>0</v>
      </c>
      <c r="D210" s="106">
        <v>0</v>
      </c>
      <c r="E210" s="106">
        <v>0</v>
      </c>
      <c r="F210" s="106">
        <v>0</v>
      </c>
      <c r="G210" s="106">
        <v>0</v>
      </c>
      <c r="H210" s="106">
        <v>0</v>
      </c>
      <c r="I210" s="106">
        <v>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0</v>
      </c>
      <c r="S210" s="106">
        <v>0</v>
      </c>
      <c r="T210" s="106">
        <v>0</v>
      </c>
      <c r="U210" s="106">
        <v>0</v>
      </c>
      <c r="V210" s="63"/>
    </row>
    <row r="211" spans="1:22">
      <c r="A211" s="62" t="s">
        <v>52</v>
      </c>
      <c r="B211" s="106">
        <v>0</v>
      </c>
      <c r="C211" s="106">
        <v>0</v>
      </c>
      <c r="D211" s="106">
        <v>0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63"/>
    </row>
    <row r="212" spans="1:22">
      <c r="A212" s="62" t="s">
        <v>53</v>
      </c>
      <c r="B212" s="106">
        <v>0</v>
      </c>
      <c r="C212" s="106">
        <v>0</v>
      </c>
      <c r="D212" s="106">
        <v>0</v>
      </c>
      <c r="E212" s="106">
        <v>0</v>
      </c>
      <c r="F212" s="106">
        <v>0</v>
      </c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63"/>
    </row>
    <row r="213" spans="1:22">
      <c r="A213" s="62" t="s">
        <v>54</v>
      </c>
      <c r="B213" s="106">
        <v>0</v>
      </c>
      <c r="C213" s="106">
        <v>0</v>
      </c>
      <c r="D213" s="106">
        <v>0</v>
      </c>
      <c r="E213" s="106">
        <v>0</v>
      </c>
      <c r="F213" s="106">
        <v>0</v>
      </c>
      <c r="G213" s="106">
        <v>0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63"/>
    </row>
    <row r="214" spans="1:22">
      <c r="A214" s="62" t="s">
        <v>55</v>
      </c>
      <c r="B214" s="106">
        <v>0</v>
      </c>
      <c r="C214" s="106">
        <v>0</v>
      </c>
      <c r="D214" s="106">
        <v>0</v>
      </c>
      <c r="E214" s="106">
        <v>0</v>
      </c>
      <c r="F214" s="106">
        <v>0</v>
      </c>
      <c r="G214" s="106">
        <v>0</v>
      </c>
      <c r="H214" s="106">
        <v>0</v>
      </c>
      <c r="I214" s="106">
        <v>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63"/>
    </row>
    <row r="215" spans="1:22">
      <c r="A215" s="62" t="s">
        <v>56</v>
      </c>
      <c r="B215" s="106">
        <v>0</v>
      </c>
      <c r="C215" s="106">
        <v>0</v>
      </c>
      <c r="D215" s="106">
        <v>0</v>
      </c>
      <c r="E215" s="106">
        <v>0</v>
      </c>
      <c r="F215" s="106">
        <v>0</v>
      </c>
      <c r="G215" s="106">
        <v>0</v>
      </c>
      <c r="H215" s="106">
        <v>0</v>
      </c>
      <c r="I215" s="106">
        <v>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63"/>
    </row>
    <row r="216" spans="1:22">
      <c r="A216" s="62" t="s">
        <v>57</v>
      </c>
      <c r="B216" s="106">
        <v>0</v>
      </c>
      <c r="C216" s="106">
        <v>0</v>
      </c>
      <c r="D216" s="106">
        <v>0</v>
      </c>
      <c r="E216" s="106">
        <v>0</v>
      </c>
      <c r="F216" s="106">
        <v>0</v>
      </c>
      <c r="G216" s="106">
        <v>0</v>
      </c>
      <c r="H216" s="106">
        <v>0</v>
      </c>
      <c r="I216" s="106">
        <v>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63"/>
    </row>
    <row r="217" spans="1:22">
      <c r="B217" s="61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  <c r="S217" s="63"/>
      <c r="T217" s="63"/>
      <c r="U217" s="63"/>
      <c r="V217" s="63"/>
    </row>
    <row r="218" spans="1:22">
      <c r="A218" s="62" t="s">
        <v>103</v>
      </c>
      <c r="B218" s="62" t="s">
        <v>74</v>
      </c>
      <c r="G218" s="62" t="s">
        <v>70</v>
      </c>
      <c r="L218" s="62" t="s">
        <v>71</v>
      </c>
      <c r="Q218" s="62" t="s">
        <v>72</v>
      </c>
    </row>
    <row r="219" spans="1:22">
      <c r="B219" s="62" t="s">
        <v>2</v>
      </c>
      <c r="C219" s="62" t="s">
        <v>3</v>
      </c>
      <c r="D219" s="62" t="s">
        <v>4</v>
      </c>
      <c r="E219" s="62" t="s">
        <v>5</v>
      </c>
      <c r="F219" s="62" t="s">
        <v>6</v>
      </c>
      <c r="G219" s="62" t="s">
        <v>2</v>
      </c>
      <c r="H219" s="62" t="s">
        <v>3</v>
      </c>
      <c r="I219" s="62" t="s">
        <v>4</v>
      </c>
      <c r="J219" s="62" t="s">
        <v>5</v>
      </c>
      <c r="K219" s="62" t="s">
        <v>6</v>
      </c>
      <c r="L219" s="62" t="s">
        <v>2</v>
      </c>
      <c r="M219" s="62" t="s">
        <v>3</v>
      </c>
      <c r="N219" s="62" t="s">
        <v>4</v>
      </c>
      <c r="O219" s="62" t="s">
        <v>5</v>
      </c>
      <c r="P219" s="62" t="s">
        <v>6</v>
      </c>
      <c r="Q219" s="62" t="s">
        <v>2</v>
      </c>
      <c r="R219" s="62" t="s">
        <v>3</v>
      </c>
      <c r="S219" s="62" t="s">
        <v>4</v>
      </c>
      <c r="T219" s="62" t="s">
        <v>5</v>
      </c>
      <c r="U219" s="62" t="s">
        <v>6</v>
      </c>
    </row>
    <row r="220" spans="1:22">
      <c r="A220" s="62" t="s">
        <v>1</v>
      </c>
      <c r="B220" s="106">
        <v>0</v>
      </c>
      <c r="C220" s="106">
        <v>1</v>
      </c>
      <c r="D220" s="106">
        <v>2</v>
      </c>
      <c r="E220" s="106">
        <v>2</v>
      </c>
      <c r="F220" s="106">
        <v>5</v>
      </c>
      <c r="G220" s="106">
        <v>0</v>
      </c>
      <c r="H220" s="106">
        <v>0</v>
      </c>
      <c r="I220" s="106">
        <v>1</v>
      </c>
      <c r="J220" s="106">
        <v>1</v>
      </c>
      <c r="K220" s="106">
        <v>2</v>
      </c>
      <c r="L220" s="106">
        <v>0</v>
      </c>
      <c r="M220" s="106">
        <v>1</v>
      </c>
      <c r="N220" s="106">
        <v>0</v>
      </c>
      <c r="O220" s="106">
        <v>1</v>
      </c>
      <c r="P220" s="106">
        <v>2</v>
      </c>
      <c r="Q220" s="106">
        <v>0</v>
      </c>
      <c r="R220" s="106">
        <v>0</v>
      </c>
      <c r="S220" s="106">
        <v>1</v>
      </c>
      <c r="T220" s="106">
        <v>0</v>
      </c>
      <c r="U220" s="106">
        <v>1</v>
      </c>
    </row>
    <row r="221" spans="1:22">
      <c r="A221" s="62" t="s">
        <v>36</v>
      </c>
      <c r="B221" s="106">
        <v>0</v>
      </c>
      <c r="C221" s="106">
        <v>1</v>
      </c>
      <c r="D221" s="106">
        <v>3</v>
      </c>
      <c r="E221" s="106">
        <v>1</v>
      </c>
      <c r="F221" s="106">
        <v>5</v>
      </c>
      <c r="G221" s="106">
        <v>0</v>
      </c>
      <c r="H221" s="106">
        <v>0</v>
      </c>
      <c r="I221" s="106">
        <v>1</v>
      </c>
      <c r="J221" s="106">
        <v>1</v>
      </c>
      <c r="K221" s="106">
        <v>2</v>
      </c>
      <c r="L221" s="106">
        <v>0</v>
      </c>
      <c r="M221" s="106">
        <v>1</v>
      </c>
      <c r="N221" s="106">
        <v>1</v>
      </c>
      <c r="O221" s="106">
        <v>0</v>
      </c>
      <c r="P221" s="106">
        <v>2</v>
      </c>
      <c r="Q221" s="106">
        <v>0</v>
      </c>
      <c r="R221" s="106">
        <v>0</v>
      </c>
      <c r="S221" s="106">
        <v>1</v>
      </c>
      <c r="T221" s="106">
        <v>0</v>
      </c>
      <c r="U221" s="106">
        <v>1</v>
      </c>
    </row>
    <row r="222" spans="1:22">
      <c r="A222" s="62" t="s">
        <v>37</v>
      </c>
      <c r="B222" s="106">
        <v>0</v>
      </c>
      <c r="C222" s="106">
        <v>2</v>
      </c>
      <c r="D222" s="106">
        <v>3</v>
      </c>
      <c r="E222" s="106">
        <v>0</v>
      </c>
      <c r="F222" s="106">
        <v>5</v>
      </c>
      <c r="G222" s="106">
        <v>0</v>
      </c>
      <c r="H222" s="106">
        <v>1</v>
      </c>
      <c r="I222" s="106">
        <v>1</v>
      </c>
      <c r="J222" s="106">
        <v>0</v>
      </c>
      <c r="K222" s="106">
        <v>2</v>
      </c>
      <c r="L222" s="106">
        <v>0</v>
      </c>
      <c r="M222" s="106">
        <v>1</v>
      </c>
      <c r="N222" s="106">
        <v>1</v>
      </c>
      <c r="O222" s="106">
        <v>0</v>
      </c>
      <c r="P222" s="106">
        <v>2</v>
      </c>
      <c r="Q222" s="106">
        <v>0</v>
      </c>
      <c r="R222" s="106">
        <v>0</v>
      </c>
      <c r="S222" s="106">
        <v>1</v>
      </c>
      <c r="T222" s="106">
        <v>0</v>
      </c>
      <c r="U222" s="106">
        <v>1</v>
      </c>
    </row>
    <row r="223" spans="1:22">
      <c r="A223" s="62" t="s">
        <v>38</v>
      </c>
      <c r="B223" s="106">
        <v>0</v>
      </c>
      <c r="C223" s="106">
        <v>2</v>
      </c>
      <c r="D223" s="106">
        <v>3</v>
      </c>
      <c r="E223" s="106">
        <v>0</v>
      </c>
      <c r="F223" s="106">
        <v>5</v>
      </c>
      <c r="G223" s="106">
        <v>0</v>
      </c>
      <c r="H223" s="106">
        <v>1</v>
      </c>
      <c r="I223" s="106">
        <v>1</v>
      </c>
      <c r="J223" s="106">
        <v>0</v>
      </c>
      <c r="K223" s="106">
        <v>2</v>
      </c>
      <c r="L223" s="106">
        <v>0</v>
      </c>
      <c r="M223" s="106">
        <v>1</v>
      </c>
      <c r="N223" s="106">
        <v>1</v>
      </c>
      <c r="O223" s="106">
        <v>0</v>
      </c>
      <c r="P223" s="106">
        <v>2</v>
      </c>
      <c r="Q223" s="106">
        <v>0</v>
      </c>
      <c r="R223" s="106">
        <v>0</v>
      </c>
      <c r="S223" s="106">
        <v>1</v>
      </c>
      <c r="T223" s="106">
        <v>0</v>
      </c>
      <c r="U223" s="106">
        <v>1</v>
      </c>
    </row>
    <row r="224" spans="1:22">
      <c r="A224" s="62" t="s">
        <v>39</v>
      </c>
      <c r="B224" s="106">
        <v>1</v>
      </c>
      <c r="C224" s="106">
        <v>1</v>
      </c>
      <c r="D224" s="106">
        <v>3</v>
      </c>
      <c r="E224" s="106">
        <v>0</v>
      </c>
      <c r="F224" s="106">
        <v>5</v>
      </c>
      <c r="G224" s="106">
        <v>0</v>
      </c>
      <c r="H224" s="106">
        <v>1</v>
      </c>
      <c r="I224" s="106">
        <v>1</v>
      </c>
      <c r="J224" s="106">
        <v>0</v>
      </c>
      <c r="K224" s="106">
        <v>2</v>
      </c>
      <c r="L224" s="106">
        <v>1</v>
      </c>
      <c r="M224" s="106">
        <v>0</v>
      </c>
      <c r="N224" s="106">
        <v>1</v>
      </c>
      <c r="O224" s="106">
        <v>0</v>
      </c>
      <c r="P224" s="106">
        <v>2</v>
      </c>
      <c r="Q224" s="106">
        <v>0</v>
      </c>
      <c r="R224" s="106">
        <v>0</v>
      </c>
      <c r="S224" s="106">
        <v>1</v>
      </c>
      <c r="T224" s="106">
        <v>0</v>
      </c>
      <c r="U224" s="106">
        <v>1</v>
      </c>
    </row>
    <row r="225" spans="1:27">
      <c r="A225" s="62" t="s">
        <v>40</v>
      </c>
      <c r="B225" s="106">
        <v>0</v>
      </c>
      <c r="C225" s="106">
        <v>2</v>
      </c>
      <c r="D225" s="106">
        <v>3</v>
      </c>
      <c r="E225" s="106">
        <v>0</v>
      </c>
      <c r="F225" s="106">
        <v>5</v>
      </c>
      <c r="G225" s="106">
        <v>0</v>
      </c>
      <c r="H225" s="106">
        <v>1</v>
      </c>
      <c r="I225" s="106">
        <v>1</v>
      </c>
      <c r="J225" s="106">
        <v>0</v>
      </c>
      <c r="K225" s="106">
        <v>2</v>
      </c>
      <c r="L225" s="106">
        <v>0</v>
      </c>
      <c r="M225" s="106">
        <v>1</v>
      </c>
      <c r="N225" s="106">
        <v>1</v>
      </c>
      <c r="O225" s="106">
        <v>0</v>
      </c>
      <c r="P225" s="106">
        <v>2</v>
      </c>
      <c r="Q225" s="106">
        <v>0</v>
      </c>
      <c r="R225" s="106">
        <v>0</v>
      </c>
      <c r="S225" s="106">
        <v>1</v>
      </c>
      <c r="T225" s="106">
        <v>0</v>
      </c>
      <c r="U225" s="106">
        <v>1</v>
      </c>
    </row>
    <row r="226" spans="1:27">
      <c r="A226" s="62" t="s">
        <v>41</v>
      </c>
      <c r="B226" s="106">
        <v>0</v>
      </c>
      <c r="C226" s="106">
        <v>1</v>
      </c>
      <c r="D226" s="106">
        <v>4</v>
      </c>
      <c r="E226" s="106">
        <v>0</v>
      </c>
      <c r="F226" s="106">
        <v>5</v>
      </c>
      <c r="G226" s="106">
        <v>0</v>
      </c>
      <c r="H226" s="106">
        <v>0</v>
      </c>
      <c r="I226" s="106">
        <v>2</v>
      </c>
      <c r="J226" s="106">
        <v>0</v>
      </c>
      <c r="K226" s="106">
        <v>2</v>
      </c>
      <c r="L226" s="106">
        <v>0</v>
      </c>
      <c r="M226" s="106">
        <v>1</v>
      </c>
      <c r="N226" s="106">
        <v>1</v>
      </c>
      <c r="O226" s="106">
        <v>0</v>
      </c>
      <c r="P226" s="106">
        <v>2</v>
      </c>
      <c r="Q226" s="106">
        <v>0</v>
      </c>
      <c r="R226" s="106">
        <v>0</v>
      </c>
      <c r="S226" s="106">
        <v>1</v>
      </c>
      <c r="T226" s="106">
        <v>0</v>
      </c>
      <c r="U226" s="106">
        <v>1</v>
      </c>
    </row>
    <row r="227" spans="1:27">
      <c r="A227" s="62" t="s">
        <v>42</v>
      </c>
      <c r="B227" s="106">
        <v>0</v>
      </c>
      <c r="C227" s="106">
        <v>1</v>
      </c>
      <c r="D227" s="106">
        <v>4</v>
      </c>
      <c r="E227" s="106">
        <v>0</v>
      </c>
      <c r="F227" s="106">
        <v>5</v>
      </c>
      <c r="G227" s="106">
        <v>0</v>
      </c>
      <c r="H227" s="106">
        <v>0</v>
      </c>
      <c r="I227" s="106">
        <v>2</v>
      </c>
      <c r="J227" s="106">
        <v>0</v>
      </c>
      <c r="K227" s="106">
        <v>2</v>
      </c>
      <c r="L227" s="106">
        <v>0</v>
      </c>
      <c r="M227" s="106">
        <v>1</v>
      </c>
      <c r="N227" s="106">
        <v>1</v>
      </c>
      <c r="O227" s="106">
        <v>0</v>
      </c>
      <c r="P227" s="106">
        <v>2</v>
      </c>
      <c r="Q227" s="106">
        <v>0</v>
      </c>
      <c r="R227" s="106">
        <v>0</v>
      </c>
      <c r="S227" s="106">
        <v>1</v>
      </c>
      <c r="T227" s="106">
        <v>0</v>
      </c>
      <c r="U227" s="106">
        <v>1</v>
      </c>
    </row>
    <row r="228" spans="1:27">
      <c r="A228" s="62" t="s">
        <v>43</v>
      </c>
      <c r="B228" s="106">
        <v>0</v>
      </c>
      <c r="C228" s="106">
        <v>0</v>
      </c>
      <c r="D228" s="106">
        <v>0</v>
      </c>
      <c r="E228" s="106">
        <v>0</v>
      </c>
      <c r="F228" s="106">
        <v>0</v>
      </c>
      <c r="G228" s="106">
        <v>0</v>
      </c>
      <c r="H228" s="106">
        <v>0</v>
      </c>
      <c r="I228" s="106">
        <v>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</row>
    <row r="229" spans="1:27" ht="12.75" customHeight="1">
      <c r="A229" s="62" t="s">
        <v>44</v>
      </c>
      <c r="B229" s="106">
        <v>0</v>
      </c>
      <c r="C229" s="106">
        <v>0</v>
      </c>
      <c r="D229" s="106">
        <v>2</v>
      </c>
      <c r="E229" s="106">
        <v>0</v>
      </c>
      <c r="F229" s="106">
        <v>2</v>
      </c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1</v>
      </c>
      <c r="O229" s="106">
        <v>0</v>
      </c>
      <c r="P229" s="106">
        <v>1</v>
      </c>
      <c r="Q229" s="106">
        <v>0</v>
      </c>
      <c r="R229" s="106">
        <v>0</v>
      </c>
      <c r="S229" s="106">
        <v>1</v>
      </c>
      <c r="T229" s="106">
        <v>0</v>
      </c>
      <c r="U229" s="106">
        <v>1</v>
      </c>
    </row>
    <row r="230" spans="1:27" ht="12.75" customHeight="1">
      <c r="A230" s="62" t="s">
        <v>45</v>
      </c>
      <c r="B230" s="106">
        <v>0</v>
      </c>
      <c r="C230" s="106">
        <v>1</v>
      </c>
      <c r="D230" s="106">
        <v>4</v>
      </c>
      <c r="E230" s="106">
        <v>0</v>
      </c>
      <c r="F230" s="106">
        <v>5</v>
      </c>
      <c r="G230" s="106">
        <v>0</v>
      </c>
      <c r="H230" s="106">
        <v>0</v>
      </c>
      <c r="I230" s="106">
        <v>2</v>
      </c>
      <c r="J230" s="106">
        <v>0</v>
      </c>
      <c r="K230" s="106">
        <v>2</v>
      </c>
      <c r="L230" s="106">
        <v>0</v>
      </c>
      <c r="M230" s="106">
        <v>1</v>
      </c>
      <c r="N230" s="106">
        <v>1</v>
      </c>
      <c r="O230" s="106">
        <v>0</v>
      </c>
      <c r="P230" s="106">
        <v>2</v>
      </c>
      <c r="Q230" s="106">
        <v>0</v>
      </c>
      <c r="R230" s="106">
        <v>0</v>
      </c>
      <c r="S230" s="106">
        <v>1</v>
      </c>
      <c r="T230" s="106">
        <v>0</v>
      </c>
      <c r="U230" s="106">
        <v>1</v>
      </c>
    </row>
    <row r="231" spans="1:27" ht="12.75" customHeight="1">
      <c r="A231" s="62" t="s">
        <v>46</v>
      </c>
      <c r="B231" s="106">
        <v>0</v>
      </c>
      <c r="C231" s="106">
        <v>2</v>
      </c>
      <c r="D231" s="106">
        <v>3</v>
      </c>
      <c r="E231" s="106">
        <v>0</v>
      </c>
      <c r="F231" s="106">
        <v>5</v>
      </c>
      <c r="G231" s="106">
        <v>0</v>
      </c>
      <c r="H231" s="106">
        <v>1</v>
      </c>
      <c r="I231" s="106">
        <v>1</v>
      </c>
      <c r="J231" s="106">
        <v>0</v>
      </c>
      <c r="K231" s="106">
        <v>2</v>
      </c>
      <c r="L231" s="106">
        <v>0</v>
      </c>
      <c r="M231" s="106">
        <v>1</v>
      </c>
      <c r="N231" s="106">
        <v>1</v>
      </c>
      <c r="O231" s="106">
        <v>0</v>
      </c>
      <c r="P231" s="106">
        <v>2</v>
      </c>
      <c r="Q231" s="106">
        <v>0</v>
      </c>
      <c r="R231" s="106">
        <v>0</v>
      </c>
      <c r="S231" s="106">
        <v>1</v>
      </c>
      <c r="T231" s="106">
        <v>0</v>
      </c>
      <c r="U231" s="106">
        <v>1</v>
      </c>
    </row>
    <row r="232" spans="1:27" ht="12.75" customHeight="1">
      <c r="A232" s="62" t="s">
        <v>47</v>
      </c>
      <c r="B232" s="106">
        <v>0</v>
      </c>
      <c r="C232" s="106">
        <v>1</v>
      </c>
      <c r="D232" s="106">
        <v>2</v>
      </c>
      <c r="E232" s="106">
        <v>2</v>
      </c>
      <c r="F232" s="106">
        <v>5</v>
      </c>
      <c r="G232" s="106">
        <v>0</v>
      </c>
      <c r="H232" s="106">
        <v>0</v>
      </c>
      <c r="I232" s="106">
        <v>1</v>
      </c>
      <c r="J232" s="106">
        <v>1</v>
      </c>
      <c r="K232" s="106">
        <v>2</v>
      </c>
      <c r="L232" s="106">
        <v>0</v>
      </c>
      <c r="M232" s="106">
        <v>1</v>
      </c>
      <c r="N232" s="106">
        <v>0</v>
      </c>
      <c r="O232" s="106">
        <v>1</v>
      </c>
      <c r="P232" s="106">
        <v>2</v>
      </c>
      <c r="Q232" s="106">
        <v>0</v>
      </c>
      <c r="R232" s="106">
        <v>0</v>
      </c>
      <c r="S232" s="106">
        <v>1</v>
      </c>
      <c r="T232" s="106">
        <v>0</v>
      </c>
      <c r="U232" s="106">
        <v>1</v>
      </c>
    </row>
    <row r="233" spans="1:27" ht="12.75" customHeight="1">
      <c r="A233" s="62" t="s">
        <v>48</v>
      </c>
      <c r="B233" s="106">
        <v>0</v>
      </c>
      <c r="C233" s="106">
        <v>0</v>
      </c>
      <c r="D233" s="106">
        <v>4</v>
      </c>
      <c r="E233" s="106">
        <v>1</v>
      </c>
      <c r="F233" s="106">
        <v>5</v>
      </c>
      <c r="G233" s="106">
        <v>0</v>
      </c>
      <c r="H233" s="106">
        <v>0</v>
      </c>
      <c r="I233" s="106">
        <v>1</v>
      </c>
      <c r="J233" s="106">
        <v>1</v>
      </c>
      <c r="K233" s="106">
        <v>2</v>
      </c>
      <c r="L233" s="106">
        <v>0</v>
      </c>
      <c r="M233" s="106">
        <v>0</v>
      </c>
      <c r="N233" s="106">
        <v>2</v>
      </c>
      <c r="O233" s="106">
        <v>0</v>
      </c>
      <c r="P233" s="106">
        <v>2</v>
      </c>
      <c r="Q233" s="106">
        <v>0</v>
      </c>
      <c r="R233" s="106">
        <v>0</v>
      </c>
      <c r="S233" s="106">
        <v>1</v>
      </c>
      <c r="T233" s="106">
        <v>0</v>
      </c>
      <c r="U233" s="106">
        <v>1</v>
      </c>
    </row>
    <row r="234" spans="1:27">
      <c r="A234" s="62" t="s">
        <v>49</v>
      </c>
      <c r="B234" s="106">
        <v>0</v>
      </c>
      <c r="C234" s="106">
        <v>0</v>
      </c>
      <c r="D234" s="106">
        <v>5</v>
      </c>
      <c r="E234" s="106">
        <v>0</v>
      </c>
      <c r="F234" s="106">
        <v>5</v>
      </c>
      <c r="G234" s="106">
        <v>0</v>
      </c>
      <c r="H234" s="106">
        <v>0</v>
      </c>
      <c r="I234" s="106">
        <v>2</v>
      </c>
      <c r="J234" s="106">
        <v>0</v>
      </c>
      <c r="K234" s="106">
        <v>2</v>
      </c>
      <c r="L234" s="106">
        <v>0</v>
      </c>
      <c r="M234" s="106">
        <v>0</v>
      </c>
      <c r="N234" s="106">
        <v>2</v>
      </c>
      <c r="O234" s="106">
        <v>0</v>
      </c>
      <c r="P234" s="106">
        <v>2</v>
      </c>
      <c r="Q234" s="106">
        <v>0</v>
      </c>
      <c r="R234" s="106">
        <v>0</v>
      </c>
      <c r="S234" s="106">
        <v>1</v>
      </c>
      <c r="T234" s="106">
        <v>0</v>
      </c>
      <c r="U234" s="106">
        <v>1</v>
      </c>
    </row>
    <row r="235" spans="1:27">
      <c r="A235" s="62" t="s">
        <v>50</v>
      </c>
      <c r="B235" s="106">
        <v>0</v>
      </c>
      <c r="C235" s="106">
        <v>1</v>
      </c>
      <c r="D235" s="106">
        <v>2</v>
      </c>
      <c r="E235" s="106">
        <v>2</v>
      </c>
      <c r="F235" s="106">
        <v>5</v>
      </c>
      <c r="G235" s="106">
        <v>0</v>
      </c>
      <c r="H235" s="106">
        <v>0</v>
      </c>
      <c r="I235" s="106">
        <v>1</v>
      </c>
      <c r="J235" s="106">
        <v>1</v>
      </c>
      <c r="K235" s="106">
        <v>2</v>
      </c>
      <c r="L235" s="106">
        <v>0</v>
      </c>
      <c r="M235" s="106">
        <v>1</v>
      </c>
      <c r="N235" s="106">
        <v>0</v>
      </c>
      <c r="O235" s="106">
        <v>1</v>
      </c>
      <c r="P235" s="106">
        <v>2</v>
      </c>
      <c r="Q235" s="106">
        <v>0</v>
      </c>
      <c r="R235" s="106">
        <v>0</v>
      </c>
      <c r="S235" s="106">
        <v>1</v>
      </c>
      <c r="T235" s="106">
        <v>0</v>
      </c>
      <c r="U235" s="106">
        <v>1</v>
      </c>
    </row>
    <row r="236" spans="1:27">
      <c r="A236" s="62" t="s">
        <v>51</v>
      </c>
      <c r="B236" s="106">
        <v>0</v>
      </c>
      <c r="C236" s="106">
        <v>1</v>
      </c>
      <c r="D236" s="106">
        <v>3</v>
      </c>
      <c r="E236" s="106">
        <v>1</v>
      </c>
      <c r="F236" s="106">
        <v>5</v>
      </c>
      <c r="G236" s="106">
        <v>0</v>
      </c>
      <c r="H236" s="106">
        <v>0</v>
      </c>
      <c r="I236" s="106">
        <v>1</v>
      </c>
      <c r="J236" s="106">
        <v>1</v>
      </c>
      <c r="K236" s="106">
        <v>2</v>
      </c>
      <c r="L236" s="106">
        <v>0</v>
      </c>
      <c r="M236" s="106">
        <v>1</v>
      </c>
      <c r="N236" s="106">
        <v>1</v>
      </c>
      <c r="O236" s="106">
        <v>0</v>
      </c>
      <c r="P236" s="106">
        <v>2</v>
      </c>
      <c r="Q236" s="106">
        <v>0</v>
      </c>
      <c r="R236" s="106">
        <v>0</v>
      </c>
      <c r="S236" s="106">
        <v>1</v>
      </c>
      <c r="T236" s="106">
        <v>0</v>
      </c>
      <c r="U236" s="106">
        <v>1</v>
      </c>
      <c r="V236" s="61"/>
      <c r="W236" s="61"/>
      <c r="X236" s="61"/>
      <c r="Y236" s="61"/>
      <c r="Z236" s="61"/>
      <c r="AA236" s="61"/>
    </row>
    <row r="237" spans="1:27">
      <c r="A237" s="62" t="s">
        <v>52</v>
      </c>
      <c r="B237" s="106">
        <v>0</v>
      </c>
      <c r="C237" s="106">
        <v>0</v>
      </c>
      <c r="D237" s="106">
        <v>0</v>
      </c>
      <c r="E237" s="106">
        <v>0</v>
      </c>
      <c r="F237" s="106">
        <v>0</v>
      </c>
      <c r="G237" s="106">
        <v>0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</row>
    <row r="238" spans="1:27">
      <c r="A238" s="62" t="s">
        <v>53</v>
      </c>
      <c r="B238" s="106">
        <v>0</v>
      </c>
      <c r="C238" s="106">
        <v>1</v>
      </c>
      <c r="D238" s="106">
        <v>4</v>
      </c>
      <c r="E238" s="106">
        <v>0</v>
      </c>
      <c r="F238" s="106">
        <v>5</v>
      </c>
      <c r="G238" s="106">
        <v>0</v>
      </c>
      <c r="H238" s="106">
        <v>0</v>
      </c>
      <c r="I238" s="106">
        <v>2</v>
      </c>
      <c r="J238" s="106">
        <v>0</v>
      </c>
      <c r="K238" s="106">
        <v>2</v>
      </c>
      <c r="L238" s="106">
        <v>0</v>
      </c>
      <c r="M238" s="106">
        <v>0</v>
      </c>
      <c r="N238" s="106">
        <v>2</v>
      </c>
      <c r="O238" s="106">
        <v>0</v>
      </c>
      <c r="P238" s="106">
        <v>2</v>
      </c>
      <c r="Q238" s="106">
        <v>0</v>
      </c>
      <c r="R238" s="106">
        <v>1</v>
      </c>
      <c r="S238" s="106">
        <v>0</v>
      </c>
      <c r="T238" s="106">
        <v>0</v>
      </c>
      <c r="U238" s="106">
        <v>1</v>
      </c>
    </row>
    <row r="239" spans="1:27">
      <c r="A239" s="62" t="s">
        <v>54</v>
      </c>
      <c r="B239" s="106">
        <v>0</v>
      </c>
      <c r="C239" s="106">
        <v>0</v>
      </c>
      <c r="D239" s="106">
        <v>3</v>
      </c>
      <c r="E239" s="106">
        <v>2</v>
      </c>
      <c r="F239" s="106">
        <v>5</v>
      </c>
      <c r="G239" s="106">
        <v>0</v>
      </c>
      <c r="H239" s="106">
        <v>0</v>
      </c>
      <c r="I239" s="106">
        <v>1</v>
      </c>
      <c r="J239" s="106">
        <v>1</v>
      </c>
      <c r="K239" s="106">
        <v>2</v>
      </c>
      <c r="L239" s="106">
        <v>0</v>
      </c>
      <c r="M239" s="106">
        <v>0</v>
      </c>
      <c r="N239" s="106">
        <v>1</v>
      </c>
      <c r="O239" s="106">
        <v>1</v>
      </c>
      <c r="P239" s="106">
        <v>2</v>
      </c>
      <c r="Q239" s="106">
        <v>0</v>
      </c>
      <c r="R239" s="106">
        <v>0</v>
      </c>
      <c r="S239" s="106">
        <v>1</v>
      </c>
      <c r="T239" s="106">
        <v>0</v>
      </c>
      <c r="U239" s="106">
        <v>1</v>
      </c>
    </row>
    <row r="240" spans="1:27">
      <c r="A240" s="62" t="s">
        <v>55</v>
      </c>
      <c r="B240" s="106">
        <v>0</v>
      </c>
      <c r="C240" s="106">
        <v>0</v>
      </c>
      <c r="D240" s="106">
        <v>4</v>
      </c>
      <c r="E240" s="106">
        <v>1</v>
      </c>
      <c r="F240" s="106">
        <v>5</v>
      </c>
      <c r="G240" s="106">
        <v>0</v>
      </c>
      <c r="H240" s="106">
        <v>0</v>
      </c>
      <c r="I240" s="106">
        <v>1</v>
      </c>
      <c r="J240" s="106">
        <v>1</v>
      </c>
      <c r="K240" s="106">
        <v>2</v>
      </c>
      <c r="L240" s="106">
        <v>0</v>
      </c>
      <c r="M240" s="106">
        <v>0</v>
      </c>
      <c r="N240" s="106">
        <v>2</v>
      </c>
      <c r="O240" s="106">
        <v>0</v>
      </c>
      <c r="P240" s="106">
        <v>2</v>
      </c>
      <c r="Q240" s="106">
        <v>0</v>
      </c>
      <c r="R240" s="106">
        <v>0</v>
      </c>
      <c r="S240" s="106">
        <v>1</v>
      </c>
      <c r="T240" s="106">
        <v>0</v>
      </c>
      <c r="U240" s="106">
        <v>1</v>
      </c>
    </row>
    <row r="241" spans="1:22">
      <c r="A241" s="62" t="s">
        <v>56</v>
      </c>
      <c r="B241" s="106">
        <v>0</v>
      </c>
      <c r="C241" s="106">
        <v>1</v>
      </c>
      <c r="D241" s="106">
        <v>2</v>
      </c>
      <c r="E241" s="106">
        <v>2</v>
      </c>
      <c r="F241" s="106">
        <v>5</v>
      </c>
      <c r="G241" s="106">
        <v>0</v>
      </c>
      <c r="H241" s="106">
        <v>0</v>
      </c>
      <c r="I241" s="106">
        <v>1</v>
      </c>
      <c r="J241" s="106">
        <v>1</v>
      </c>
      <c r="K241" s="106">
        <v>2</v>
      </c>
      <c r="L241" s="106">
        <v>0</v>
      </c>
      <c r="M241" s="106">
        <v>1</v>
      </c>
      <c r="N241" s="106">
        <v>0</v>
      </c>
      <c r="O241" s="106">
        <v>1</v>
      </c>
      <c r="P241" s="106">
        <v>2</v>
      </c>
      <c r="Q241" s="106">
        <v>0</v>
      </c>
      <c r="R241" s="106">
        <v>0</v>
      </c>
      <c r="S241" s="106">
        <v>1</v>
      </c>
      <c r="T241" s="106">
        <v>0</v>
      </c>
      <c r="U241" s="106">
        <v>1</v>
      </c>
    </row>
    <row r="242" spans="1:22">
      <c r="A242" s="62" t="s">
        <v>57</v>
      </c>
      <c r="B242" s="106">
        <v>0</v>
      </c>
      <c r="C242" s="106">
        <v>1</v>
      </c>
      <c r="D242" s="106">
        <v>3</v>
      </c>
      <c r="E242" s="106">
        <v>1</v>
      </c>
      <c r="F242" s="106">
        <v>5</v>
      </c>
      <c r="G242" s="106">
        <v>0</v>
      </c>
      <c r="H242" s="106">
        <v>0</v>
      </c>
      <c r="I242" s="106">
        <v>1</v>
      </c>
      <c r="J242" s="106">
        <v>1</v>
      </c>
      <c r="K242" s="106">
        <v>2</v>
      </c>
      <c r="L242" s="106">
        <v>0</v>
      </c>
      <c r="M242" s="106">
        <v>1</v>
      </c>
      <c r="N242" s="106">
        <v>1</v>
      </c>
      <c r="O242" s="106">
        <v>0</v>
      </c>
      <c r="P242" s="106">
        <v>2</v>
      </c>
      <c r="Q242" s="106">
        <v>0</v>
      </c>
      <c r="R242" s="106">
        <v>0</v>
      </c>
      <c r="S242" s="106">
        <v>1</v>
      </c>
      <c r="T242" s="106">
        <v>0</v>
      </c>
      <c r="U242" s="106">
        <v>1</v>
      </c>
    </row>
    <row r="243" spans="1:22">
      <c r="A243" s="61"/>
      <c r="B243" s="61"/>
      <c r="G243" s="61"/>
      <c r="L243" s="61"/>
      <c r="Q243" s="61"/>
      <c r="V243" s="61"/>
    </row>
    <row r="244" spans="1:22">
      <c r="A244" s="62" t="s">
        <v>104</v>
      </c>
      <c r="B244" s="62" t="s">
        <v>74</v>
      </c>
      <c r="G244" s="62" t="s">
        <v>70</v>
      </c>
      <c r="L244" s="62" t="s">
        <v>71</v>
      </c>
      <c r="Q244" s="62" t="s">
        <v>72</v>
      </c>
    </row>
    <row r="245" spans="1:22">
      <c r="B245" s="62" t="s">
        <v>2</v>
      </c>
      <c r="C245" s="62" t="s">
        <v>3</v>
      </c>
      <c r="D245" s="62" t="s">
        <v>4</v>
      </c>
      <c r="E245" s="62" t="s">
        <v>5</v>
      </c>
      <c r="F245" s="62" t="s">
        <v>6</v>
      </c>
      <c r="G245" s="62" t="s">
        <v>2</v>
      </c>
      <c r="H245" s="62" t="s">
        <v>3</v>
      </c>
      <c r="I245" s="62" t="s">
        <v>4</v>
      </c>
      <c r="J245" s="62" t="s">
        <v>5</v>
      </c>
      <c r="K245" s="62" t="s">
        <v>6</v>
      </c>
      <c r="L245" s="62" t="s">
        <v>2</v>
      </c>
      <c r="M245" s="62" t="s">
        <v>3</v>
      </c>
      <c r="N245" s="62" t="s">
        <v>4</v>
      </c>
      <c r="O245" s="62" t="s">
        <v>5</v>
      </c>
      <c r="P245" s="62" t="s">
        <v>6</v>
      </c>
      <c r="Q245" s="62" t="s">
        <v>2</v>
      </c>
      <c r="R245" s="62" t="s">
        <v>3</v>
      </c>
      <c r="S245" s="62" t="s">
        <v>4</v>
      </c>
      <c r="T245" s="62" t="s">
        <v>5</v>
      </c>
      <c r="U245" s="62" t="s">
        <v>6</v>
      </c>
    </row>
    <row r="246" spans="1:22">
      <c r="A246" s="62" t="s">
        <v>1</v>
      </c>
      <c r="B246" s="106">
        <v>0</v>
      </c>
      <c r="C246" s="106">
        <v>0</v>
      </c>
      <c r="D246" s="106">
        <v>0</v>
      </c>
      <c r="E246" s="106">
        <v>0</v>
      </c>
      <c r="F246" s="106">
        <v>0</v>
      </c>
      <c r="G246" s="106">
        <v>0</v>
      </c>
      <c r="H246" s="106">
        <v>0</v>
      </c>
      <c r="I246" s="106">
        <v>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</row>
    <row r="247" spans="1:22">
      <c r="A247" s="62" t="s">
        <v>36</v>
      </c>
      <c r="B247" s="106">
        <v>0</v>
      </c>
      <c r="C247" s="106">
        <v>0</v>
      </c>
      <c r="D247" s="106">
        <v>0</v>
      </c>
      <c r="E247" s="106">
        <v>0</v>
      </c>
      <c r="F247" s="106">
        <v>0</v>
      </c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</row>
    <row r="248" spans="1:22">
      <c r="A248" s="62" t="s">
        <v>37</v>
      </c>
      <c r="B248" s="106">
        <v>0</v>
      </c>
      <c r="C248" s="106">
        <v>0</v>
      </c>
      <c r="D248" s="106">
        <v>0</v>
      </c>
      <c r="E248" s="106">
        <v>0</v>
      </c>
      <c r="F248" s="106">
        <v>0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</row>
    <row r="249" spans="1:22">
      <c r="A249" s="62" t="s">
        <v>38</v>
      </c>
      <c r="B249" s="106">
        <v>0</v>
      </c>
      <c r="C249" s="106">
        <v>0</v>
      </c>
      <c r="D249" s="106">
        <v>0</v>
      </c>
      <c r="E249" s="106">
        <v>0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</row>
    <row r="250" spans="1:22">
      <c r="A250" s="62" t="s">
        <v>39</v>
      </c>
      <c r="B250" s="106">
        <v>0</v>
      </c>
      <c r="C250" s="106">
        <v>0</v>
      </c>
      <c r="D250" s="106">
        <v>0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</row>
    <row r="251" spans="1:22">
      <c r="A251" s="62" t="s">
        <v>40</v>
      </c>
      <c r="B251" s="106">
        <v>0</v>
      </c>
      <c r="C251" s="106">
        <v>0</v>
      </c>
      <c r="D251" s="106">
        <v>0</v>
      </c>
      <c r="E251" s="106">
        <v>0</v>
      </c>
      <c r="F251" s="106">
        <v>0</v>
      </c>
      <c r="G251" s="106">
        <v>0</v>
      </c>
      <c r="H251" s="106">
        <v>0</v>
      </c>
      <c r="I251" s="106">
        <v>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</row>
    <row r="252" spans="1:22">
      <c r="A252" s="62" t="s">
        <v>41</v>
      </c>
      <c r="B252" s="106">
        <v>0</v>
      </c>
      <c r="C252" s="106">
        <v>0</v>
      </c>
      <c r="D252" s="106">
        <v>0</v>
      </c>
      <c r="E252" s="106">
        <v>0</v>
      </c>
      <c r="F252" s="106">
        <v>0</v>
      </c>
      <c r="G252" s="106">
        <v>0</v>
      </c>
      <c r="H252" s="106">
        <v>0</v>
      </c>
      <c r="I252" s="106">
        <v>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</row>
    <row r="253" spans="1:22">
      <c r="A253" s="62" t="s">
        <v>42</v>
      </c>
      <c r="B253" s="106">
        <v>0</v>
      </c>
      <c r="C253" s="106">
        <v>0</v>
      </c>
      <c r="D253" s="106">
        <v>0</v>
      </c>
      <c r="E253" s="106">
        <v>0</v>
      </c>
      <c r="F253" s="106">
        <v>0</v>
      </c>
      <c r="G253" s="106">
        <v>0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</row>
    <row r="254" spans="1:22">
      <c r="A254" s="62" t="s">
        <v>43</v>
      </c>
      <c r="B254" s="106">
        <v>0</v>
      </c>
      <c r="C254" s="106">
        <v>0</v>
      </c>
      <c r="D254" s="106">
        <v>0</v>
      </c>
      <c r="E254" s="106">
        <v>0</v>
      </c>
      <c r="F254" s="106">
        <v>0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</row>
    <row r="255" spans="1:22">
      <c r="A255" s="62" t="s">
        <v>44</v>
      </c>
      <c r="B255" s="106">
        <v>0</v>
      </c>
      <c r="C255" s="106">
        <v>0</v>
      </c>
      <c r="D255" s="106">
        <v>0</v>
      </c>
      <c r="E255" s="106">
        <v>0</v>
      </c>
      <c r="F255" s="106">
        <v>0</v>
      </c>
      <c r="G255" s="106">
        <v>0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</row>
    <row r="256" spans="1:22">
      <c r="A256" s="62" t="s">
        <v>45</v>
      </c>
      <c r="B256" s="106">
        <v>0</v>
      </c>
      <c r="C256" s="106">
        <v>0</v>
      </c>
      <c r="D256" s="106">
        <v>0</v>
      </c>
      <c r="E256" s="106">
        <v>0</v>
      </c>
      <c r="F256" s="106">
        <v>0</v>
      </c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</row>
    <row r="257" spans="1:21">
      <c r="A257" s="62" t="s">
        <v>46</v>
      </c>
      <c r="B257" s="106">
        <v>0</v>
      </c>
      <c r="C257" s="106">
        <v>0</v>
      </c>
      <c r="D257" s="106">
        <v>0</v>
      </c>
      <c r="E257" s="106">
        <v>0</v>
      </c>
      <c r="F257" s="106">
        <v>0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0</v>
      </c>
      <c r="R257" s="106">
        <v>0</v>
      </c>
      <c r="S257" s="106">
        <v>0</v>
      </c>
      <c r="T257" s="106">
        <v>0</v>
      </c>
      <c r="U257" s="106">
        <v>0</v>
      </c>
    </row>
    <row r="258" spans="1:21">
      <c r="A258" s="62" t="s">
        <v>47</v>
      </c>
      <c r="B258" s="106">
        <v>0</v>
      </c>
      <c r="C258" s="106">
        <v>0</v>
      </c>
      <c r="D258" s="106">
        <v>0</v>
      </c>
      <c r="E258" s="106">
        <v>0</v>
      </c>
      <c r="F258" s="106">
        <v>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</row>
    <row r="259" spans="1:21">
      <c r="A259" s="62" t="s">
        <v>48</v>
      </c>
      <c r="B259" s="106">
        <v>0</v>
      </c>
      <c r="C259" s="106">
        <v>0</v>
      </c>
      <c r="D259" s="106">
        <v>0</v>
      </c>
      <c r="E259" s="106">
        <v>0</v>
      </c>
      <c r="F259" s="106">
        <v>0</v>
      </c>
      <c r="G259" s="106">
        <v>0</v>
      </c>
      <c r="H259" s="106">
        <v>0</v>
      </c>
      <c r="I259" s="106">
        <v>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</row>
    <row r="260" spans="1:21">
      <c r="A260" s="62" t="s">
        <v>49</v>
      </c>
      <c r="B260" s="106">
        <v>0</v>
      </c>
      <c r="C260" s="106">
        <v>0</v>
      </c>
      <c r="D260" s="106">
        <v>0</v>
      </c>
      <c r="E260" s="106">
        <v>0</v>
      </c>
      <c r="F260" s="106">
        <v>0</v>
      </c>
      <c r="G260" s="106">
        <v>0</v>
      </c>
      <c r="H260" s="106">
        <v>0</v>
      </c>
      <c r="I260" s="106">
        <v>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</row>
    <row r="261" spans="1:21">
      <c r="A261" s="62" t="s">
        <v>50</v>
      </c>
      <c r="B261" s="106">
        <v>0</v>
      </c>
      <c r="C261" s="106">
        <v>0</v>
      </c>
      <c r="D261" s="106">
        <v>0</v>
      </c>
      <c r="E261" s="106">
        <v>0</v>
      </c>
      <c r="F261" s="106">
        <v>0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</row>
    <row r="262" spans="1:21">
      <c r="A262" s="62" t="s">
        <v>51</v>
      </c>
      <c r="B262" s="106">
        <v>0</v>
      </c>
      <c r="C262" s="106">
        <v>0</v>
      </c>
      <c r="D262" s="106">
        <v>0</v>
      </c>
      <c r="E262" s="106">
        <v>0</v>
      </c>
      <c r="F262" s="106">
        <v>0</v>
      </c>
      <c r="G262" s="106">
        <v>0</v>
      </c>
      <c r="H262" s="106">
        <v>0</v>
      </c>
      <c r="I262" s="106">
        <v>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</row>
    <row r="263" spans="1:21">
      <c r="A263" s="62" t="s">
        <v>52</v>
      </c>
      <c r="B263" s="106">
        <v>0</v>
      </c>
      <c r="C263" s="106">
        <v>0</v>
      </c>
      <c r="D263" s="106">
        <v>0</v>
      </c>
      <c r="E263" s="106">
        <v>0</v>
      </c>
      <c r="F263" s="106">
        <v>0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</row>
    <row r="264" spans="1:21">
      <c r="A264" s="62" t="s">
        <v>53</v>
      </c>
      <c r="B264" s="106">
        <v>0</v>
      </c>
      <c r="C264" s="106">
        <v>0</v>
      </c>
      <c r="D264" s="106">
        <v>0</v>
      </c>
      <c r="E264" s="106">
        <v>0</v>
      </c>
      <c r="F264" s="106">
        <v>0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</row>
    <row r="265" spans="1:21">
      <c r="A265" s="62" t="s">
        <v>54</v>
      </c>
      <c r="B265" s="106">
        <v>0</v>
      </c>
      <c r="C265" s="106">
        <v>0</v>
      </c>
      <c r="D265" s="106">
        <v>0</v>
      </c>
      <c r="E265" s="106">
        <v>0</v>
      </c>
      <c r="F265" s="106">
        <v>0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</row>
    <row r="266" spans="1:21">
      <c r="A266" s="62" t="s">
        <v>55</v>
      </c>
      <c r="B266" s="106">
        <v>0</v>
      </c>
      <c r="C266" s="106">
        <v>0</v>
      </c>
      <c r="D266" s="106">
        <v>0</v>
      </c>
      <c r="E266" s="106">
        <v>0</v>
      </c>
      <c r="F266" s="106">
        <v>0</v>
      </c>
      <c r="G266" s="106">
        <v>0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</row>
    <row r="267" spans="1:21">
      <c r="A267" s="62" t="s">
        <v>56</v>
      </c>
      <c r="B267" s="106">
        <v>0</v>
      </c>
      <c r="C267" s="106">
        <v>0</v>
      </c>
      <c r="D267" s="106">
        <v>0</v>
      </c>
      <c r="E267" s="106">
        <v>0</v>
      </c>
      <c r="F267" s="106">
        <v>0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</row>
    <row r="268" spans="1:21">
      <c r="A268" s="62" t="s">
        <v>57</v>
      </c>
      <c r="B268" s="106">
        <v>0</v>
      </c>
      <c r="C268" s="106">
        <v>0</v>
      </c>
      <c r="D268" s="106">
        <v>0</v>
      </c>
      <c r="E268" s="106">
        <v>0</v>
      </c>
      <c r="F268" s="106">
        <v>0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0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</row>
    <row r="269" spans="1:21">
      <c r="A269" s="66"/>
      <c r="B269" s="63"/>
      <c r="C269" s="63"/>
      <c r="D269" s="63"/>
      <c r="E269" s="63"/>
      <c r="F269" s="65"/>
      <c r="G269" s="65"/>
      <c r="H269" s="65"/>
      <c r="I269" s="65"/>
      <c r="J269" s="65"/>
      <c r="K269" s="65"/>
      <c r="L269" s="65"/>
      <c r="M269" s="65"/>
      <c r="N269" s="63"/>
      <c r="O269" s="63"/>
      <c r="P269" s="63"/>
      <c r="Q269" s="63"/>
    </row>
    <row r="270" spans="1:21">
      <c r="A270" s="62" t="s">
        <v>152</v>
      </c>
      <c r="B270" s="62" t="s">
        <v>74</v>
      </c>
      <c r="G270" s="62" t="s">
        <v>70</v>
      </c>
      <c r="L270" s="62" t="s">
        <v>71</v>
      </c>
      <c r="Q270" s="62" t="s">
        <v>72</v>
      </c>
    </row>
    <row r="271" spans="1:21">
      <c r="B271" s="62" t="s">
        <v>2</v>
      </c>
      <c r="C271" s="62" t="s">
        <v>3</v>
      </c>
      <c r="D271" s="62" t="s">
        <v>4</v>
      </c>
      <c r="E271" s="62" t="s">
        <v>5</v>
      </c>
      <c r="F271" s="62" t="s">
        <v>6</v>
      </c>
      <c r="G271" s="62" t="s">
        <v>2</v>
      </c>
      <c r="H271" s="62" t="s">
        <v>3</v>
      </c>
      <c r="I271" s="62" t="s">
        <v>4</v>
      </c>
      <c r="J271" s="62" t="s">
        <v>5</v>
      </c>
      <c r="K271" s="62" t="s">
        <v>6</v>
      </c>
      <c r="L271" s="62" t="s">
        <v>2</v>
      </c>
      <c r="M271" s="62" t="s">
        <v>3</v>
      </c>
      <c r="N271" s="62" t="s">
        <v>4</v>
      </c>
      <c r="O271" s="62" t="s">
        <v>5</v>
      </c>
      <c r="P271" s="62" t="s">
        <v>6</v>
      </c>
      <c r="Q271" s="62" t="s">
        <v>2</v>
      </c>
      <c r="R271" s="62" t="s">
        <v>3</v>
      </c>
      <c r="S271" s="62" t="s">
        <v>4</v>
      </c>
      <c r="T271" s="62" t="s">
        <v>5</v>
      </c>
      <c r="U271" s="62" t="s">
        <v>6</v>
      </c>
    </row>
    <row r="272" spans="1:21">
      <c r="A272" s="62" t="s">
        <v>1</v>
      </c>
      <c r="B272" s="106">
        <v>6</v>
      </c>
      <c r="C272" s="106">
        <v>44</v>
      </c>
      <c r="D272" s="106">
        <v>37</v>
      </c>
      <c r="E272" s="106">
        <v>5</v>
      </c>
      <c r="F272" s="106">
        <v>92</v>
      </c>
      <c r="G272" s="106">
        <v>3</v>
      </c>
      <c r="H272" s="106">
        <v>14</v>
      </c>
      <c r="I272" s="106">
        <v>11</v>
      </c>
      <c r="J272" s="106">
        <v>1</v>
      </c>
      <c r="K272" s="106">
        <v>29</v>
      </c>
      <c r="L272" s="106">
        <v>2</v>
      </c>
      <c r="M272" s="106">
        <v>19</v>
      </c>
      <c r="N272" s="106">
        <v>16</v>
      </c>
      <c r="O272" s="106">
        <v>1</v>
      </c>
      <c r="P272" s="106">
        <v>38</v>
      </c>
      <c r="Q272" s="106">
        <v>1</v>
      </c>
      <c r="R272" s="106">
        <v>11</v>
      </c>
      <c r="S272" s="106">
        <v>10</v>
      </c>
      <c r="T272" s="106">
        <v>3</v>
      </c>
      <c r="U272" s="106">
        <v>25</v>
      </c>
    </row>
    <row r="273" spans="1:21">
      <c r="A273" s="62" t="s">
        <v>36</v>
      </c>
      <c r="B273" s="106">
        <v>8</v>
      </c>
      <c r="C273" s="106">
        <v>43</v>
      </c>
      <c r="D273" s="106">
        <v>37</v>
      </c>
      <c r="E273" s="106">
        <v>4</v>
      </c>
      <c r="F273" s="106">
        <v>92</v>
      </c>
      <c r="G273" s="106">
        <v>3</v>
      </c>
      <c r="H273" s="106">
        <v>15</v>
      </c>
      <c r="I273" s="106">
        <v>10</v>
      </c>
      <c r="J273" s="106">
        <v>1</v>
      </c>
      <c r="K273" s="106">
        <v>29</v>
      </c>
      <c r="L273" s="106">
        <v>4</v>
      </c>
      <c r="M273" s="106">
        <v>17</v>
      </c>
      <c r="N273" s="106">
        <v>17</v>
      </c>
      <c r="O273" s="106">
        <v>0</v>
      </c>
      <c r="P273" s="106">
        <v>38</v>
      </c>
      <c r="Q273" s="106">
        <v>1</v>
      </c>
      <c r="R273" s="106">
        <v>11</v>
      </c>
      <c r="S273" s="106">
        <v>10</v>
      </c>
      <c r="T273" s="106">
        <v>3</v>
      </c>
      <c r="U273" s="106">
        <v>25</v>
      </c>
    </row>
    <row r="274" spans="1:21">
      <c r="A274" s="62" t="s">
        <v>37</v>
      </c>
      <c r="B274" s="106">
        <v>8</v>
      </c>
      <c r="C274" s="106">
        <v>43</v>
      </c>
      <c r="D274" s="106">
        <v>38</v>
      </c>
      <c r="E274" s="106">
        <v>3</v>
      </c>
      <c r="F274" s="106">
        <v>92</v>
      </c>
      <c r="G274" s="106">
        <v>3</v>
      </c>
      <c r="H274" s="106">
        <v>15</v>
      </c>
      <c r="I274" s="106">
        <v>11</v>
      </c>
      <c r="J274" s="106">
        <v>0</v>
      </c>
      <c r="K274" s="106">
        <v>29</v>
      </c>
      <c r="L274" s="106">
        <v>3</v>
      </c>
      <c r="M274" s="106">
        <v>15</v>
      </c>
      <c r="N274" s="106">
        <v>20</v>
      </c>
      <c r="O274" s="106">
        <v>0</v>
      </c>
      <c r="P274" s="106">
        <v>38</v>
      </c>
      <c r="Q274" s="106">
        <v>2</v>
      </c>
      <c r="R274" s="106">
        <v>13</v>
      </c>
      <c r="S274" s="106">
        <v>7</v>
      </c>
      <c r="T274" s="106">
        <v>3</v>
      </c>
      <c r="U274" s="106">
        <v>25</v>
      </c>
    </row>
    <row r="275" spans="1:21">
      <c r="A275" s="62" t="s">
        <v>38</v>
      </c>
      <c r="B275" s="106">
        <v>8</v>
      </c>
      <c r="C275" s="106">
        <v>42</v>
      </c>
      <c r="D275" s="106">
        <v>39</v>
      </c>
      <c r="E275" s="106">
        <v>3</v>
      </c>
      <c r="F275" s="106">
        <v>92</v>
      </c>
      <c r="G275" s="106">
        <v>3</v>
      </c>
      <c r="H275" s="106">
        <v>15</v>
      </c>
      <c r="I275" s="106">
        <v>11</v>
      </c>
      <c r="J275" s="106">
        <v>0</v>
      </c>
      <c r="K275" s="106">
        <v>29</v>
      </c>
      <c r="L275" s="106">
        <v>3</v>
      </c>
      <c r="M275" s="106">
        <v>14</v>
      </c>
      <c r="N275" s="106">
        <v>21</v>
      </c>
      <c r="O275" s="106">
        <v>0</v>
      </c>
      <c r="P275" s="106">
        <v>38</v>
      </c>
      <c r="Q275" s="106">
        <v>2</v>
      </c>
      <c r="R275" s="106">
        <v>13</v>
      </c>
      <c r="S275" s="106">
        <v>7</v>
      </c>
      <c r="T275" s="106">
        <v>3</v>
      </c>
      <c r="U275" s="106">
        <v>25</v>
      </c>
    </row>
    <row r="276" spans="1:21">
      <c r="A276" s="62" t="s">
        <v>39</v>
      </c>
      <c r="B276" s="106">
        <v>10</v>
      </c>
      <c r="C276" s="106">
        <v>35</v>
      </c>
      <c r="D276" s="106">
        <v>39</v>
      </c>
      <c r="E276" s="106">
        <v>8</v>
      </c>
      <c r="F276" s="106">
        <v>92</v>
      </c>
      <c r="G276" s="106">
        <v>4</v>
      </c>
      <c r="H276" s="106">
        <v>12</v>
      </c>
      <c r="I276" s="106">
        <v>13</v>
      </c>
      <c r="J276" s="106">
        <v>0</v>
      </c>
      <c r="K276" s="106">
        <v>29</v>
      </c>
      <c r="L276" s="106">
        <v>4</v>
      </c>
      <c r="M276" s="106">
        <v>12</v>
      </c>
      <c r="N276" s="106">
        <v>18</v>
      </c>
      <c r="O276" s="106">
        <v>4</v>
      </c>
      <c r="P276" s="106">
        <v>38</v>
      </c>
      <c r="Q276" s="106">
        <v>2</v>
      </c>
      <c r="R276" s="106">
        <v>11</v>
      </c>
      <c r="S276" s="106">
        <v>8</v>
      </c>
      <c r="T276" s="106">
        <v>4</v>
      </c>
      <c r="U276" s="106">
        <v>25</v>
      </c>
    </row>
    <row r="277" spans="1:21">
      <c r="A277" s="62" t="s">
        <v>40</v>
      </c>
      <c r="B277" s="106">
        <v>7</v>
      </c>
      <c r="C277" s="106">
        <v>49</v>
      </c>
      <c r="D277" s="106">
        <v>31</v>
      </c>
      <c r="E277" s="106">
        <v>5</v>
      </c>
      <c r="F277" s="106">
        <v>92</v>
      </c>
      <c r="G277" s="106">
        <v>3</v>
      </c>
      <c r="H277" s="106">
        <v>16</v>
      </c>
      <c r="I277" s="106">
        <v>8</v>
      </c>
      <c r="J277" s="106">
        <v>2</v>
      </c>
      <c r="K277" s="106">
        <v>29</v>
      </c>
      <c r="L277" s="106">
        <v>2</v>
      </c>
      <c r="M277" s="106">
        <v>19</v>
      </c>
      <c r="N277" s="106">
        <v>16</v>
      </c>
      <c r="O277" s="106">
        <v>1</v>
      </c>
      <c r="P277" s="106">
        <v>38</v>
      </c>
      <c r="Q277" s="106">
        <v>2</v>
      </c>
      <c r="R277" s="106">
        <v>14</v>
      </c>
      <c r="S277" s="106">
        <v>7</v>
      </c>
      <c r="T277" s="106">
        <v>2</v>
      </c>
      <c r="U277" s="106">
        <v>25</v>
      </c>
    </row>
    <row r="278" spans="1:21">
      <c r="A278" s="62" t="s">
        <v>41</v>
      </c>
      <c r="B278" s="106">
        <v>9</v>
      </c>
      <c r="C278" s="106">
        <v>57</v>
      </c>
      <c r="D278" s="106">
        <v>26</v>
      </c>
      <c r="E278" s="106">
        <v>0</v>
      </c>
      <c r="F278" s="106">
        <v>92</v>
      </c>
      <c r="G278" s="106">
        <v>3</v>
      </c>
      <c r="H278" s="106">
        <v>18</v>
      </c>
      <c r="I278" s="106">
        <v>8</v>
      </c>
      <c r="J278" s="106">
        <v>0</v>
      </c>
      <c r="K278" s="106">
        <v>29</v>
      </c>
      <c r="L278" s="106">
        <v>3</v>
      </c>
      <c r="M278" s="106">
        <v>27</v>
      </c>
      <c r="N278" s="106">
        <v>8</v>
      </c>
      <c r="O278" s="106">
        <v>0</v>
      </c>
      <c r="P278" s="106">
        <v>38</v>
      </c>
      <c r="Q278" s="106">
        <v>3</v>
      </c>
      <c r="R278" s="106">
        <v>12</v>
      </c>
      <c r="S278" s="106">
        <v>10</v>
      </c>
      <c r="T278" s="106">
        <v>0</v>
      </c>
      <c r="U278" s="106">
        <v>25</v>
      </c>
    </row>
    <row r="279" spans="1:21">
      <c r="A279" s="62" t="s">
        <v>42</v>
      </c>
      <c r="B279" s="106">
        <v>6</v>
      </c>
      <c r="C279" s="106">
        <v>65</v>
      </c>
      <c r="D279" s="106">
        <v>21</v>
      </c>
      <c r="E279" s="106">
        <v>0</v>
      </c>
      <c r="F279" s="106">
        <v>92</v>
      </c>
      <c r="G279" s="106">
        <v>2</v>
      </c>
      <c r="H279" s="106">
        <v>18</v>
      </c>
      <c r="I279" s="106">
        <v>9</v>
      </c>
      <c r="J279" s="106">
        <v>0</v>
      </c>
      <c r="K279" s="106">
        <v>29</v>
      </c>
      <c r="L279" s="106">
        <v>2</v>
      </c>
      <c r="M279" s="106">
        <v>30</v>
      </c>
      <c r="N279" s="106">
        <v>6</v>
      </c>
      <c r="O279" s="106">
        <v>0</v>
      </c>
      <c r="P279" s="106">
        <v>38</v>
      </c>
      <c r="Q279" s="106">
        <v>2</v>
      </c>
      <c r="R279" s="106">
        <v>17</v>
      </c>
      <c r="S279" s="106">
        <v>6</v>
      </c>
      <c r="T279" s="106">
        <v>0</v>
      </c>
      <c r="U279" s="106">
        <v>25</v>
      </c>
    </row>
    <row r="280" spans="1:21">
      <c r="A280" s="62" t="s">
        <v>43</v>
      </c>
      <c r="B280" s="106">
        <v>0</v>
      </c>
      <c r="C280" s="106">
        <v>31</v>
      </c>
      <c r="D280" s="106">
        <v>18</v>
      </c>
      <c r="E280" s="106">
        <v>0</v>
      </c>
      <c r="F280" s="106">
        <v>49</v>
      </c>
      <c r="G280" s="106">
        <v>0</v>
      </c>
      <c r="H280" s="106">
        <v>7</v>
      </c>
      <c r="I280" s="106">
        <v>7</v>
      </c>
      <c r="J280" s="106">
        <v>0</v>
      </c>
      <c r="K280" s="106">
        <v>14</v>
      </c>
      <c r="L280" s="106">
        <v>0</v>
      </c>
      <c r="M280" s="106">
        <v>17</v>
      </c>
      <c r="N280" s="106">
        <v>6</v>
      </c>
      <c r="O280" s="106">
        <v>0</v>
      </c>
      <c r="P280" s="106">
        <v>23</v>
      </c>
      <c r="Q280" s="106">
        <v>0</v>
      </c>
      <c r="R280" s="106">
        <v>7</v>
      </c>
      <c r="S280" s="106">
        <v>5</v>
      </c>
      <c r="T280" s="106">
        <v>0</v>
      </c>
      <c r="U280" s="106">
        <v>12</v>
      </c>
    </row>
    <row r="281" spans="1:21">
      <c r="A281" s="62" t="s">
        <v>44</v>
      </c>
      <c r="B281" s="106">
        <v>7</v>
      </c>
      <c r="C281" s="106">
        <v>37</v>
      </c>
      <c r="D281" s="106">
        <v>12</v>
      </c>
      <c r="E281" s="106">
        <v>0</v>
      </c>
      <c r="F281" s="106">
        <v>56</v>
      </c>
      <c r="G281" s="106">
        <v>4</v>
      </c>
      <c r="H281" s="106">
        <v>12</v>
      </c>
      <c r="I281" s="106">
        <v>2</v>
      </c>
      <c r="J281" s="106">
        <v>0</v>
      </c>
      <c r="K281" s="106">
        <v>18</v>
      </c>
      <c r="L281" s="106">
        <v>3</v>
      </c>
      <c r="M281" s="106">
        <v>18</v>
      </c>
      <c r="N281" s="106">
        <v>6</v>
      </c>
      <c r="O281" s="106">
        <v>0</v>
      </c>
      <c r="P281" s="106">
        <v>27</v>
      </c>
      <c r="Q281" s="106">
        <v>0</v>
      </c>
      <c r="R281" s="106">
        <v>7</v>
      </c>
      <c r="S281" s="106">
        <v>4</v>
      </c>
      <c r="T281" s="106">
        <v>0</v>
      </c>
      <c r="U281" s="106">
        <v>11</v>
      </c>
    </row>
    <row r="282" spans="1:21">
      <c r="A282" s="62" t="s">
        <v>45</v>
      </c>
      <c r="B282" s="106">
        <v>5</v>
      </c>
      <c r="C282" s="106">
        <v>55</v>
      </c>
      <c r="D282" s="106">
        <v>30</v>
      </c>
      <c r="E282" s="106">
        <v>2</v>
      </c>
      <c r="F282" s="106">
        <v>92</v>
      </c>
      <c r="G282" s="106">
        <v>3</v>
      </c>
      <c r="H282" s="106">
        <v>17</v>
      </c>
      <c r="I282" s="106">
        <v>9</v>
      </c>
      <c r="J282" s="106">
        <v>0</v>
      </c>
      <c r="K282" s="106">
        <v>29</v>
      </c>
      <c r="L282" s="106">
        <v>1</v>
      </c>
      <c r="M282" s="106">
        <v>24</v>
      </c>
      <c r="N282" s="106">
        <v>13</v>
      </c>
      <c r="O282" s="106">
        <v>0</v>
      </c>
      <c r="P282" s="106">
        <v>38</v>
      </c>
      <c r="Q282" s="106">
        <v>1</v>
      </c>
      <c r="R282" s="106">
        <v>14</v>
      </c>
      <c r="S282" s="106">
        <v>8</v>
      </c>
      <c r="T282" s="106">
        <v>2</v>
      </c>
      <c r="U282" s="106">
        <v>25</v>
      </c>
    </row>
    <row r="283" spans="1:21">
      <c r="A283" s="62" t="s">
        <v>46</v>
      </c>
      <c r="B283" s="106">
        <v>4</v>
      </c>
      <c r="C283" s="106">
        <v>54</v>
      </c>
      <c r="D283" s="106">
        <v>31</v>
      </c>
      <c r="E283" s="106">
        <v>3</v>
      </c>
      <c r="F283" s="106">
        <v>92</v>
      </c>
      <c r="G283" s="106">
        <v>2</v>
      </c>
      <c r="H283" s="106">
        <v>17</v>
      </c>
      <c r="I283" s="106">
        <v>9</v>
      </c>
      <c r="J283" s="106">
        <v>1</v>
      </c>
      <c r="K283" s="106">
        <v>29</v>
      </c>
      <c r="L283" s="106">
        <v>1</v>
      </c>
      <c r="M283" s="106">
        <v>22</v>
      </c>
      <c r="N283" s="106">
        <v>15</v>
      </c>
      <c r="O283" s="106">
        <v>0</v>
      </c>
      <c r="P283" s="106">
        <v>38</v>
      </c>
      <c r="Q283" s="106">
        <v>1</v>
      </c>
      <c r="R283" s="106">
        <v>15</v>
      </c>
      <c r="S283" s="106">
        <v>7</v>
      </c>
      <c r="T283" s="106">
        <v>2</v>
      </c>
      <c r="U283" s="106">
        <v>25</v>
      </c>
    </row>
    <row r="284" spans="1:21">
      <c r="A284" s="62" t="s">
        <v>47</v>
      </c>
      <c r="B284" s="106">
        <v>17</v>
      </c>
      <c r="C284" s="106">
        <v>48</v>
      </c>
      <c r="D284" s="106">
        <v>25</v>
      </c>
      <c r="E284" s="106">
        <v>2</v>
      </c>
      <c r="F284" s="106">
        <v>92</v>
      </c>
      <c r="G284" s="106">
        <v>6</v>
      </c>
      <c r="H284" s="106">
        <v>15</v>
      </c>
      <c r="I284" s="106">
        <v>7</v>
      </c>
      <c r="J284" s="106">
        <v>1</v>
      </c>
      <c r="K284" s="106">
        <v>29</v>
      </c>
      <c r="L284" s="106">
        <v>7</v>
      </c>
      <c r="M284" s="106">
        <v>22</v>
      </c>
      <c r="N284" s="106">
        <v>8</v>
      </c>
      <c r="O284" s="106">
        <v>1</v>
      </c>
      <c r="P284" s="106">
        <v>38</v>
      </c>
      <c r="Q284" s="106">
        <v>4</v>
      </c>
      <c r="R284" s="106">
        <v>11</v>
      </c>
      <c r="S284" s="106">
        <v>10</v>
      </c>
      <c r="T284" s="106">
        <v>0</v>
      </c>
      <c r="U284" s="106">
        <v>25</v>
      </c>
    </row>
    <row r="285" spans="1:21">
      <c r="A285" s="62" t="s">
        <v>48</v>
      </c>
      <c r="B285" s="106">
        <v>26</v>
      </c>
      <c r="C285" s="106">
        <v>44</v>
      </c>
      <c r="D285" s="106">
        <v>20</v>
      </c>
      <c r="E285" s="106">
        <v>2</v>
      </c>
      <c r="F285" s="106">
        <v>92</v>
      </c>
      <c r="G285" s="106">
        <v>10</v>
      </c>
      <c r="H285" s="106">
        <v>14</v>
      </c>
      <c r="I285" s="106">
        <v>4</v>
      </c>
      <c r="J285" s="106">
        <v>1</v>
      </c>
      <c r="K285" s="106">
        <v>29</v>
      </c>
      <c r="L285" s="106">
        <v>16</v>
      </c>
      <c r="M285" s="106">
        <v>13</v>
      </c>
      <c r="N285" s="106">
        <v>9</v>
      </c>
      <c r="O285" s="106">
        <v>0</v>
      </c>
      <c r="P285" s="106">
        <v>38</v>
      </c>
      <c r="Q285" s="106">
        <v>0</v>
      </c>
      <c r="R285" s="106">
        <v>17</v>
      </c>
      <c r="S285" s="106">
        <v>7</v>
      </c>
      <c r="T285" s="106">
        <v>1</v>
      </c>
      <c r="U285" s="106">
        <v>25</v>
      </c>
    </row>
    <row r="286" spans="1:21">
      <c r="A286" s="62" t="s">
        <v>49</v>
      </c>
      <c r="B286" s="106">
        <v>11</v>
      </c>
      <c r="C286" s="106">
        <v>53</v>
      </c>
      <c r="D286" s="106">
        <v>27</v>
      </c>
      <c r="E286" s="106">
        <v>1</v>
      </c>
      <c r="F286" s="106">
        <v>92</v>
      </c>
      <c r="G286" s="106">
        <v>4</v>
      </c>
      <c r="H286" s="106">
        <v>16</v>
      </c>
      <c r="I286" s="106">
        <v>9</v>
      </c>
      <c r="J286" s="106">
        <v>0</v>
      </c>
      <c r="K286" s="106">
        <v>29</v>
      </c>
      <c r="L286" s="106">
        <v>4</v>
      </c>
      <c r="M286" s="106">
        <v>24</v>
      </c>
      <c r="N286" s="106">
        <v>10</v>
      </c>
      <c r="O286" s="106">
        <v>0</v>
      </c>
      <c r="P286" s="106">
        <v>38</v>
      </c>
      <c r="Q286" s="106">
        <v>3</v>
      </c>
      <c r="R286" s="106">
        <v>13</v>
      </c>
      <c r="S286" s="106">
        <v>8</v>
      </c>
      <c r="T286" s="106">
        <v>1</v>
      </c>
      <c r="U286" s="106">
        <v>25</v>
      </c>
    </row>
    <row r="287" spans="1:21">
      <c r="A287" s="62" t="s">
        <v>50</v>
      </c>
      <c r="B287" s="106">
        <v>6</v>
      </c>
      <c r="C287" s="106">
        <v>46</v>
      </c>
      <c r="D287" s="106">
        <v>35</v>
      </c>
      <c r="E287" s="106">
        <v>5</v>
      </c>
      <c r="F287" s="106">
        <v>92</v>
      </c>
      <c r="G287" s="106">
        <v>3</v>
      </c>
      <c r="H287" s="106">
        <v>16</v>
      </c>
      <c r="I287" s="106">
        <v>9</v>
      </c>
      <c r="J287" s="106">
        <v>1</v>
      </c>
      <c r="K287" s="106">
        <v>29</v>
      </c>
      <c r="L287" s="106">
        <v>3</v>
      </c>
      <c r="M287" s="106">
        <v>18</v>
      </c>
      <c r="N287" s="106">
        <v>16</v>
      </c>
      <c r="O287" s="106">
        <v>1</v>
      </c>
      <c r="P287" s="106">
        <v>38</v>
      </c>
      <c r="Q287" s="106">
        <v>0</v>
      </c>
      <c r="R287" s="106">
        <v>12</v>
      </c>
      <c r="S287" s="106">
        <v>10</v>
      </c>
      <c r="T287" s="106">
        <v>3</v>
      </c>
      <c r="U287" s="106">
        <v>25</v>
      </c>
    </row>
    <row r="288" spans="1:21">
      <c r="A288" s="62" t="s">
        <v>51</v>
      </c>
      <c r="B288" s="106">
        <v>14</v>
      </c>
      <c r="C288" s="106">
        <v>46</v>
      </c>
      <c r="D288" s="106">
        <v>28</v>
      </c>
      <c r="E288" s="106">
        <v>4</v>
      </c>
      <c r="F288" s="106">
        <v>92</v>
      </c>
      <c r="G288" s="106">
        <v>4</v>
      </c>
      <c r="H288" s="106">
        <v>17</v>
      </c>
      <c r="I288" s="106">
        <v>7</v>
      </c>
      <c r="J288" s="106">
        <v>1</v>
      </c>
      <c r="K288" s="106">
        <v>29</v>
      </c>
      <c r="L288" s="106">
        <v>6</v>
      </c>
      <c r="M288" s="106">
        <v>20</v>
      </c>
      <c r="N288" s="106">
        <v>12</v>
      </c>
      <c r="O288" s="106">
        <v>0</v>
      </c>
      <c r="P288" s="106">
        <v>38</v>
      </c>
      <c r="Q288" s="106">
        <v>4</v>
      </c>
      <c r="R288" s="106">
        <v>9</v>
      </c>
      <c r="S288" s="106">
        <v>9</v>
      </c>
      <c r="T288" s="106">
        <v>3</v>
      </c>
      <c r="U288" s="106">
        <v>25</v>
      </c>
    </row>
    <row r="289" spans="1:21">
      <c r="A289" s="62" t="s">
        <v>52</v>
      </c>
      <c r="B289" s="106">
        <v>4</v>
      </c>
      <c r="C289" s="106">
        <v>32</v>
      </c>
      <c r="D289" s="106">
        <v>18</v>
      </c>
      <c r="E289" s="106">
        <v>0</v>
      </c>
      <c r="F289" s="106">
        <v>54</v>
      </c>
      <c r="G289" s="106">
        <v>1</v>
      </c>
      <c r="H289" s="106">
        <v>13</v>
      </c>
      <c r="I289" s="106">
        <v>7</v>
      </c>
      <c r="J289" s="106">
        <v>0</v>
      </c>
      <c r="K289" s="106">
        <v>21</v>
      </c>
      <c r="L289" s="106">
        <v>3</v>
      </c>
      <c r="M289" s="106">
        <v>13</v>
      </c>
      <c r="N289" s="106">
        <v>5</v>
      </c>
      <c r="O289" s="106">
        <v>0</v>
      </c>
      <c r="P289" s="106">
        <v>21</v>
      </c>
      <c r="Q289" s="106">
        <v>0</v>
      </c>
      <c r="R289" s="106">
        <v>6</v>
      </c>
      <c r="S289" s="106">
        <v>6</v>
      </c>
      <c r="T289" s="106">
        <v>0</v>
      </c>
      <c r="U289" s="106">
        <v>12</v>
      </c>
    </row>
    <row r="290" spans="1:21">
      <c r="A290" s="62" t="s">
        <v>53</v>
      </c>
      <c r="B290" s="106">
        <v>4</v>
      </c>
      <c r="C290" s="106">
        <v>53</v>
      </c>
      <c r="D290" s="106">
        <v>35</v>
      </c>
      <c r="E290" s="106">
        <v>0</v>
      </c>
      <c r="F290" s="106">
        <v>92</v>
      </c>
      <c r="G290" s="106">
        <v>2</v>
      </c>
      <c r="H290" s="106">
        <v>17</v>
      </c>
      <c r="I290" s="106">
        <v>10</v>
      </c>
      <c r="J290" s="106">
        <v>0</v>
      </c>
      <c r="K290" s="106">
        <v>29</v>
      </c>
      <c r="L290" s="106">
        <v>2</v>
      </c>
      <c r="M290" s="106">
        <v>25</v>
      </c>
      <c r="N290" s="106">
        <v>11</v>
      </c>
      <c r="O290" s="106">
        <v>0</v>
      </c>
      <c r="P290" s="106">
        <v>38</v>
      </c>
      <c r="Q290" s="106">
        <v>0</v>
      </c>
      <c r="R290" s="106">
        <v>11</v>
      </c>
      <c r="S290" s="106">
        <v>14</v>
      </c>
      <c r="T290" s="106">
        <v>0</v>
      </c>
      <c r="U290" s="106">
        <v>25</v>
      </c>
    </row>
    <row r="291" spans="1:21">
      <c r="A291" s="62" t="s">
        <v>54</v>
      </c>
      <c r="B291" s="106">
        <v>2</v>
      </c>
      <c r="C291" s="106">
        <v>46</v>
      </c>
      <c r="D291" s="106">
        <v>42</v>
      </c>
      <c r="E291" s="106">
        <v>2</v>
      </c>
      <c r="F291" s="106">
        <v>92</v>
      </c>
      <c r="G291" s="106">
        <v>1</v>
      </c>
      <c r="H291" s="106">
        <v>15</v>
      </c>
      <c r="I291" s="106">
        <v>12</v>
      </c>
      <c r="J291" s="106">
        <v>1</v>
      </c>
      <c r="K291" s="106">
        <v>29</v>
      </c>
      <c r="L291" s="106">
        <v>1</v>
      </c>
      <c r="M291" s="106">
        <v>20</v>
      </c>
      <c r="N291" s="106">
        <v>16</v>
      </c>
      <c r="O291" s="106">
        <v>1</v>
      </c>
      <c r="P291" s="106">
        <v>38</v>
      </c>
      <c r="Q291" s="106">
        <v>0</v>
      </c>
      <c r="R291" s="106">
        <v>11</v>
      </c>
      <c r="S291" s="106">
        <v>14</v>
      </c>
      <c r="T291" s="106">
        <v>0</v>
      </c>
      <c r="U291" s="106">
        <v>25</v>
      </c>
    </row>
    <row r="292" spans="1:21">
      <c r="A292" s="62" t="s">
        <v>55</v>
      </c>
      <c r="B292" s="106">
        <v>4</v>
      </c>
      <c r="C292" s="106">
        <v>46</v>
      </c>
      <c r="D292" s="106">
        <v>39</v>
      </c>
      <c r="E292" s="106">
        <v>3</v>
      </c>
      <c r="F292" s="106">
        <v>92</v>
      </c>
      <c r="G292" s="106">
        <v>3</v>
      </c>
      <c r="H292" s="106">
        <v>13</v>
      </c>
      <c r="I292" s="106">
        <v>12</v>
      </c>
      <c r="J292" s="106">
        <v>1</v>
      </c>
      <c r="K292" s="106">
        <v>29</v>
      </c>
      <c r="L292" s="106">
        <v>0</v>
      </c>
      <c r="M292" s="106">
        <v>22</v>
      </c>
      <c r="N292" s="106">
        <v>16</v>
      </c>
      <c r="O292" s="106">
        <v>0</v>
      </c>
      <c r="P292" s="106">
        <v>38</v>
      </c>
      <c r="Q292" s="106">
        <v>1</v>
      </c>
      <c r="R292" s="106">
        <v>11</v>
      </c>
      <c r="S292" s="106">
        <v>11</v>
      </c>
      <c r="T292" s="106">
        <v>2</v>
      </c>
      <c r="U292" s="106">
        <v>25</v>
      </c>
    </row>
    <row r="293" spans="1:21">
      <c r="A293" s="62" t="s">
        <v>56</v>
      </c>
      <c r="B293" s="106">
        <v>5</v>
      </c>
      <c r="C293" s="106">
        <v>32</v>
      </c>
      <c r="D293" s="106">
        <v>46</v>
      </c>
      <c r="E293" s="106">
        <v>9</v>
      </c>
      <c r="F293" s="106">
        <v>92</v>
      </c>
      <c r="G293" s="106">
        <v>2</v>
      </c>
      <c r="H293" s="106">
        <v>10</v>
      </c>
      <c r="I293" s="106">
        <v>14</v>
      </c>
      <c r="J293" s="106">
        <v>3</v>
      </c>
      <c r="K293" s="106">
        <v>29</v>
      </c>
      <c r="L293" s="106">
        <v>3</v>
      </c>
      <c r="M293" s="106">
        <v>13</v>
      </c>
      <c r="N293" s="106">
        <v>20</v>
      </c>
      <c r="O293" s="106">
        <v>2</v>
      </c>
      <c r="P293" s="106">
        <v>38</v>
      </c>
      <c r="Q293" s="106">
        <v>0</v>
      </c>
      <c r="R293" s="106">
        <v>9</v>
      </c>
      <c r="S293" s="106">
        <v>12</v>
      </c>
      <c r="T293" s="106">
        <v>4</v>
      </c>
      <c r="U293" s="106">
        <v>25</v>
      </c>
    </row>
    <row r="294" spans="1:21">
      <c r="A294" s="62" t="s">
        <v>57</v>
      </c>
      <c r="B294" s="106">
        <v>12</v>
      </c>
      <c r="C294" s="106">
        <v>43</v>
      </c>
      <c r="D294" s="106">
        <v>34</v>
      </c>
      <c r="E294" s="106">
        <v>3</v>
      </c>
      <c r="F294" s="106">
        <v>92</v>
      </c>
      <c r="G294" s="106">
        <v>4</v>
      </c>
      <c r="H294" s="106">
        <v>15</v>
      </c>
      <c r="I294" s="106">
        <v>9</v>
      </c>
      <c r="J294" s="106">
        <v>1</v>
      </c>
      <c r="K294" s="106">
        <v>29</v>
      </c>
      <c r="L294" s="106">
        <v>6</v>
      </c>
      <c r="M294" s="106">
        <v>17</v>
      </c>
      <c r="N294" s="106">
        <v>15</v>
      </c>
      <c r="O294" s="106">
        <v>0</v>
      </c>
      <c r="P294" s="106">
        <v>38</v>
      </c>
      <c r="Q294" s="106">
        <v>2</v>
      </c>
      <c r="R294" s="106">
        <v>11</v>
      </c>
      <c r="S294" s="106">
        <v>10</v>
      </c>
      <c r="T294" s="106">
        <v>2</v>
      </c>
      <c r="U294" s="106">
        <v>25</v>
      </c>
    </row>
    <row r="295" spans="1:21">
      <c r="A295" s="66"/>
      <c r="B295" s="63"/>
      <c r="C295" s="63"/>
      <c r="D295" s="63"/>
      <c r="E295" s="63"/>
      <c r="F295" s="65"/>
      <c r="G295" s="65"/>
      <c r="H295" s="65"/>
      <c r="I295" s="65"/>
      <c r="J295" s="65"/>
      <c r="K295" s="65"/>
      <c r="L295" s="65"/>
      <c r="M295" s="65"/>
      <c r="N295" s="63"/>
      <c r="O295" s="63"/>
      <c r="P295" s="63"/>
      <c r="Q295" s="63"/>
    </row>
    <row r="296" spans="1:21">
      <c r="A296" s="66"/>
      <c r="B296" s="63"/>
      <c r="C296" s="63"/>
      <c r="D296" s="63"/>
      <c r="E296" s="63"/>
      <c r="F296" s="65"/>
      <c r="G296" s="65"/>
      <c r="H296" s="65"/>
      <c r="I296" s="65"/>
      <c r="J296" s="65"/>
      <c r="K296" s="65"/>
      <c r="L296" s="65"/>
      <c r="M296" s="65"/>
      <c r="N296" s="63"/>
      <c r="O296" s="63"/>
      <c r="P296" s="63"/>
      <c r="Q296" s="63"/>
    </row>
    <row r="297" spans="1:21">
      <c r="A297" s="66"/>
      <c r="B297" s="63"/>
      <c r="C297" s="63"/>
      <c r="D297" s="63"/>
      <c r="E297" s="63"/>
      <c r="F297" s="65"/>
      <c r="G297" s="65"/>
      <c r="H297" s="65"/>
      <c r="I297" s="65"/>
      <c r="J297" s="65"/>
      <c r="K297" s="65"/>
      <c r="L297" s="65"/>
      <c r="M297" s="65"/>
      <c r="N297" s="63"/>
      <c r="O297" s="63"/>
      <c r="P297" s="63"/>
      <c r="Q297" s="63"/>
    </row>
    <row r="298" spans="1:21">
      <c r="A298" s="66"/>
      <c r="B298" s="63"/>
      <c r="C298" s="63"/>
      <c r="D298" s="63"/>
      <c r="E298" s="63"/>
      <c r="F298" s="65"/>
      <c r="G298" s="65"/>
      <c r="H298" s="65"/>
      <c r="I298" s="65"/>
      <c r="J298" s="65"/>
      <c r="K298" s="65"/>
      <c r="L298" s="65"/>
      <c r="M298" s="65"/>
      <c r="N298" s="63"/>
      <c r="O298" s="63"/>
      <c r="P298" s="63"/>
      <c r="Q298" s="63"/>
    </row>
    <row r="299" spans="1:21">
      <c r="A299" s="66"/>
      <c r="B299" s="63"/>
      <c r="C299" s="63"/>
      <c r="D299" s="63"/>
      <c r="E299" s="63"/>
      <c r="F299" s="65"/>
      <c r="G299" s="65"/>
      <c r="H299" s="65"/>
      <c r="I299" s="65"/>
      <c r="J299" s="65"/>
      <c r="K299" s="65"/>
      <c r="L299" s="65"/>
      <c r="M299" s="65"/>
      <c r="N299" s="63"/>
      <c r="O299" s="63"/>
      <c r="P299" s="63"/>
      <c r="Q299" s="63"/>
    </row>
    <row r="300" spans="1:21">
      <c r="A300" s="66"/>
      <c r="B300" s="63"/>
      <c r="C300" s="63"/>
      <c r="D300" s="63"/>
      <c r="E300" s="63"/>
      <c r="F300" s="65"/>
      <c r="G300" s="65"/>
      <c r="H300" s="65"/>
      <c r="I300" s="65"/>
      <c r="J300" s="65"/>
      <c r="K300" s="65"/>
      <c r="L300" s="65"/>
      <c r="M300" s="65"/>
      <c r="N300" s="63"/>
      <c r="O300" s="63"/>
      <c r="P300" s="63"/>
      <c r="Q300" s="63"/>
    </row>
    <row r="301" spans="1:21">
      <c r="A301" s="66"/>
      <c r="B301" s="63"/>
      <c r="C301" s="63"/>
      <c r="D301" s="63"/>
      <c r="E301" s="63"/>
      <c r="F301" s="65"/>
      <c r="G301" s="65"/>
      <c r="H301" s="65"/>
      <c r="I301" s="65"/>
      <c r="J301" s="65"/>
      <c r="K301" s="65"/>
      <c r="L301" s="65"/>
      <c r="M301" s="65"/>
      <c r="N301" s="63"/>
      <c r="O301" s="63"/>
      <c r="P301" s="63"/>
      <c r="Q301" s="63"/>
    </row>
    <row r="302" spans="1:21">
      <c r="A302" s="66"/>
      <c r="B302" s="63"/>
      <c r="C302" s="63"/>
      <c r="D302" s="63"/>
      <c r="E302" s="63"/>
      <c r="F302" s="65"/>
      <c r="G302" s="65"/>
      <c r="H302" s="65"/>
      <c r="I302" s="65"/>
      <c r="J302" s="65"/>
      <c r="K302" s="65"/>
      <c r="L302" s="65"/>
      <c r="M302" s="65"/>
      <c r="N302" s="63"/>
      <c r="O302" s="63"/>
      <c r="P302" s="63"/>
      <c r="Q302" s="63"/>
    </row>
    <row r="303" spans="1:21">
      <c r="A303" s="66"/>
      <c r="B303" s="63"/>
      <c r="C303" s="63"/>
      <c r="D303" s="63"/>
      <c r="E303" s="63"/>
      <c r="F303" s="65"/>
      <c r="G303" s="65"/>
      <c r="H303" s="65"/>
      <c r="I303" s="65"/>
      <c r="J303" s="65"/>
      <c r="K303" s="65"/>
      <c r="L303" s="65"/>
      <c r="M303" s="65"/>
      <c r="N303" s="63"/>
      <c r="O303" s="63"/>
      <c r="P303" s="63"/>
      <c r="Q303" s="63"/>
    </row>
    <row r="304" spans="1:21">
      <c r="A304" s="66"/>
      <c r="B304" s="63"/>
      <c r="C304" s="63"/>
      <c r="D304" s="63"/>
      <c r="E304" s="63"/>
      <c r="F304" s="65"/>
      <c r="G304" s="65"/>
      <c r="H304" s="65"/>
      <c r="I304" s="65"/>
      <c r="J304" s="65"/>
      <c r="K304" s="65"/>
      <c r="L304" s="65"/>
      <c r="M304" s="65"/>
      <c r="N304" s="63"/>
      <c r="O304" s="63"/>
      <c r="P304" s="63"/>
      <c r="Q304" s="63"/>
    </row>
    <row r="305" spans="1:17">
      <c r="A305" s="66"/>
      <c r="B305" s="63"/>
      <c r="C305" s="63"/>
      <c r="D305" s="63"/>
      <c r="E305" s="63"/>
      <c r="F305" s="65"/>
      <c r="G305" s="65"/>
      <c r="H305" s="65"/>
      <c r="I305" s="65"/>
      <c r="J305" s="65"/>
      <c r="K305" s="65"/>
      <c r="L305" s="65"/>
      <c r="M305" s="65"/>
      <c r="N305" s="63"/>
      <c r="O305" s="63"/>
      <c r="P305" s="63"/>
      <c r="Q305" s="63"/>
    </row>
    <row r="306" spans="1:17">
      <c r="A306" s="66"/>
      <c r="B306" s="63"/>
      <c r="C306" s="63"/>
      <c r="D306" s="63"/>
      <c r="E306" s="63"/>
      <c r="F306" s="65"/>
      <c r="G306" s="65"/>
      <c r="H306" s="65"/>
      <c r="I306" s="65"/>
      <c r="J306" s="65"/>
      <c r="K306" s="65"/>
      <c r="L306" s="65"/>
      <c r="M306" s="65"/>
      <c r="N306" s="63"/>
      <c r="O306" s="63"/>
      <c r="P306" s="63"/>
      <c r="Q306" s="63"/>
    </row>
    <row r="307" spans="1:17">
      <c r="A307" s="66"/>
      <c r="B307" s="63"/>
      <c r="C307" s="63"/>
      <c r="D307" s="63"/>
      <c r="E307" s="63"/>
      <c r="F307" s="65"/>
      <c r="G307" s="65"/>
      <c r="H307" s="65"/>
      <c r="I307" s="65"/>
      <c r="J307" s="65"/>
      <c r="K307" s="65"/>
      <c r="L307" s="65"/>
      <c r="M307" s="65"/>
      <c r="N307" s="63"/>
      <c r="O307" s="63"/>
      <c r="P307" s="63"/>
      <c r="Q307" s="63"/>
    </row>
    <row r="308" spans="1:17">
      <c r="A308" s="66"/>
      <c r="B308" s="63"/>
      <c r="C308" s="63"/>
      <c r="D308" s="63"/>
      <c r="E308" s="63"/>
      <c r="F308" s="65"/>
      <c r="G308" s="65"/>
      <c r="H308" s="65"/>
      <c r="I308" s="65"/>
      <c r="J308" s="65"/>
      <c r="K308" s="65"/>
      <c r="L308" s="65"/>
      <c r="M308" s="65"/>
      <c r="N308" s="63"/>
      <c r="O308" s="63"/>
      <c r="P308" s="63"/>
      <c r="Q308" s="63"/>
    </row>
    <row r="309" spans="1:17">
      <c r="A309" s="66"/>
      <c r="B309" s="63"/>
      <c r="C309" s="63"/>
      <c r="D309" s="63"/>
      <c r="E309" s="63"/>
      <c r="F309" s="65"/>
      <c r="G309" s="65"/>
      <c r="H309" s="65"/>
      <c r="I309" s="65"/>
      <c r="J309" s="65"/>
      <c r="K309" s="65"/>
      <c r="L309" s="65"/>
      <c r="M309" s="65"/>
      <c r="N309" s="63"/>
      <c r="O309" s="63"/>
      <c r="P309" s="63"/>
      <c r="Q309" s="63"/>
    </row>
    <row r="310" spans="1:17">
      <c r="A310" s="66"/>
      <c r="B310" s="63"/>
      <c r="C310" s="63"/>
      <c r="D310" s="63"/>
      <c r="E310" s="63"/>
      <c r="F310" s="65"/>
      <c r="G310" s="65"/>
      <c r="H310" s="65"/>
      <c r="I310" s="65"/>
      <c r="J310" s="65"/>
      <c r="K310" s="65"/>
      <c r="L310" s="65"/>
      <c r="M310" s="65"/>
      <c r="N310" s="63"/>
      <c r="O310" s="63"/>
      <c r="P310" s="63"/>
      <c r="Q310" s="63"/>
    </row>
    <row r="311" spans="1:17">
      <c r="A311" s="66"/>
      <c r="B311" s="63"/>
      <c r="C311" s="63"/>
      <c r="D311" s="63"/>
      <c r="E311" s="63"/>
      <c r="F311" s="65"/>
      <c r="G311" s="65"/>
      <c r="H311" s="65"/>
      <c r="I311" s="65"/>
      <c r="J311" s="65"/>
      <c r="K311" s="65"/>
      <c r="L311" s="65"/>
      <c r="M311" s="65"/>
      <c r="N311" s="63"/>
      <c r="O311" s="63"/>
      <c r="P311" s="63"/>
      <c r="Q311" s="63"/>
    </row>
    <row r="312" spans="1:17">
      <c r="A312" s="66"/>
      <c r="B312" s="63"/>
      <c r="C312" s="63"/>
      <c r="D312" s="63"/>
      <c r="E312" s="63"/>
      <c r="F312" s="65"/>
      <c r="G312" s="65"/>
      <c r="H312" s="65"/>
      <c r="I312" s="65"/>
      <c r="J312" s="65"/>
      <c r="K312" s="65"/>
      <c r="L312" s="65"/>
      <c r="M312" s="65"/>
      <c r="N312" s="63"/>
      <c r="O312" s="63"/>
      <c r="P312" s="63"/>
      <c r="Q312" s="63"/>
    </row>
    <row r="313" spans="1:17">
      <c r="A313" s="66"/>
      <c r="B313" s="63"/>
      <c r="C313" s="63"/>
      <c r="D313" s="63"/>
      <c r="E313" s="63"/>
      <c r="F313" s="65"/>
      <c r="G313" s="65"/>
      <c r="H313" s="65"/>
      <c r="I313" s="65"/>
      <c r="J313" s="65"/>
      <c r="K313" s="65"/>
      <c r="L313" s="65"/>
      <c r="M313" s="65"/>
      <c r="N313" s="63"/>
      <c r="O313" s="63"/>
      <c r="P313" s="63"/>
      <c r="Q313" s="63"/>
    </row>
    <row r="314" spans="1:17">
      <c r="A314" s="66"/>
      <c r="B314" s="63"/>
      <c r="C314" s="63"/>
      <c r="D314" s="63"/>
      <c r="E314" s="63"/>
      <c r="F314" s="65"/>
      <c r="G314" s="65"/>
      <c r="H314" s="65"/>
      <c r="I314" s="65"/>
      <c r="J314" s="65"/>
      <c r="K314" s="65"/>
      <c r="L314" s="65"/>
      <c r="M314" s="65"/>
      <c r="N314" s="63"/>
      <c r="O314" s="63"/>
      <c r="P314" s="63"/>
      <c r="Q314" s="63"/>
    </row>
    <row r="315" spans="1:17">
      <c r="A315" s="66"/>
      <c r="B315" s="63"/>
      <c r="C315" s="63"/>
      <c r="D315" s="63"/>
      <c r="E315" s="63"/>
      <c r="F315" s="65"/>
      <c r="G315" s="65"/>
      <c r="H315" s="65"/>
      <c r="I315" s="65"/>
      <c r="J315" s="65"/>
      <c r="K315" s="65"/>
      <c r="L315" s="65"/>
      <c r="M315" s="65"/>
      <c r="N315" s="63"/>
      <c r="O315" s="63"/>
      <c r="P315" s="63"/>
      <c r="Q315" s="63"/>
    </row>
    <row r="316" spans="1:17">
      <c r="A316" s="66"/>
      <c r="B316" s="63"/>
      <c r="C316" s="63"/>
      <c r="D316" s="63"/>
      <c r="E316" s="63"/>
      <c r="F316" s="65"/>
      <c r="G316" s="65"/>
      <c r="H316" s="65"/>
      <c r="I316" s="65"/>
      <c r="J316" s="65"/>
      <c r="K316" s="65"/>
      <c r="L316" s="65"/>
      <c r="M316" s="65"/>
      <c r="N316" s="63"/>
      <c r="O316" s="63"/>
      <c r="P316" s="63"/>
      <c r="Q316" s="63"/>
    </row>
    <row r="317" spans="1:17">
      <c r="A317" s="66"/>
      <c r="B317" s="63"/>
      <c r="C317" s="63"/>
      <c r="D317" s="63"/>
      <c r="E317" s="63"/>
      <c r="F317" s="65"/>
      <c r="G317" s="65"/>
      <c r="H317" s="65"/>
      <c r="I317" s="65"/>
      <c r="J317" s="65"/>
      <c r="K317" s="65"/>
      <c r="L317" s="65"/>
      <c r="M317" s="65"/>
      <c r="N317" s="63"/>
      <c r="O317" s="63"/>
      <c r="P317" s="63"/>
      <c r="Q317" s="63"/>
    </row>
    <row r="318" spans="1:17">
      <c r="A318" s="66"/>
      <c r="B318" s="63"/>
      <c r="C318" s="63"/>
      <c r="D318" s="63"/>
      <c r="E318" s="63"/>
      <c r="F318" s="65"/>
      <c r="G318" s="65"/>
      <c r="H318" s="65"/>
      <c r="I318" s="65"/>
      <c r="J318" s="65"/>
      <c r="K318" s="65"/>
      <c r="L318" s="65"/>
      <c r="M318" s="65"/>
      <c r="N318" s="63"/>
      <c r="O318" s="63"/>
      <c r="P318" s="63"/>
      <c r="Q318" s="63"/>
    </row>
    <row r="319" spans="1:17">
      <c r="A319" s="66"/>
      <c r="B319" s="63"/>
      <c r="C319" s="63"/>
      <c r="D319" s="63"/>
      <c r="E319" s="63"/>
      <c r="F319" s="65"/>
      <c r="G319" s="65"/>
      <c r="H319" s="65"/>
      <c r="I319" s="65"/>
      <c r="J319" s="65"/>
      <c r="K319" s="65"/>
      <c r="L319" s="65"/>
      <c r="M319" s="65"/>
      <c r="N319" s="63"/>
      <c r="O319" s="63"/>
      <c r="P319" s="63"/>
      <c r="Q319" s="63"/>
    </row>
    <row r="320" spans="1:17">
      <c r="A320" s="66"/>
      <c r="B320" s="63"/>
      <c r="C320" s="63"/>
      <c r="D320" s="63"/>
      <c r="E320" s="63"/>
      <c r="F320" s="65"/>
      <c r="G320" s="65"/>
      <c r="H320" s="65"/>
      <c r="I320" s="65"/>
      <c r="J320" s="65"/>
      <c r="K320" s="65"/>
      <c r="L320" s="65"/>
      <c r="M320" s="65"/>
      <c r="N320" s="63"/>
      <c r="O320" s="63"/>
      <c r="P320" s="63"/>
      <c r="Q320" s="63"/>
    </row>
    <row r="321" spans="1:17">
      <c r="A321" s="66"/>
      <c r="B321" s="63"/>
      <c r="C321" s="63"/>
      <c r="D321" s="63"/>
      <c r="E321" s="63"/>
      <c r="F321" s="65"/>
      <c r="G321" s="65"/>
      <c r="H321" s="65"/>
      <c r="I321" s="65"/>
      <c r="J321" s="65"/>
      <c r="K321" s="65"/>
      <c r="L321" s="65"/>
      <c r="M321" s="65"/>
      <c r="N321" s="63"/>
      <c r="O321" s="63"/>
      <c r="P321" s="63"/>
      <c r="Q321" s="63"/>
    </row>
    <row r="322" spans="1:17">
      <c r="A322" s="66"/>
      <c r="B322" s="63"/>
      <c r="C322" s="63"/>
      <c r="D322" s="63"/>
      <c r="E322" s="63"/>
      <c r="F322" s="65"/>
      <c r="G322" s="65"/>
      <c r="H322" s="65"/>
      <c r="I322" s="65"/>
      <c r="J322" s="65"/>
      <c r="K322" s="65"/>
      <c r="L322" s="65"/>
      <c r="M322" s="65"/>
      <c r="N322" s="63"/>
      <c r="O322" s="63"/>
      <c r="P322" s="63"/>
      <c r="Q322" s="63"/>
    </row>
    <row r="323" spans="1:17">
      <c r="A323" s="66"/>
      <c r="B323" s="63"/>
      <c r="C323" s="63"/>
      <c r="D323" s="63"/>
      <c r="E323" s="63"/>
      <c r="F323" s="65"/>
      <c r="G323" s="65"/>
      <c r="H323" s="65"/>
      <c r="I323" s="65"/>
      <c r="J323" s="65"/>
      <c r="K323" s="65"/>
      <c r="L323" s="65"/>
      <c r="M323" s="65"/>
      <c r="N323" s="63"/>
      <c r="O323" s="63"/>
      <c r="P323" s="63"/>
      <c r="Q323" s="63"/>
    </row>
    <row r="324" spans="1:17">
      <c r="A324" s="66"/>
      <c r="B324" s="63"/>
      <c r="C324" s="63"/>
      <c r="D324" s="63"/>
      <c r="E324" s="63"/>
      <c r="F324" s="65"/>
      <c r="G324" s="65"/>
      <c r="H324" s="65"/>
      <c r="I324" s="65"/>
      <c r="J324" s="65"/>
      <c r="K324" s="65"/>
      <c r="L324" s="65"/>
      <c r="M324" s="65"/>
      <c r="N324" s="63"/>
      <c r="O324" s="63"/>
      <c r="P324" s="63"/>
      <c r="Q324" s="63"/>
    </row>
    <row r="325" spans="1:17">
      <c r="A325" s="66"/>
      <c r="B325" s="63"/>
      <c r="C325" s="63"/>
      <c r="D325" s="63"/>
      <c r="E325" s="63"/>
      <c r="F325" s="65"/>
      <c r="G325" s="65"/>
      <c r="H325" s="65"/>
      <c r="I325" s="65"/>
      <c r="J325" s="65"/>
      <c r="K325" s="65"/>
      <c r="L325" s="65"/>
      <c r="M325" s="65"/>
      <c r="N325" s="63"/>
      <c r="O325" s="63"/>
      <c r="P325" s="63"/>
      <c r="Q325" s="63"/>
    </row>
    <row r="326" spans="1:17">
      <c r="A326" s="66"/>
      <c r="B326" s="63"/>
      <c r="C326" s="63"/>
      <c r="D326" s="63"/>
      <c r="E326" s="63"/>
      <c r="F326" s="65"/>
      <c r="G326" s="65"/>
      <c r="H326" s="65"/>
      <c r="I326" s="65"/>
      <c r="J326" s="65"/>
      <c r="K326" s="65"/>
      <c r="L326" s="65"/>
      <c r="M326" s="65"/>
      <c r="N326" s="63"/>
      <c r="O326" s="63"/>
      <c r="P326" s="63"/>
      <c r="Q326" s="63"/>
    </row>
    <row r="327" spans="1:17">
      <c r="A327" s="66"/>
      <c r="B327" s="63"/>
      <c r="C327" s="63"/>
      <c r="D327" s="63"/>
      <c r="E327" s="63"/>
      <c r="F327" s="65"/>
      <c r="G327" s="65"/>
      <c r="H327" s="65"/>
      <c r="I327" s="65"/>
      <c r="J327" s="65"/>
      <c r="K327" s="65"/>
      <c r="L327" s="65"/>
      <c r="M327" s="65"/>
      <c r="N327" s="63"/>
      <c r="O327" s="63"/>
      <c r="P327" s="63"/>
      <c r="Q327" s="63"/>
    </row>
    <row r="328" spans="1:17">
      <c r="A328" s="66"/>
      <c r="B328" s="63"/>
      <c r="C328" s="63"/>
      <c r="D328" s="63"/>
      <c r="E328" s="63"/>
      <c r="F328" s="65"/>
      <c r="G328" s="65"/>
      <c r="H328" s="65"/>
      <c r="I328" s="65"/>
      <c r="J328" s="65"/>
      <c r="K328" s="65"/>
      <c r="L328" s="65"/>
      <c r="M328" s="65"/>
      <c r="N328" s="63"/>
      <c r="O328" s="63"/>
      <c r="P328" s="63"/>
      <c r="Q328" s="63"/>
    </row>
    <row r="329" spans="1:17">
      <c r="A329" s="66"/>
      <c r="B329" s="63"/>
      <c r="C329" s="63"/>
      <c r="D329" s="63"/>
      <c r="E329" s="63"/>
      <c r="F329" s="65"/>
      <c r="G329" s="65"/>
      <c r="H329" s="65"/>
      <c r="I329" s="65"/>
      <c r="J329" s="65"/>
      <c r="K329" s="65"/>
      <c r="L329" s="65"/>
      <c r="M329" s="65"/>
      <c r="N329" s="63"/>
      <c r="O329" s="63"/>
      <c r="P329" s="63"/>
      <c r="Q329" s="63"/>
    </row>
    <row r="330" spans="1:17">
      <c r="A330" s="66"/>
      <c r="B330" s="63"/>
      <c r="C330" s="63"/>
      <c r="D330" s="63"/>
      <c r="E330" s="63"/>
      <c r="F330" s="65"/>
      <c r="G330" s="65"/>
      <c r="H330" s="65"/>
      <c r="I330" s="65"/>
      <c r="J330" s="65"/>
      <c r="K330" s="65"/>
      <c r="L330" s="65"/>
      <c r="M330" s="65"/>
      <c r="N330" s="63"/>
      <c r="O330" s="63"/>
      <c r="P330" s="63"/>
      <c r="Q330" s="63"/>
    </row>
    <row r="331" spans="1:17">
      <c r="A331" s="66"/>
      <c r="B331" s="63"/>
      <c r="C331" s="63"/>
      <c r="D331" s="63"/>
      <c r="E331" s="63"/>
      <c r="F331" s="65"/>
      <c r="G331" s="65"/>
      <c r="H331" s="65"/>
      <c r="I331" s="65"/>
      <c r="J331" s="65"/>
      <c r="K331" s="65"/>
      <c r="L331" s="65"/>
      <c r="M331" s="65"/>
      <c r="N331" s="63"/>
      <c r="O331" s="63"/>
      <c r="P331" s="63"/>
      <c r="Q331" s="63"/>
    </row>
    <row r="332" spans="1:17">
      <c r="A332" s="66"/>
      <c r="B332" s="63"/>
      <c r="C332" s="63"/>
      <c r="D332" s="63"/>
      <c r="E332" s="63"/>
      <c r="F332" s="65"/>
      <c r="G332" s="65"/>
      <c r="H332" s="65"/>
      <c r="I332" s="65"/>
      <c r="J332" s="65"/>
      <c r="K332" s="65"/>
      <c r="L332" s="65"/>
      <c r="M332" s="65"/>
      <c r="N332" s="63"/>
      <c r="O332" s="63"/>
      <c r="P332" s="63"/>
      <c r="Q332" s="63"/>
    </row>
    <row r="333" spans="1:17">
      <c r="A333" s="66"/>
      <c r="B333" s="63"/>
      <c r="C333" s="63"/>
      <c r="D333" s="63"/>
      <c r="E333" s="63"/>
      <c r="F333" s="65"/>
      <c r="G333" s="65"/>
      <c r="H333" s="65"/>
      <c r="I333" s="65"/>
      <c r="J333" s="65"/>
      <c r="K333" s="65"/>
      <c r="L333" s="65"/>
      <c r="M333" s="65"/>
      <c r="N333" s="63"/>
      <c r="O333" s="63"/>
      <c r="P333" s="63"/>
      <c r="Q333" s="63"/>
    </row>
    <row r="334" spans="1:17">
      <c r="A334" s="66"/>
      <c r="B334" s="63"/>
      <c r="C334" s="63"/>
      <c r="D334" s="63"/>
      <c r="E334" s="63"/>
      <c r="F334" s="65"/>
      <c r="G334" s="65"/>
      <c r="H334" s="65"/>
      <c r="I334" s="65"/>
      <c r="J334" s="65"/>
      <c r="K334" s="65"/>
      <c r="L334" s="65"/>
      <c r="M334" s="65"/>
      <c r="N334" s="63"/>
      <c r="O334" s="63"/>
      <c r="P334" s="63"/>
      <c r="Q334" s="63"/>
    </row>
    <row r="335" spans="1:17">
      <c r="A335" s="66"/>
      <c r="B335" s="63"/>
      <c r="C335" s="63"/>
      <c r="D335" s="63"/>
      <c r="E335" s="63"/>
      <c r="F335" s="65"/>
      <c r="G335" s="65"/>
      <c r="H335" s="65"/>
      <c r="I335" s="65"/>
      <c r="J335" s="65"/>
      <c r="K335" s="65"/>
      <c r="L335" s="65"/>
      <c r="M335" s="65"/>
      <c r="N335" s="63"/>
      <c r="O335" s="63"/>
      <c r="P335" s="63"/>
      <c r="Q335" s="63"/>
    </row>
    <row r="336" spans="1:17">
      <c r="A336" s="66"/>
      <c r="B336" s="63"/>
      <c r="C336" s="63"/>
      <c r="D336" s="63"/>
      <c r="E336" s="63"/>
      <c r="F336" s="65"/>
      <c r="G336" s="65"/>
      <c r="H336" s="65"/>
      <c r="I336" s="65"/>
      <c r="J336" s="65"/>
      <c r="K336" s="65"/>
      <c r="L336" s="65"/>
      <c r="M336" s="65"/>
      <c r="N336" s="63"/>
      <c r="O336" s="63"/>
      <c r="P336" s="63"/>
      <c r="Q336" s="63"/>
    </row>
    <row r="337" spans="1:18">
      <c r="A337" s="66"/>
      <c r="B337" s="63"/>
      <c r="C337" s="63"/>
      <c r="D337" s="63"/>
      <c r="E337" s="63"/>
      <c r="F337" s="65"/>
      <c r="G337" s="65"/>
      <c r="H337" s="65"/>
      <c r="I337" s="65"/>
      <c r="J337" s="65"/>
      <c r="K337" s="65"/>
      <c r="L337" s="65"/>
      <c r="M337" s="65"/>
      <c r="N337" s="63"/>
      <c r="O337" s="63"/>
      <c r="P337" s="63"/>
      <c r="Q337" s="63"/>
    </row>
    <row r="338" spans="1:18">
      <c r="A338" s="66"/>
      <c r="B338" s="63"/>
      <c r="C338" s="63"/>
      <c r="D338" s="63"/>
      <c r="E338" s="63"/>
      <c r="F338" s="65"/>
      <c r="G338" s="65"/>
      <c r="H338" s="65"/>
      <c r="I338" s="65"/>
      <c r="J338" s="65"/>
      <c r="K338" s="65"/>
      <c r="L338" s="65"/>
      <c r="M338" s="65"/>
      <c r="N338" s="63"/>
      <c r="O338" s="63"/>
      <c r="P338" s="63"/>
      <c r="Q338" s="63"/>
    </row>
    <row r="339" spans="1:18">
      <c r="A339" s="66"/>
      <c r="B339" s="63"/>
      <c r="C339" s="63"/>
      <c r="D339" s="63"/>
      <c r="E339" s="63"/>
      <c r="F339" s="65"/>
      <c r="G339" s="65"/>
      <c r="H339" s="65"/>
      <c r="I339" s="65"/>
      <c r="J339" s="65"/>
      <c r="K339" s="65"/>
      <c r="L339" s="65"/>
      <c r="M339" s="65"/>
      <c r="N339" s="63"/>
      <c r="O339" s="63"/>
      <c r="P339" s="63"/>
      <c r="Q339" s="63"/>
    </row>
    <row r="340" spans="1:18">
      <c r="A340" s="66"/>
      <c r="B340" s="63"/>
      <c r="C340" s="63"/>
      <c r="D340" s="63"/>
      <c r="E340" s="63"/>
      <c r="F340" s="65"/>
      <c r="G340" s="65"/>
      <c r="H340" s="65"/>
      <c r="I340" s="65"/>
      <c r="J340" s="65"/>
      <c r="K340" s="65"/>
      <c r="L340" s="65"/>
      <c r="M340" s="65"/>
      <c r="N340" s="63"/>
      <c r="O340" s="63"/>
      <c r="P340" s="63"/>
      <c r="Q340" s="63"/>
    </row>
    <row r="341" spans="1:18">
      <c r="A341" s="66"/>
      <c r="B341" s="63"/>
      <c r="C341" s="63"/>
      <c r="D341" s="63"/>
      <c r="E341" s="63"/>
      <c r="F341" s="65"/>
      <c r="G341" s="65"/>
      <c r="H341" s="65"/>
      <c r="I341" s="65"/>
      <c r="J341" s="65"/>
      <c r="K341" s="65"/>
      <c r="L341" s="65"/>
      <c r="M341" s="65"/>
      <c r="N341" s="63"/>
      <c r="O341" s="63"/>
      <c r="P341" s="63"/>
      <c r="Q341" s="63"/>
    </row>
    <row r="342" spans="1:18">
      <c r="A342" s="66"/>
      <c r="B342" s="63"/>
      <c r="C342" s="63"/>
      <c r="D342" s="63"/>
      <c r="E342" s="63"/>
      <c r="F342" s="65"/>
      <c r="G342" s="65"/>
      <c r="H342" s="65"/>
      <c r="I342" s="65"/>
      <c r="J342" s="65"/>
      <c r="K342" s="65"/>
      <c r="L342" s="65"/>
      <c r="M342" s="65"/>
      <c r="N342" s="63"/>
      <c r="O342" s="63"/>
      <c r="P342" s="63"/>
      <c r="Q342" s="63"/>
    </row>
    <row r="343" spans="1:18">
      <c r="A343" s="66"/>
      <c r="B343" s="63"/>
      <c r="C343" s="63"/>
      <c r="D343" s="63"/>
      <c r="E343" s="63"/>
      <c r="F343" s="65"/>
      <c r="G343" s="65"/>
      <c r="H343" s="65"/>
      <c r="I343" s="65"/>
      <c r="J343" s="65"/>
      <c r="K343" s="65"/>
      <c r="L343" s="65"/>
      <c r="M343" s="65"/>
      <c r="N343" s="63"/>
      <c r="O343" s="63"/>
      <c r="P343" s="63"/>
      <c r="Q343" s="63"/>
    </row>
    <row r="344" spans="1:18"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workbookViewId="0">
      <selection activeCell="B3" sqref="B3"/>
    </sheetView>
  </sheetViews>
  <sheetFormatPr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4" t="s">
        <v>89</v>
      </c>
    </row>
    <row r="4" spans="2:3">
      <c r="B4" s="14" t="s">
        <v>90</v>
      </c>
    </row>
    <row r="5" spans="2:3">
      <c r="B5" s="14" t="s">
        <v>91</v>
      </c>
    </row>
    <row r="6" spans="2:3">
      <c r="B6" s="14" t="s">
        <v>92</v>
      </c>
    </row>
    <row r="7" spans="2:3">
      <c r="B7" s="14"/>
    </row>
    <row r="8" spans="2:3">
      <c r="B8" s="14"/>
    </row>
    <row r="9" spans="2:3">
      <c r="B9" s="14" t="s">
        <v>75</v>
      </c>
      <c r="C9" s="14" t="s">
        <v>28</v>
      </c>
    </row>
    <row r="10" spans="2:3">
      <c r="B10" s="14" t="s">
        <v>76</v>
      </c>
      <c r="C10" s="14" t="s">
        <v>27</v>
      </c>
    </row>
    <row r="11" spans="2:3">
      <c r="B11" s="14" t="s">
        <v>77</v>
      </c>
      <c r="C11" s="14" t="s">
        <v>26</v>
      </c>
    </row>
    <row r="12" spans="2:3">
      <c r="B12" s="14" t="s">
        <v>78</v>
      </c>
      <c r="C12" s="14" t="s">
        <v>25</v>
      </c>
    </row>
    <row r="13" spans="2:3">
      <c r="B13" s="14" t="s">
        <v>80</v>
      </c>
      <c r="C13" s="14" t="s">
        <v>24</v>
      </c>
    </row>
    <row r="14" spans="2:3">
      <c r="B14" s="14" t="s">
        <v>79</v>
      </c>
      <c r="C14" s="14" t="s">
        <v>29</v>
      </c>
    </row>
    <row r="15" spans="2:3">
      <c r="B15" s="14" t="s">
        <v>18</v>
      </c>
      <c r="C15" s="14" t="s">
        <v>30</v>
      </c>
    </row>
    <row r="16" spans="2:3">
      <c r="B16" s="14" t="s">
        <v>19</v>
      </c>
      <c r="C16" s="14" t="s">
        <v>31</v>
      </c>
    </row>
    <row r="17" spans="2:3">
      <c r="B17" s="14" t="s">
        <v>20</v>
      </c>
      <c r="C17" s="14" t="s">
        <v>32</v>
      </c>
    </row>
    <row r="18" spans="2:3">
      <c r="B18" s="14" t="s">
        <v>21</v>
      </c>
      <c r="C18" s="14" t="s">
        <v>33</v>
      </c>
    </row>
    <row r="19" spans="2:3">
      <c r="B19" s="14" t="s">
        <v>22</v>
      </c>
      <c r="C19" s="14" t="s">
        <v>34</v>
      </c>
    </row>
    <row r="20" spans="2:3">
      <c r="B20" s="14" t="s">
        <v>23</v>
      </c>
      <c r="C20" s="14" t="s">
        <v>35</v>
      </c>
    </row>
    <row r="21" spans="2:3">
      <c r="B21" s="14"/>
    </row>
    <row r="22" spans="2:3">
      <c r="B22" s="14"/>
    </row>
    <row r="23" spans="2:3">
      <c r="B23" s="14"/>
    </row>
    <row r="24" spans="2:3">
      <c r="B24" s="14"/>
    </row>
    <row r="25" spans="2:3">
      <c r="B25" s="14"/>
    </row>
    <row r="26" spans="2:3">
      <c r="B26" s="14"/>
    </row>
    <row r="27" spans="2:3">
      <c r="B27" s="14"/>
    </row>
    <row r="28" spans="2:3">
      <c r="B28" s="14"/>
    </row>
    <row r="29" spans="2:3">
      <c r="B29" s="14"/>
    </row>
    <row r="30" spans="2:3">
      <c r="B30" s="14"/>
    </row>
    <row r="31" spans="2:3">
      <c r="B31" s="14"/>
    </row>
    <row r="32" spans="2:3">
      <c r="B32" s="14"/>
    </row>
    <row r="33" spans="2:13">
      <c r="B33" s="14"/>
    </row>
    <row r="34" spans="2:13">
      <c r="B34" s="14"/>
    </row>
    <row r="35" spans="2:13">
      <c r="B35" s="14"/>
      <c r="M35" s="2"/>
    </row>
    <row r="36" spans="2:13">
      <c r="B36" s="14"/>
      <c r="M36" s="2"/>
    </row>
    <row r="37" spans="2:13">
      <c r="B37" s="14"/>
    </row>
    <row r="38" spans="2:13">
      <c r="B38" s="14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</sheetPr>
  <dimension ref="B2:U15"/>
  <sheetViews>
    <sheetView showGridLines="0" showRowColHeaders="0" zoomScaleNormal="100" workbookViewId="0">
      <selection activeCell="C4" sqref="C4:G4"/>
    </sheetView>
  </sheetViews>
  <sheetFormatPr defaultRowHeight="12.75"/>
  <cols>
    <col min="1" max="1" width="3.7109375" style="22" customWidth="1"/>
    <col min="2" max="2" width="16.5703125" style="22" customWidth="1"/>
    <col min="3" max="3" width="5.42578125" style="22" customWidth="1"/>
    <col min="4" max="6" width="6.42578125" style="22" customWidth="1"/>
    <col min="7" max="7" width="4.140625" style="22" customWidth="1"/>
    <col min="8" max="8" width="6.7109375" style="22" customWidth="1"/>
    <col min="9" max="9" width="4.5703125" style="22" customWidth="1"/>
    <col min="10" max="14" width="6.7109375" style="22" customWidth="1"/>
    <col min="15" max="15" width="3.85546875" style="22" customWidth="1"/>
    <col min="16" max="17" width="6.7109375" style="22" customWidth="1"/>
    <col min="18" max="18" width="2.5703125" style="22" customWidth="1"/>
    <col min="19" max="21" width="6.7109375" style="22" customWidth="1"/>
    <col min="22" max="16384" width="9.140625" style="22"/>
  </cols>
  <sheetData>
    <row r="2" spans="2:21" ht="14.25" customHeight="1">
      <c r="B2" s="104" t="str">
        <f>"Table 1: Number of learning and skills providers inspected " &amp; IF('Table 1'!C4=Dates1!$B$3, "between " &amp; Dates1!$B$3, IF('Table 1'!C4 = Dates1!B4, "in " &amp; Dates1!B4, IF('Table 1'!C4=Dates1!B5, "in " &amp; Dates1!B5, IF('Table 1'!C4=Dates1!B6, "in " &amp; Dates1!B6, IF('Table 1'!C4=Dates1!B7, "in " &amp; Dates1!B7))))) &amp; ", by provider and inspection type (provisional)"</f>
        <v>Table 1: Number of learning and skills providers inspected between 1 January 2011 and 31 March 2011, by provider and inspection type (provisional)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21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21">
      <c r="B4" s="33" t="s">
        <v>69</v>
      </c>
      <c r="C4" s="177" t="s">
        <v>89</v>
      </c>
      <c r="D4" s="178"/>
      <c r="E4" s="178"/>
      <c r="F4" s="178"/>
      <c r="G4" s="179"/>
    </row>
    <row r="5" spans="2:21" ht="14.25">
      <c r="B5" s="34"/>
    </row>
    <row r="6" spans="2:21" ht="24.75" customHeight="1">
      <c r="B6" s="55"/>
      <c r="C6" s="55"/>
      <c r="D6" s="176" t="s">
        <v>12</v>
      </c>
      <c r="E6" s="176"/>
      <c r="F6" s="176"/>
      <c r="G6" s="176" t="s">
        <v>14</v>
      </c>
      <c r="H6" s="176"/>
      <c r="I6" s="176"/>
      <c r="J6" s="180" t="s">
        <v>197</v>
      </c>
      <c r="K6" s="180"/>
      <c r="L6" s="180"/>
      <c r="M6" s="176" t="s">
        <v>93</v>
      </c>
      <c r="N6" s="176"/>
      <c r="O6" s="176"/>
      <c r="P6" s="176" t="s">
        <v>108</v>
      </c>
      <c r="Q6" s="176"/>
      <c r="R6" s="176"/>
      <c r="S6" s="176" t="s">
        <v>88</v>
      </c>
      <c r="T6" s="176"/>
      <c r="U6" s="176"/>
    </row>
    <row r="7" spans="2:21" ht="23.25" customHeight="1">
      <c r="B7" s="56" t="s">
        <v>7</v>
      </c>
      <c r="C7" s="56"/>
      <c r="D7" s="175">
        <f>IF($C$4=Dates1!$B$3, DataPack!$B$3, IF($C$4=Dates1!$B$4, DataPack!$J$3, IF($C$4=Dates1!$B$5, DataPack!$R$3, IF($C$4=Dates1!$B$6, DataPack!$Z$3))))</f>
        <v>90</v>
      </c>
      <c r="E7" s="175"/>
      <c r="F7" s="175"/>
      <c r="G7" s="175">
        <f>IF($C$4=Dates1!$B$3, DataPack!$C$3, IF($C$4=Dates1!$B$4, DataPack!$K$3, IF($C$4=Dates1!$B$5, DataPack!$S$3, IF($C$4=Dates1!$B$6, DataPack!$AA$3))))</f>
        <v>28</v>
      </c>
      <c r="H7" s="175"/>
      <c r="I7" s="175"/>
      <c r="J7" s="175">
        <f>IF($C$4=Dates1!$B$3, DataPack!$E$3, IF($C$4=Dates1!$B$4, DataPack!$M$3, IF($C$4=Dates1!$B$5, DataPack!$U$3, IF($C$4=Dates1!$B$6, DataPack!$AC$3))))</f>
        <v>43</v>
      </c>
      <c r="K7" s="175"/>
      <c r="L7" s="175"/>
      <c r="M7" s="175">
        <f>IF($C$4=Dates1!$B$3, DataPack!$F$3, IF($C$4=Dates1!$B$4, DataPack!$N$3, IF($C$4=Dates1!$B$5, DataPack!$V$3, IF($C$4=Dates1!$B$6, DataPack!$AD$3))))</f>
        <v>14</v>
      </c>
      <c r="N7" s="175"/>
      <c r="O7" s="175"/>
      <c r="P7" s="175">
        <f>IF($C$4=Dates1!$B$3, DataPack!$G$3, IF($C$4=Dates1!$B$4, DataPack!$O$3, IF($C$4=Dates1!$B$5, DataPack!$W$3, IF($C$4=Dates1!$B$6, DataPack!$AE$3))))</f>
        <v>0</v>
      </c>
      <c r="Q7" s="175"/>
      <c r="R7" s="175"/>
      <c r="S7" s="175">
        <f>IF($C$4=Dates1!$B$3, DataPack!$H$3, IF($C$4=Dates1!$B$4, DataPack!$P$3, IF($C$4=Dates1!$B$5, DataPack!$X$3, IF($C$4=Dates1!$B$6, DataPack!$AF$3))))</f>
        <v>5</v>
      </c>
      <c r="T7" s="175"/>
      <c r="U7" s="175"/>
    </row>
    <row r="8" spans="2:21" ht="23.25" customHeight="1">
      <c r="B8" s="57" t="s">
        <v>8</v>
      </c>
      <c r="C8" s="57"/>
      <c r="D8" s="175">
        <f>IF($C$4=Dates1!$B$3, DataPack!$B$4, IF($C$4=Dates1!$B$4, DataPack!$J$4, IF($C$4=Dates1!$B$5, DataPack!$R$4, IF($C$4=Dates1!$B$6, DataPack!$Z$4))))</f>
        <v>2</v>
      </c>
      <c r="E8" s="175"/>
      <c r="F8" s="175"/>
      <c r="G8" s="175">
        <f>IF($C$4=Dates1!$B$3, DataPack!$C$4, IF($C$4=Dates1!$B$4, DataPack!$K$4, IF($C$4=Dates1!$B$5, DataPack!$S$4, IF($C$4=Dates1!$B$6, DataPack!$AA$4))))</f>
        <v>0</v>
      </c>
      <c r="H8" s="175"/>
      <c r="I8" s="175"/>
      <c r="J8" s="175">
        <f>IF($C$4=Dates1!$B$3, DataPack!$E$4, IF($C$4=Dates1!$B$4, DataPack!$M$4, IF($C$4=Dates1!$B$5, DataPack!$U$4, IF($C$4=Dates1!$B$6, DataPack!$AC$4))))</f>
        <v>2</v>
      </c>
      <c r="K8" s="175"/>
      <c r="L8" s="175"/>
      <c r="M8" s="175">
        <f>IF($C$4=Dates1!$B$3, DataPack!$F$4, IF($C$4=Dates1!$B$4, DataPack!$N$4, IF($C$4=Dates1!$B$5, DataPack!$V$4, IF($C$4=Dates1!$B$6, DataPack!$AD$4))))</f>
        <v>0</v>
      </c>
      <c r="N8" s="175"/>
      <c r="O8" s="175"/>
      <c r="P8" s="175">
        <f>IF($C$4=Dates1!$B$3, DataPack!$G$4, IF($C$4=Dates1!$B$4, DataPack!$O$4, IF($C$4=Dates1!$B$5, DataPack!$W$4, IF($C$4=Dates1!$B$6, DataPack!$AE$4))))</f>
        <v>0</v>
      </c>
      <c r="Q8" s="175"/>
      <c r="R8" s="175"/>
      <c r="S8" s="175">
        <f>IF($C$4=Dates1!$B$3, DataPack!$H$4, IF($C$4=Dates1!$B$4, DataPack!$P$4, IF($C$4=Dates1!$B$5, DataPack!$X$4, IF($C$4=Dates1!$B$6, DataPack!$AF$4))))</f>
        <v>0</v>
      </c>
      <c r="T8" s="175"/>
      <c r="U8" s="175"/>
    </row>
    <row r="9" spans="2:21" ht="23.25" customHeight="1">
      <c r="B9" s="56" t="s">
        <v>9</v>
      </c>
      <c r="C9" s="56"/>
      <c r="D9" s="175">
        <f>IF($C$4=Dates1!$B$3, DataPack!$B$5, IF($C$4=Dates1!$B$4, DataPack!$J$5, IF($C$4=Dates1!$B$5, DataPack!$R$5, IF($C$4=Dates1!$B$6, DataPack!$Z$5))))</f>
        <v>36</v>
      </c>
      <c r="E9" s="175"/>
      <c r="F9" s="175"/>
      <c r="G9" s="175">
        <f>IF($C$4=Dates1!$B$3, DataPack!$C$5, IF($C$4=Dates1!$B$4, DataPack!$K$5, IF($C$4=Dates1!$B$5, DataPack!$S$5, IF($C$4=Dates1!$B$6, DataPack!$AA$5))))</f>
        <v>13</v>
      </c>
      <c r="H9" s="175"/>
      <c r="I9" s="175"/>
      <c r="J9" s="175">
        <f>IF($C$4=Dates1!$B$3, DataPack!$E$5, IF($C$4=Dates1!$B$4, DataPack!$M$5, IF($C$4=Dates1!$B$5, DataPack!$U$5, IF($C$4=Dates1!$B$6, DataPack!$AC$5))))</f>
        <v>21</v>
      </c>
      <c r="K9" s="175"/>
      <c r="L9" s="175"/>
      <c r="M9" s="175">
        <f>IF($C$4=Dates1!$B$3, DataPack!$F$5, IF($C$4=Dates1!$B$4, DataPack!$N$5, IF($C$4=Dates1!$B$5, DataPack!$V$5, IF($C$4=Dates1!$B$6, DataPack!$AD$5))))</f>
        <v>2</v>
      </c>
      <c r="N9" s="175"/>
      <c r="O9" s="175"/>
      <c r="P9" s="175">
        <f>IF($C$4=Dates1!$B$3, DataPack!$G$5, IF($C$4=Dates1!$B$4, DataPack!$O$5, IF($C$4=Dates1!$B$5, DataPack!$W$5, IF($C$4=Dates1!$B$6, DataPack!$AE$5))))</f>
        <v>0</v>
      </c>
      <c r="Q9" s="175"/>
      <c r="R9" s="175"/>
      <c r="S9" s="175">
        <f>IF($C$4=Dates1!$B$3, DataPack!$H$5, IF($C$4=Dates1!$B$4, DataPack!$P$5, IF($C$4=Dates1!$B$5, DataPack!$X$5, IF($C$4=Dates1!$B$6, DataPack!$AF$5))))</f>
        <v>0</v>
      </c>
      <c r="T9" s="175"/>
      <c r="U9" s="175"/>
    </row>
    <row r="10" spans="2:21" ht="23.25" customHeight="1">
      <c r="B10" s="56" t="s">
        <v>10</v>
      </c>
      <c r="C10" s="56"/>
      <c r="D10" s="175">
        <f>IF($C$4=Dates1!$B$3, DataPack!$B$6, IF($C$4=Dates1!$B$4, DataPack!$J$6, IF($C$4=Dates1!$B$5, DataPack!$R$6, IF($C$4=Dates1!$B$6, DataPack!$Z$6))))</f>
        <v>11</v>
      </c>
      <c r="E10" s="175"/>
      <c r="F10" s="175"/>
      <c r="G10" s="175">
        <f>IF($C$4=Dates1!$B$3, DataPack!$C$6, IF($C$4=Dates1!$B$4, DataPack!$K$6, IF($C$4=Dates1!$B$5, DataPack!$S$6, IF($C$4=Dates1!$B$6, DataPack!$AA$6))))</f>
        <v>2</v>
      </c>
      <c r="H10" s="175"/>
      <c r="I10" s="175"/>
      <c r="J10" s="175">
        <f>IF($C$4=Dates1!$B$3, DataPack!$E$6, IF($C$4=Dates1!$B$4, DataPack!$M$6, IF($C$4=Dates1!$B$5, DataPack!$U$6, IF($C$4=Dates1!$B$6, DataPack!$AC$6))))</f>
        <v>8</v>
      </c>
      <c r="K10" s="175"/>
      <c r="L10" s="175"/>
      <c r="M10" s="175">
        <f>IF($C$4=Dates1!$B$3, DataPack!$F$6, IF($C$4=Dates1!$B$4, DataPack!$N$6, IF($C$4=Dates1!$B$5, DataPack!$V$6, IF($C$4=Dates1!$B$6, DataPack!$AD$6))))</f>
        <v>1</v>
      </c>
      <c r="N10" s="175"/>
      <c r="O10" s="175"/>
      <c r="P10" s="175">
        <f>IF($C$4=Dates1!$B$3, DataPack!$G$6, IF($C$4=Dates1!$B$4, DataPack!$O$3, IF($C$4=Dates1!$B$5, DataPack!$W$6, IF($C$4=Dates1!$B$6, DataPack!$AE$6))))</f>
        <v>0</v>
      </c>
      <c r="Q10" s="175"/>
      <c r="R10" s="175"/>
      <c r="S10" s="175">
        <f>IF($C$4=Dates1!$B$3, DataPack!$H$6, IF($C$4=Dates1!$B$4, DataPack!$P$6, IF($C$4=Dates1!$B$5, DataPack!$X$6, IF($C$4=Dates1!$B$6, DataPack!$AF$6))))</f>
        <v>0</v>
      </c>
      <c r="T10" s="175"/>
      <c r="U10" s="175"/>
    </row>
    <row r="11" spans="2:21" ht="23.25" customHeight="1">
      <c r="B11" s="58" t="s">
        <v>11</v>
      </c>
      <c r="C11" s="58"/>
      <c r="D11" s="175">
        <f>IF($C$4=Dates1!$B$3, DataPack!$B$7, IF($C$4=Dates1!$B$4, DataPack!$J$7, IF($C$4=Dates1!$B$5, DataPack!$R$7, IF($C$4=Dates1!$B$6, DataPack!$Z$7))))</f>
        <v>5</v>
      </c>
      <c r="E11" s="175"/>
      <c r="F11" s="175"/>
      <c r="G11" s="175">
        <f>IF($C$4=Dates1!$B$3, DataPack!$C$7, IF($C$4=Dates1!$B$4, DataPack!$K$7, IF($C$4=Dates1!$B$5, DataPack!$S$7, IF($C$4=Dates1!$B$6, DataPack!$AA$7))))</f>
        <v>3</v>
      </c>
      <c r="H11" s="175"/>
      <c r="I11" s="175"/>
      <c r="J11" s="175">
        <f>IF($C$4=Dates1!$B$3, DataPack!$E$7, IF($C$4=Dates1!$B$4, DataPack!$M$7, IF($C$4=Dates1!$B$5, DataPack!$U$7, IF($C$4=Dates1!$B$6, DataPack!$AC$7))))</f>
        <v>1</v>
      </c>
      <c r="K11" s="175"/>
      <c r="L11" s="175"/>
      <c r="M11" s="175">
        <f>IF($C$4=Dates1!$B$3, DataPack!$F$7, IF($C$4=Dates1!$B$4, DataPack!$N$7, IF($C$4=Dates1!$B$5, DataPack!$V$7, IF($C$4=Dates1!$B$6, DataPack!$AD$7))))</f>
        <v>0</v>
      </c>
      <c r="N11" s="175"/>
      <c r="O11" s="175"/>
      <c r="P11" s="175">
        <f>IF($C$4=Dates1!$B$3, DataPack!$G$7, IF($C$4=Dates1!$B$4, DataPack!$O$7, IF($C$4=Dates1!$B$5, DataPack!$W$7, IF($C$4=Dates1!$B$6, DataPack!$AE$7))))</f>
        <v>1</v>
      </c>
      <c r="Q11" s="175"/>
      <c r="R11" s="175"/>
      <c r="S11" s="175">
        <f>IF($C$4=Dates1!$B$3, DataPack!$H$7, IF($C$4=Dates1!$B$4, DataPack!$P$7, IF($C$4=Dates1!$B$5, DataPack!$X$7, IF($C$4=Dates1!$B$6, DataPack!$AF$7))))</f>
        <v>0</v>
      </c>
      <c r="T11" s="175"/>
      <c r="U11" s="175"/>
    </row>
    <row r="12" spans="2:21" ht="23.25" customHeight="1">
      <c r="B12" s="147" t="s">
        <v>6</v>
      </c>
      <c r="C12" s="147"/>
      <c r="D12" s="174">
        <f>SUM(D7:F11)</f>
        <v>144</v>
      </c>
      <c r="E12" s="174"/>
      <c r="F12" s="174"/>
      <c r="G12" s="174">
        <f>SUM(G7:I11)</f>
        <v>46</v>
      </c>
      <c r="H12" s="174"/>
      <c r="I12" s="174"/>
      <c r="J12" s="174">
        <f>SUM(J7:L11)</f>
        <v>75</v>
      </c>
      <c r="K12" s="174"/>
      <c r="L12" s="174"/>
      <c r="M12" s="174">
        <f>SUM(M7:O11)</f>
        <v>17</v>
      </c>
      <c r="N12" s="174"/>
      <c r="O12" s="174"/>
      <c r="P12" s="174">
        <f>SUM(P7:R11)</f>
        <v>1</v>
      </c>
      <c r="Q12" s="174"/>
      <c r="R12" s="174"/>
      <c r="S12" s="174">
        <f>SUM(S7:U11)</f>
        <v>5</v>
      </c>
      <c r="T12" s="174"/>
      <c r="U12" s="174"/>
    </row>
    <row r="13" spans="2:21">
      <c r="B13" s="30"/>
      <c r="C13" s="30"/>
      <c r="D13" s="148"/>
      <c r="E13" s="30"/>
      <c r="F13" s="30"/>
      <c r="G13" s="30"/>
      <c r="H13" s="30"/>
      <c r="I13" s="30"/>
      <c r="J13" s="30"/>
      <c r="U13" s="157" t="s">
        <v>117</v>
      </c>
    </row>
    <row r="14" spans="2:21">
      <c r="B14" s="70" t="s">
        <v>139</v>
      </c>
    </row>
    <row r="15" spans="2:21">
      <c r="B15" s="37"/>
    </row>
  </sheetData>
  <sheetProtection sheet="1" objects="1" scenarios="1"/>
  <mergeCells count="43">
    <mergeCell ref="S9:U9"/>
    <mergeCell ref="M7:O7"/>
    <mergeCell ref="G6:I6"/>
    <mergeCell ref="M8:O8"/>
    <mergeCell ref="M9:O9"/>
    <mergeCell ref="J7:L7"/>
    <mergeCell ref="J8:L8"/>
    <mergeCell ref="J9:L9"/>
    <mergeCell ref="M6:O6"/>
    <mergeCell ref="J10:L10"/>
    <mergeCell ref="S8:U8"/>
    <mergeCell ref="D6:F6"/>
    <mergeCell ref="D8:F8"/>
    <mergeCell ref="D7:F7"/>
    <mergeCell ref="G8:I8"/>
    <mergeCell ref="G7:I7"/>
    <mergeCell ref="J6:L6"/>
    <mergeCell ref="S10:U10"/>
    <mergeCell ref="S6:U6"/>
    <mergeCell ref="S7:U7"/>
    <mergeCell ref="P6:R6"/>
    <mergeCell ref="P7:R7"/>
    <mergeCell ref="S11:U11"/>
    <mergeCell ref="C4:G4"/>
    <mergeCell ref="D11:F11"/>
    <mergeCell ref="D10:F10"/>
    <mergeCell ref="D9:F9"/>
    <mergeCell ref="G10:I10"/>
    <mergeCell ref="G11:I11"/>
    <mergeCell ref="J11:L11"/>
    <mergeCell ref="M11:O11"/>
    <mergeCell ref="M10:O10"/>
    <mergeCell ref="P8:R8"/>
    <mergeCell ref="P9:R9"/>
    <mergeCell ref="P10:R10"/>
    <mergeCell ref="P11:R11"/>
    <mergeCell ref="G9:I9"/>
    <mergeCell ref="P12:R12"/>
    <mergeCell ref="S12:U12"/>
    <mergeCell ref="D12:F12"/>
    <mergeCell ref="G12:I12"/>
    <mergeCell ref="J12:L12"/>
    <mergeCell ref="M12:O12"/>
  </mergeCells>
  <phoneticPr fontId="1" type="noConversion"/>
  <dataValidations count="1">
    <dataValidation type="list" allowBlank="1" showInputMessage="1" showErrorMessage="1" sqref="C4:G4">
      <formula1>Date</formula1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Q35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2" spans="2:17">
      <c r="B2" s="104" t="str">
        <f>"Table 2: Inspection outcomes of learning and skills providers inspected "&amp;IF('Table 2'!$C$5=Dates1!$B$3,"between "&amp;Dates1!$B$3,IF('Table 2'!$C$5=Dates1!B4,"in "&amp;Dates1!B4,IF('Table 2'!$C$5=Dates1!B5,"in "&amp;Dates1!B5,IF('Table 2'!$C$5=Dates1!B6,"in "&amp;Dates1!B6,IF('Table 2'!$C$5=Dates1!B7,"in "&amp;Dates1!B7)))))&amp;" (provisional)"&amp;CHAR(185)&amp;" "&amp;CHAR(178)</f>
        <v>Table 2: Inspection outcomes of learning and skills providers inspected between 1 January 2011 and 31 March 2011 (provisional)¹ ²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3.5" customHeight="1">
      <c r="B5" s="33" t="s">
        <v>69</v>
      </c>
      <c r="C5" s="177" t="s">
        <v>89</v>
      </c>
      <c r="D5" s="178"/>
      <c r="E5" s="178"/>
      <c r="F5" s="178"/>
      <c r="G5" s="179"/>
      <c r="H5" s="30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>
      <c r="B6" s="35"/>
      <c r="C6" s="35"/>
      <c r="D6" s="35"/>
      <c r="E6" s="35"/>
      <c r="F6" s="35"/>
      <c r="G6" s="35"/>
      <c r="H6" s="35"/>
      <c r="I6" s="191"/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40" t="s">
        <v>87</v>
      </c>
      <c r="Q6" s="40" t="s">
        <v>118</v>
      </c>
    </row>
    <row r="7" spans="2:17">
      <c r="B7" s="30"/>
      <c r="C7" s="30"/>
      <c r="D7" s="30"/>
      <c r="E7" s="30"/>
      <c r="F7" s="30"/>
      <c r="G7" s="30"/>
      <c r="H7" s="30"/>
      <c r="I7" s="44"/>
      <c r="J7" s="43"/>
      <c r="K7" s="43"/>
      <c r="L7" s="43"/>
      <c r="M7" s="43"/>
      <c r="N7" s="43"/>
      <c r="O7" s="43"/>
      <c r="P7" s="30"/>
      <c r="Q7" s="22"/>
    </row>
    <row r="8" spans="2:17" ht="24" customHeight="1">
      <c r="B8" s="188" t="s">
        <v>1</v>
      </c>
      <c r="C8" s="188"/>
      <c r="D8" s="188"/>
      <c r="E8" s="188"/>
      <c r="F8" s="188"/>
      <c r="G8" s="188"/>
      <c r="H8" s="101"/>
      <c r="I8" s="41">
        <f t="shared" ref="I8:I30" si="0">J8+L8+N8+P8</f>
        <v>92</v>
      </c>
      <c r="J8" s="41">
        <f>IF($C$5=Dates1!$B$3, DataPack!$B272, IF($C$5=Dates1!$B$4, DataPack!$G272, IF($C$5=Dates1!$B$5, DataPack!$L272, IF($C$5=Dates1!$B$6, DataPack!$Q272))))</f>
        <v>6</v>
      </c>
      <c r="K8" s="151">
        <f>IF(ISERROR(100*(J8/$I8)),"0",(100*(J8/$I8)))</f>
        <v>6.5217391304347823</v>
      </c>
      <c r="L8" s="41">
        <f>IF($C$5=Dates1!$B$3, DataPack!$C272, IF($C$5=Dates1!$B$4, DataPack!$H272, IF($C$5=Dates1!$B$5, DataPack!$M272, IF($C$5=Dates1!$B$6, DataPack!$R272))))</f>
        <v>44</v>
      </c>
      <c r="M8" s="151">
        <f t="shared" ref="M8:M30" si="1">IF(ISERROR(100*(L8/$I8)),"0",(100*(L8/$I8)))</f>
        <v>47.826086956521742</v>
      </c>
      <c r="N8" s="41">
        <f>IF($C$5=Dates1!$B$3, DataPack!$D272, IF($C$5=Dates1!$B$4, DataPack!$I272, IF($C$5=Dates1!$B$5, DataPack!$N272, IF($C$5=Dates1!$B$6, DataPack!$S272))))</f>
        <v>37</v>
      </c>
      <c r="O8" s="151">
        <f t="shared" ref="O8:O30" si="2">IF(ISERROR(100*(N8/$I8)),"0",(100*(N8/$I8)))</f>
        <v>40.217391304347828</v>
      </c>
      <c r="P8" s="41">
        <f>IF($C$5=Dates1!$B$3, DataPack!$E272, IF($C$5=Dates1!$B$4, DataPack!$J272, IF($C$5=Dates1!$B$5, DataPack!$O272, IF($C$5=Dates1!$B$6, DataPack!$T272))))</f>
        <v>5</v>
      </c>
      <c r="Q8" s="151">
        <f t="shared" ref="Q8:Q30" si="3">IF(ISERROR(100*(P8/$I8)),"0",(100*(P8/$I8)))</f>
        <v>5.4347826086956523</v>
      </c>
    </row>
    <row r="9" spans="2:17" ht="24" customHeight="1">
      <c r="B9" s="188" t="s">
        <v>36</v>
      </c>
      <c r="C9" s="188"/>
      <c r="D9" s="188"/>
      <c r="E9" s="188"/>
      <c r="F9" s="188"/>
      <c r="G9" s="188"/>
      <c r="H9" s="152"/>
      <c r="I9" s="41">
        <f t="shared" si="0"/>
        <v>92</v>
      </c>
      <c r="J9" s="41">
        <f>IF($C$5=Dates1!$B$3, DataPack!$B273, IF($C$5=Dates1!$B$4, DataPack!$G273, IF($C$5=Dates1!$B$5, DataPack!$L273, IF($C$5=Dates1!$B$6, DataPack!$Q273))))</f>
        <v>8</v>
      </c>
      <c r="K9" s="151">
        <f t="shared" ref="K9:K29" si="4">IF(ISERROR(100*(J9/$I9)),"0",(100*(J9/$I9)))</f>
        <v>8.695652173913043</v>
      </c>
      <c r="L9" s="41">
        <f>IF($C$5=Dates1!$B$3, DataPack!$C273, IF($C$5=Dates1!$B$4, DataPack!$H273, IF($C$5=Dates1!$B$5, DataPack!$M273, IF($C$5=Dates1!$B$6, DataPack!$R273))))</f>
        <v>43</v>
      </c>
      <c r="M9" s="151">
        <f t="shared" si="1"/>
        <v>46.739130434782609</v>
      </c>
      <c r="N9" s="41">
        <f>IF($C$5=Dates1!$B$3, DataPack!$D273, IF($C$5=Dates1!$B$4, DataPack!$I273, IF($C$5=Dates1!$B$5, DataPack!$N273, IF($C$5=Dates1!$B$6, DataPack!$S273))))</f>
        <v>37</v>
      </c>
      <c r="O9" s="151">
        <f t="shared" si="2"/>
        <v>40.217391304347828</v>
      </c>
      <c r="P9" s="41">
        <f>IF($C$5=Dates1!$B$3, DataPack!$E273, IF($C$5=Dates1!$B$4, DataPack!$J273, IF($C$5=Dates1!$B$5, DataPack!$O273, IF($C$5=Dates1!$B$6, DataPack!$T273))))</f>
        <v>4</v>
      </c>
      <c r="Q9" s="151">
        <f t="shared" si="3"/>
        <v>4.3478260869565215</v>
      </c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152"/>
      <c r="I10" s="41">
        <f t="shared" si="0"/>
        <v>92</v>
      </c>
      <c r="J10" s="41">
        <f>IF($C$5=Dates1!$B$3, DataPack!$B274, IF($C$5=Dates1!$B$4, DataPack!$G274, IF($C$5=Dates1!$B$5, DataPack!$L274, IF($C$5=Dates1!$B$6, DataPack!$Q274))))</f>
        <v>8</v>
      </c>
      <c r="K10" s="151">
        <f t="shared" si="4"/>
        <v>8.695652173913043</v>
      </c>
      <c r="L10" s="41">
        <f>IF($C$5=Dates1!$B$3, DataPack!$C274, IF($C$5=Dates1!$B$4, DataPack!$H274, IF($C$5=Dates1!$B$5, DataPack!$M274, IF($C$5=Dates1!$B$6, DataPack!$R274))))</f>
        <v>43</v>
      </c>
      <c r="M10" s="151">
        <f t="shared" si="1"/>
        <v>46.739130434782609</v>
      </c>
      <c r="N10" s="41">
        <f>IF($C$5=Dates1!$B$3, DataPack!$D274, IF($C$5=Dates1!$B$4, DataPack!$I274, IF($C$5=Dates1!$B$5, DataPack!$N274, IF($C$5=Dates1!$B$6, DataPack!$S274))))</f>
        <v>38</v>
      </c>
      <c r="O10" s="151">
        <f t="shared" si="2"/>
        <v>41.304347826086953</v>
      </c>
      <c r="P10" s="41">
        <f>IF($C$5=Dates1!$B$3, DataPack!$E274, IF($C$5=Dates1!$B$4, DataPack!$J274, IF($C$5=Dates1!$B$5, DataPack!$O274, IF($C$5=Dates1!$B$6, DataPack!$T274))))</f>
        <v>3</v>
      </c>
      <c r="Q10" s="151">
        <f t="shared" si="3"/>
        <v>3.2608695652173911</v>
      </c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6">
        <f t="shared" si="0"/>
        <v>92</v>
      </c>
      <c r="J11" s="46">
        <f>IF($C$5=Dates1!$B$3, DataPack!$B275, IF($C$5=Dates1!$B$4, DataPack!$G275, IF($C$5=Dates1!$B$5, DataPack!$L275, IF($C$5=Dates1!$B$6, DataPack!$Q275))))</f>
        <v>8</v>
      </c>
      <c r="K11" s="47">
        <f t="shared" si="4"/>
        <v>8.695652173913043</v>
      </c>
      <c r="L11" s="46">
        <f>IF($C$5=Dates1!$B$3, DataPack!$C275, IF($C$5=Dates1!$B$4, DataPack!$H275, IF($C$5=Dates1!$B$5, DataPack!$M275, IF($C$5=Dates1!$B$6, DataPack!$R275))))</f>
        <v>42</v>
      </c>
      <c r="M11" s="47">
        <f t="shared" si="1"/>
        <v>45.652173913043477</v>
      </c>
      <c r="N11" s="46">
        <f>IF($C$5=Dates1!$B$3, DataPack!$D275, IF($C$5=Dates1!$B$4, DataPack!$I275, IF($C$5=Dates1!$B$5, DataPack!$N275, IF($C$5=Dates1!$B$6, DataPack!$S275))))</f>
        <v>39</v>
      </c>
      <c r="O11" s="47">
        <f t="shared" si="2"/>
        <v>42.391304347826086</v>
      </c>
      <c r="P11" s="46">
        <f>IF($C$5=Dates1!$B$3, DataPack!$E275, IF($C$5=Dates1!$B$4, DataPack!$J275, IF($C$5=Dates1!$B$5, DataPack!$O275, IF($C$5=Dates1!$B$6, DataPack!$T275))))</f>
        <v>3</v>
      </c>
      <c r="Q11" s="47">
        <f t="shared" si="3"/>
        <v>3.2608695652173911</v>
      </c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6">
        <f t="shared" si="0"/>
        <v>92</v>
      </c>
      <c r="J12" s="46">
        <f>IF($C$5=Dates1!$B$3, DataPack!$B276, IF($C$5=Dates1!$B$4, DataPack!$G276, IF($C$5=Dates1!$B$5, DataPack!$L276, IF($C$5=Dates1!$B$6, DataPack!$Q276))))</f>
        <v>10</v>
      </c>
      <c r="K12" s="47">
        <f>IF(ISERROR(100*(J12/$I12)),"0",(100*(J12/$I12)))</f>
        <v>10.869565217391305</v>
      </c>
      <c r="L12" s="46">
        <f>IF($C$5=Dates1!$B$3, DataPack!$C276, IF($C$5=Dates1!$B$4, DataPack!$H276, IF($C$5=Dates1!$B$5, DataPack!$M276, IF($C$5=Dates1!$B$6, DataPack!$R276))))</f>
        <v>35</v>
      </c>
      <c r="M12" s="47">
        <f t="shared" si="1"/>
        <v>38.04347826086957</v>
      </c>
      <c r="N12" s="46">
        <f>IF($C$5=Dates1!$B$3, DataPack!$D276, IF($C$5=Dates1!$B$4, DataPack!$I276, IF($C$5=Dates1!$B$5, DataPack!$N276, IF($C$5=Dates1!$B$6, DataPack!$S276))))</f>
        <v>39</v>
      </c>
      <c r="O12" s="47">
        <f t="shared" si="2"/>
        <v>42.391304347826086</v>
      </c>
      <c r="P12" s="46">
        <f>IF($C$5=Dates1!$B$3, DataPack!$E276, IF($C$5=Dates1!$B$4, DataPack!$J276, IF($C$5=Dates1!$B$5, DataPack!$O276, IF($C$5=Dates1!$B$6, DataPack!$T276))))</f>
        <v>8</v>
      </c>
      <c r="Q12" s="47">
        <f t="shared" si="3"/>
        <v>8.695652173913043</v>
      </c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6">
        <f t="shared" si="0"/>
        <v>92</v>
      </c>
      <c r="J13" s="46">
        <f>IF($C$5=Dates1!$B$3, DataPack!$B277, IF($C$5=Dates1!$B$4, DataPack!$G277, IF($C$5=Dates1!$B$5, DataPack!$L277, IF($C$5=Dates1!$B$6, DataPack!$Q277))))</f>
        <v>7</v>
      </c>
      <c r="K13" s="47">
        <f t="shared" si="4"/>
        <v>7.608695652173914</v>
      </c>
      <c r="L13" s="46">
        <f>IF($C$5=Dates1!$B$3, DataPack!$C277, IF($C$5=Dates1!$B$4, DataPack!$H277, IF($C$5=Dates1!$B$5, DataPack!$M277, IF($C$5=Dates1!$B$6, DataPack!$R277))))</f>
        <v>49</v>
      </c>
      <c r="M13" s="47">
        <f t="shared" si="1"/>
        <v>53.260869565217398</v>
      </c>
      <c r="N13" s="46">
        <f>IF($C$5=Dates1!$B$3, DataPack!$D277, IF($C$5=Dates1!$B$4, DataPack!$I277, IF($C$5=Dates1!$B$5, DataPack!$N277, IF($C$5=Dates1!$B$6, DataPack!$S277))))</f>
        <v>31</v>
      </c>
      <c r="O13" s="47">
        <f t="shared" si="2"/>
        <v>33.695652173913047</v>
      </c>
      <c r="P13" s="46">
        <f>IF($C$5=Dates1!$B$3, DataPack!$E277, IF($C$5=Dates1!$B$4, DataPack!$J277, IF($C$5=Dates1!$B$5, DataPack!$O277, IF($C$5=Dates1!$B$6, DataPack!$T277))))</f>
        <v>5</v>
      </c>
      <c r="Q13" s="47">
        <f t="shared" si="3"/>
        <v>5.4347826086956523</v>
      </c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6">
        <f t="shared" si="0"/>
        <v>92</v>
      </c>
      <c r="J14" s="46">
        <f>IF($C$5=Dates1!$B$3, DataPack!$B278, IF($C$5=Dates1!$B$4, DataPack!$G278, IF($C$5=Dates1!$B$5, DataPack!$L278, IF($C$5=Dates1!$B$6, DataPack!$Q278))))</f>
        <v>9</v>
      </c>
      <c r="K14" s="47">
        <f t="shared" si="4"/>
        <v>9.7826086956521738</v>
      </c>
      <c r="L14" s="46">
        <f>IF($C$5=Dates1!$B$3, DataPack!$C278, IF($C$5=Dates1!$B$4, DataPack!$H278, IF($C$5=Dates1!$B$5, DataPack!$M278, IF($C$5=Dates1!$B$6, DataPack!$R278))))</f>
        <v>57</v>
      </c>
      <c r="M14" s="47">
        <f t="shared" si="1"/>
        <v>61.95652173913043</v>
      </c>
      <c r="N14" s="46">
        <f>IF($C$5=Dates1!$B$3, DataPack!$D278, IF($C$5=Dates1!$B$4, DataPack!$I278, IF($C$5=Dates1!$B$5, DataPack!$N278, IF($C$5=Dates1!$B$6, DataPack!$S278))))</f>
        <v>26</v>
      </c>
      <c r="O14" s="47">
        <f t="shared" si="2"/>
        <v>28.260869565217391</v>
      </c>
      <c r="P14" s="46">
        <f>IF($C$5=Dates1!$B$3, DataPack!$E278, IF($C$5=Dates1!$B$4, DataPack!$J278, IF($C$5=Dates1!$B$5, DataPack!$O278, IF($C$5=Dates1!$B$6, DataPack!$T278))))</f>
        <v>0</v>
      </c>
      <c r="Q14" s="47">
        <f t="shared" si="3"/>
        <v>0</v>
      </c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6">
        <f t="shared" si="0"/>
        <v>92</v>
      </c>
      <c r="J15" s="46">
        <f>IF($C$5=Dates1!$B$3, DataPack!$B279, IF($C$5=Dates1!$B$4, DataPack!$G279, IF($C$5=Dates1!$B$5, DataPack!$L279, IF($C$5=Dates1!$B$6, DataPack!$Q279))))</f>
        <v>6</v>
      </c>
      <c r="K15" s="47">
        <f t="shared" si="4"/>
        <v>6.5217391304347823</v>
      </c>
      <c r="L15" s="46">
        <f>IF($C$5=Dates1!$B$3, DataPack!$C279, IF($C$5=Dates1!$B$4, DataPack!$H279, IF($C$5=Dates1!$B$5, DataPack!$M279, IF($C$5=Dates1!$B$6, DataPack!$R279))))</f>
        <v>65</v>
      </c>
      <c r="M15" s="47">
        <f t="shared" si="1"/>
        <v>70.652173913043484</v>
      </c>
      <c r="N15" s="46">
        <f>IF($C$5=Dates1!$B$3, DataPack!$D279, IF($C$5=Dates1!$B$4, DataPack!$I279, IF($C$5=Dates1!$B$5, DataPack!$N279, IF($C$5=Dates1!$B$6, DataPack!$S279))))</f>
        <v>21</v>
      </c>
      <c r="O15" s="47">
        <f t="shared" si="2"/>
        <v>22.826086956521738</v>
      </c>
      <c r="P15" s="46">
        <f>IF($C$5=Dates1!$B$3, DataPack!$E279, IF($C$5=Dates1!$B$4, DataPack!$J279, IF($C$5=Dates1!$B$5, DataPack!$O279, IF($C$5=Dates1!$B$6, DataPack!$T279))))</f>
        <v>0</v>
      </c>
      <c r="Q15" s="47">
        <f t="shared" si="3"/>
        <v>0</v>
      </c>
    </row>
    <row r="16" spans="2:17" ht="24" customHeight="1">
      <c r="B16" s="187" t="s">
        <v>176</v>
      </c>
      <c r="C16" s="187"/>
      <c r="D16" s="187"/>
      <c r="E16" s="187"/>
      <c r="F16" s="187"/>
      <c r="G16" s="187"/>
      <c r="H16" s="48"/>
      <c r="I16" s="46">
        <f t="shared" si="0"/>
        <v>49</v>
      </c>
      <c r="J16" s="46">
        <f>IF($C$5=Dates1!$B$3, DataPack!$B280, IF($C$5=Dates1!$B$4, DataPack!$G280, IF($C$5=Dates1!$B$5, DataPack!$L280, IF($C$5=Dates1!$B$6, DataPack!$Q280))))</f>
        <v>0</v>
      </c>
      <c r="K16" s="47">
        <f t="shared" si="4"/>
        <v>0</v>
      </c>
      <c r="L16" s="46">
        <f>IF($C$5=Dates1!$B$3, DataPack!$C280, IF($C$5=Dates1!$B$4, DataPack!$H280, IF($C$5=Dates1!$B$5, DataPack!$M280, IF($C$5=Dates1!$B$6, DataPack!$R280))))</f>
        <v>31</v>
      </c>
      <c r="M16" s="47">
        <f t="shared" si="1"/>
        <v>63.265306122448983</v>
      </c>
      <c r="N16" s="46">
        <f>IF($C$5=Dates1!$B$3, DataPack!$D280, IF($C$5=Dates1!$B$4, DataPack!$I280, IF($C$5=Dates1!$B$5, DataPack!$N280, IF($C$5=Dates1!$B$6, DataPack!$S280))))</f>
        <v>18</v>
      </c>
      <c r="O16" s="47">
        <f t="shared" si="2"/>
        <v>36.734693877551024</v>
      </c>
      <c r="P16" s="46">
        <f>IF($C$5=Dates1!$B$3, DataPack!$E280, IF($C$5=Dates1!$B$4, DataPack!$J280, IF($C$5=Dates1!$B$5, DataPack!$O280, IF($C$5=Dates1!$B$6, DataPack!$T280))))</f>
        <v>0</v>
      </c>
      <c r="Q16" s="47">
        <f t="shared" si="3"/>
        <v>0</v>
      </c>
    </row>
    <row r="17" spans="2:17" ht="24" customHeight="1">
      <c r="B17" s="187" t="s">
        <v>177</v>
      </c>
      <c r="C17" s="187"/>
      <c r="D17" s="187"/>
      <c r="E17" s="187"/>
      <c r="F17" s="187"/>
      <c r="G17" s="187"/>
      <c r="H17" s="48"/>
      <c r="I17" s="46">
        <f t="shared" si="0"/>
        <v>56</v>
      </c>
      <c r="J17" s="46">
        <f>IF($C$5=Dates1!$B$3, DataPack!$B281, IF($C$5=Dates1!$B$4, DataPack!$G281, IF($C$5=Dates1!$B$5, DataPack!$L281, IF($C$5=Dates1!$B$6, DataPack!$Q281))))</f>
        <v>7</v>
      </c>
      <c r="K17" s="47">
        <f t="shared" si="4"/>
        <v>12.5</v>
      </c>
      <c r="L17" s="46">
        <f>IF($C$5=Dates1!$B$3, DataPack!$C281, IF($C$5=Dates1!$B$4, DataPack!$H281, IF($C$5=Dates1!$B$5, DataPack!$M281, IF($C$5=Dates1!$B$6, DataPack!$R281))))</f>
        <v>37</v>
      </c>
      <c r="M17" s="47">
        <f t="shared" si="1"/>
        <v>66.071428571428569</v>
      </c>
      <c r="N17" s="46">
        <f>IF($C$5=Dates1!$B$3, DataPack!$D281, IF($C$5=Dates1!$B$4, DataPack!$I281, IF($C$5=Dates1!$B$5, DataPack!$N281, IF($C$5=Dates1!$B$6, DataPack!$S281))))</f>
        <v>12</v>
      </c>
      <c r="O17" s="47">
        <f t="shared" si="2"/>
        <v>21.428571428571427</v>
      </c>
      <c r="P17" s="46">
        <f>IF($C$5=Dates1!$B$3, DataPack!$E281, IF($C$5=Dates1!$B$4, DataPack!$J281, IF($C$5=Dates1!$B$5, DataPack!$O281, IF($C$5=Dates1!$B$6, DataPack!$T281))))</f>
        <v>0</v>
      </c>
      <c r="Q17" s="47">
        <f t="shared" si="3"/>
        <v>0</v>
      </c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152"/>
      <c r="I18" s="41">
        <f t="shared" si="0"/>
        <v>92</v>
      </c>
      <c r="J18" s="41">
        <f>IF($C$5=Dates1!$B$3, DataPack!$B282, IF($C$5=Dates1!$B$4, DataPack!$G282, IF($C$5=Dates1!$B$5, DataPack!$L282, IF($C$5=Dates1!$B$6, DataPack!$Q282))))</f>
        <v>5</v>
      </c>
      <c r="K18" s="151">
        <f t="shared" si="4"/>
        <v>5.4347826086956523</v>
      </c>
      <c r="L18" s="41">
        <f>IF($C$5=Dates1!$B$3, DataPack!$C282, IF($C$5=Dates1!$B$4, DataPack!$H282, IF($C$5=Dates1!$B$5, DataPack!$M282, IF($C$5=Dates1!$B$6, DataPack!$R282))))</f>
        <v>55</v>
      </c>
      <c r="M18" s="151">
        <f t="shared" si="1"/>
        <v>59.782608695652172</v>
      </c>
      <c r="N18" s="41">
        <f>IF($C$5=Dates1!$B$3, DataPack!$D282, IF($C$5=Dates1!$B$4, DataPack!$I282, IF($C$5=Dates1!$B$5, DataPack!$N282, IF($C$5=Dates1!$B$6, DataPack!$S282))))</f>
        <v>30</v>
      </c>
      <c r="O18" s="151">
        <f t="shared" si="2"/>
        <v>32.608695652173914</v>
      </c>
      <c r="P18" s="41">
        <f>IF($C$5=Dates1!$B$3, DataPack!$E282, IF($C$5=Dates1!$B$4, DataPack!$J282, IF($C$5=Dates1!$B$5, DataPack!$O282, IF($C$5=Dates1!$B$6, DataPack!$T282))))</f>
        <v>2</v>
      </c>
      <c r="Q18" s="151">
        <f t="shared" si="3"/>
        <v>2.1739130434782608</v>
      </c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6">
        <f t="shared" si="0"/>
        <v>92</v>
      </c>
      <c r="J19" s="46">
        <f>IF($C$5=Dates1!$B$3, DataPack!$B283, IF($C$5=Dates1!$B$4, DataPack!$G283, IF($C$5=Dates1!$B$5, DataPack!$L283, IF($C$5=Dates1!$B$6, DataPack!$Q283))))</f>
        <v>4</v>
      </c>
      <c r="K19" s="47">
        <f t="shared" si="4"/>
        <v>4.3478260869565215</v>
      </c>
      <c r="L19" s="46">
        <f>IF($C$5=Dates1!$B$3, DataPack!$C283, IF($C$5=Dates1!$B$4, DataPack!$H283, IF($C$5=Dates1!$B$5, DataPack!$M283, IF($C$5=Dates1!$B$6, DataPack!$R283))))</f>
        <v>54</v>
      </c>
      <c r="M19" s="47">
        <f t="shared" si="1"/>
        <v>58.695652173913047</v>
      </c>
      <c r="N19" s="46">
        <f>IF($C$5=Dates1!$B$3, DataPack!$D283, IF($C$5=Dates1!$B$4, DataPack!$I283, IF($C$5=Dates1!$B$5, DataPack!$N283, IF($C$5=Dates1!$B$6, DataPack!$S283))))</f>
        <v>31</v>
      </c>
      <c r="O19" s="47">
        <f t="shared" si="2"/>
        <v>33.695652173913047</v>
      </c>
      <c r="P19" s="46">
        <f>IF($C$5=Dates1!$B$3, DataPack!$E283, IF($C$5=Dates1!$B$4, DataPack!$J283, IF($C$5=Dates1!$B$5, DataPack!$O283, IF($C$5=Dates1!$B$6, DataPack!$T283))))</f>
        <v>3</v>
      </c>
      <c r="Q19" s="47">
        <f t="shared" si="3"/>
        <v>3.2608695652173911</v>
      </c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6">
        <f t="shared" si="0"/>
        <v>92</v>
      </c>
      <c r="J20" s="46">
        <f>IF($C$5=Dates1!$B$3, DataPack!$B284, IF($C$5=Dates1!$B$4, DataPack!$G284, IF($C$5=Dates1!$B$5, DataPack!$L284, IF($C$5=Dates1!$B$6, DataPack!$Q284))))</f>
        <v>17</v>
      </c>
      <c r="K20" s="47">
        <f t="shared" si="4"/>
        <v>18.478260869565215</v>
      </c>
      <c r="L20" s="46">
        <f>IF($C$5=Dates1!$B$3, DataPack!$C284, IF($C$5=Dates1!$B$4, DataPack!$H284, IF($C$5=Dates1!$B$5, DataPack!$M284, IF($C$5=Dates1!$B$6, DataPack!$R284))))</f>
        <v>48</v>
      </c>
      <c r="M20" s="47">
        <f t="shared" si="1"/>
        <v>52.173913043478258</v>
      </c>
      <c r="N20" s="46">
        <f>IF($C$5=Dates1!$B$3, DataPack!$D284, IF($C$5=Dates1!$B$4, DataPack!$I284, IF($C$5=Dates1!$B$5, DataPack!$N284, IF($C$5=Dates1!$B$6, DataPack!$S284))))</f>
        <v>25</v>
      </c>
      <c r="O20" s="47">
        <f t="shared" si="2"/>
        <v>27.173913043478258</v>
      </c>
      <c r="P20" s="46">
        <f>IF($C$5=Dates1!$B$3, DataPack!$E284, IF($C$5=Dates1!$B$4, DataPack!$J284, IF($C$5=Dates1!$B$5, DataPack!$O284, IF($C$5=Dates1!$B$6, DataPack!$T284))))</f>
        <v>2</v>
      </c>
      <c r="Q20" s="47">
        <f t="shared" si="3"/>
        <v>2.1739130434782608</v>
      </c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6">
        <f t="shared" si="0"/>
        <v>92</v>
      </c>
      <c r="J21" s="46">
        <f>IF($C$5=Dates1!$B$3, DataPack!$B285, IF($C$5=Dates1!$B$4, DataPack!$G285, IF($C$5=Dates1!$B$5, DataPack!$L285, IF($C$5=Dates1!$B$6, DataPack!$Q285))))</f>
        <v>26</v>
      </c>
      <c r="K21" s="47">
        <f t="shared" si="4"/>
        <v>28.260869565217391</v>
      </c>
      <c r="L21" s="46">
        <f>IF($C$5=Dates1!$B$3, DataPack!$C285, IF($C$5=Dates1!$B$4, DataPack!$H285, IF($C$5=Dates1!$B$5, DataPack!$M285, IF($C$5=Dates1!$B$6, DataPack!$R285))))</f>
        <v>44</v>
      </c>
      <c r="M21" s="47">
        <f t="shared" si="1"/>
        <v>47.826086956521742</v>
      </c>
      <c r="N21" s="46">
        <f>IF($C$5=Dates1!$B$3, DataPack!$D285, IF($C$5=Dates1!$B$4, DataPack!$I285, IF($C$5=Dates1!$B$5, DataPack!$N285, IF($C$5=Dates1!$B$6, DataPack!$S285))))</f>
        <v>20</v>
      </c>
      <c r="O21" s="47">
        <f t="shared" si="2"/>
        <v>21.739130434782609</v>
      </c>
      <c r="P21" s="46">
        <f>IF($C$5=Dates1!$B$3, DataPack!$E285, IF($C$5=Dates1!$B$4, DataPack!$J285, IF($C$5=Dates1!$B$5, DataPack!$O285, IF($C$5=Dates1!$B$6, DataPack!$T285))))</f>
        <v>2</v>
      </c>
      <c r="Q21" s="47">
        <f t="shared" si="3"/>
        <v>2.1739130434782608</v>
      </c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6">
        <f t="shared" si="0"/>
        <v>92</v>
      </c>
      <c r="J22" s="46">
        <f>IF($C$5=Dates1!$B$3, DataPack!$B286, IF($C$5=Dates1!$B$4, DataPack!$G286, IF($C$5=Dates1!$B$5, DataPack!$L286, IF($C$5=Dates1!$B$6, DataPack!$Q286))))</f>
        <v>11</v>
      </c>
      <c r="K22" s="47">
        <f t="shared" si="4"/>
        <v>11.956521739130435</v>
      </c>
      <c r="L22" s="46">
        <f>IF($C$5=Dates1!$B$3, DataPack!$C286, IF($C$5=Dates1!$B$4, DataPack!$H286, IF($C$5=Dates1!$B$5, DataPack!$M286, IF($C$5=Dates1!$B$6, DataPack!$R286))))</f>
        <v>53</v>
      </c>
      <c r="M22" s="47">
        <f t="shared" si="1"/>
        <v>57.608695652173914</v>
      </c>
      <c r="N22" s="46">
        <f>IF($C$5=Dates1!$B$3, DataPack!$D286, IF($C$5=Dates1!$B$4, DataPack!$I286, IF($C$5=Dates1!$B$5, DataPack!$N286, IF($C$5=Dates1!$B$6, DataPack!$S286))))</f>
        <v>27</v>
      </c>
      <c r="O22" s="47">
        <f t="shared" si="2"/>
        <v>29.347826086956523</v>
      </c>
      <c r="P22" s="46">
        <f>IF($C$5=Dates1!$B$3, DataPack!$E286, IF($C$5=Dates1!$B$4, DataPack!$J286, IF($C$5=Dates1!$B$5, DataPack!$O286, IF($C$5=Dates1!$B$6, DataPack!$T286))))</f>
        <v>1</v>
      </c>
      <c r="Q22" s="47">
        <f t="shared" si="3"/>
        <v>1.0869565217391304</v>
      </c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152"/>
      <c r="I23" s="41">
        <f t="shared" si="0"/>
        <v>92</v>
      </c>
      <c r="J23" s="41">
        <f>IF($C$5=Dates1!$B$3, DataPack!$B287, IF($C$5=Dates1!$B$4, DataPack!$G287, IF($C$5=Dates1!$B$5, DataPack!$L287, IF($C$5=Dates1!$B$6, DataPack!$Q287))))</f>
        <v>6</v>
      </c>
      <c r="K23" s="151">
        <f t="shared" si="4"/>
        <v>6.5217391304347823</v>
      </c>
      <c r="L23" s="41">
        <f>IF($C$5=Dates1!$B$3, DataPack!$C287, IF($C$5=Dates1!$B$4, DataPack!$H287, IF($C$5=Dates1!$B$5, DataPack!$M287, IF($C$5=Dates1!$B$6, DataPack!$R287))))</f>
        <v>46</v>
      </c>
      <c r="M23" s="151">
        <f t="shared" si="1"/>
        <v>50</v>
      </c>
      <c r="N23" s="41">
        <f>IF($C$5=Dates1!$B$3, DataPack!$D287, IF($C$5=Dates1!$B$4, DataPack!$I287, IF($C$5=Dates1!$B$5, DataPack!$N287, IF($C$5=Dates1!$B$6, DataPack!$S287))))</f>
        <v>35</v>
      </c>
      <c r="O23" s="151">
        <f t="shared" si="2"/>
        <v>38.04347826086957</v>
      </c>
      <c r="P23" s="41">
        <f>IF($C$5=Dates1!$B$3, DataPack!$E287, IF($C$5=Dates1!$B$4, DataPack!$J287, IF($C$5=Dates1!$B$5, DataPack!$O287, IF($C$5=Dates1!$B$6, DataPack!$T287))))</f>
        <v>5</v>
      </c>
      <c r="Q23" s="151">
        <f t="shared" si="3"/>
        <v>5.4347826086956523</v>
      </c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6">
        <f t="shared" si="0"/>
        <v>92</v>
      </c>
      <c r="J24" s="46">
        <f>IF($C$5=Dates1!$B$3, DataPack!$B288, IF($C$5=Dates1!$B$4, DataPack!$G288, IF($C$5=Dates1!$B$5, DataPack!$L288, IF($C$5=Dates1!$B$6, DataPack!$Q288))))</f>
        <v>14</v>
      </c>
      <c r="K24" s="47">
        <f>IF(ISERROR(100*(J24/$I24)),"0",(100*(J24/$I24)))</f>
        <v>15.217391304347828</v>
      </c>
      <c r="L24" s="46">
        <f>IF($C$5=Dates1!$B$3, DataPack!$C288, IF($C$5=Dates1!$B$4, DataPack!$H288, IF($C$5=Dates1!$B$5, DataPack!$M288, IF($C$5=Dates1!$B$6, DataPack!$R288))))</f>
        <v>46</v>
      </c>
      <c r="M24" s="47">
        <f t="shared" si="1"/>
        <v>50</v>
      </c>
      <c r="N24" s="46">
        <f>IF($C$5=Dates1!$B$3, DataPack!$D288, IF($C$5=Dates1!$B$4, DataPack!$I288, IF($C$5=Dates1!$B$5, DataPack!$N288, IF($C$5=Dates1!$B$6, DataPack!$S288))))</f>
        <v>28</v>
      </c>
      <c r="O24" s="47">
        <f t="shared" si="2"/>
        <v>30.434782608695656</v>
      </c>
      <c r="P24" s="46">
        <f>IF($C$5=Dates1!$B$3, DataPack!$E288, IF($C$5=Dates1!$B$4, DataPack!$J288, IF($C$5=Dates1!$B$5, DataPack!$O288, IF($C$5=Dates1!$B$6, DataPack!$T288))))</f>
        <v>4</v>
      </c>
      <c r="Q24" s="47">
        <f t="shared" si="3"/>
        <v>4.3478260869565215</v>
      </c>
    </row>
    <row r="25" spans="2:17" ht="24" customHeight="1">
      <c r="B25" s="187" t="s">
        <v>178</v>
      </c>
      <c r="C25" s="187"/>
      <c r="D25" s="187"/>
      <c r="E25" s="187"/>
      <c r="F25" s="187"/>
      <c r="G25" s="187"/>
      <c r="H25" s="48"/>
      <c r="I25" s="46">
        <f t="shared" si="0"/>
        <v>54</v>
      </c>
      <c r="J25" s="46">
        <f>IF($C$5=Dates1!$B$3, DataPack!$B289, IF($C$5=Dates1!$B$4, DataPack!$G289, IF($C$5=Dates1!$B$5, DataPack!$L289, IF($C$5=Dates1!$B$6, DataPack!$Q289))))</f>
        <v>4</v>
      </c>
      <c r="K25" s="47">
        <f t="shared" si="4"/>
        <v>7.4074074074074066</v>
      </c>
      <c r="L25" s="46">
        <f>IF($C$5=Dates1!$B$3, DataPack!$C289, IF($C$5=Dates1!$B$4, DataPack!$H289, IF($C$5=Dates1!$B$5, DataPack!$M289, IF($C$5=Dates1!$B$6, DataPack!$R289))))</f>
        <v>32</v>
      </c>
      <c r="M25" s="47">
        <f t="shared" si="1"/>
        <v>59.259259259259252</v>
      </c>
      <c r="N25" s="46">
        <f>IF($C$5=Dates1!$B$3, DataPack!$D289, IF($C$5=Dates1!$B$4, DataPack!$I289, IF($C$5=Dates1!$B$5, DataPack!$N289, IF($C$5=Dates1!$B$6, DataPack!$S289))))</f>
        <v>18</v>
      </c>
      <c r="O25" s="47">
        <f t="shared" si="2"/>
        <v>33.333333333333329</v>
      </c>
      <c r="P25" s="46">
        <f>IF($C$5=Dates1!$B$3, DataPack!$E289, IF($C$5=Dates1!$B$4, DataPack!$J289, IF($C$5=Dates1!$B$5, DataPack!$O289, IF($C$5=Dates1!$B$6, DataPack!$T289))))</f>
        <v>0</v>
      </c>
      <c r="Q25" s="47">
        <f t="shared" si="3"/>
        <v>0</v>
      </c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6">
        <f t="shared" si="0"/>
        <v>92</v>
      </c>
      <c r="J26" s="46">
        <f>IF($C$5=Dates1!$B$3, DataPack!$B290, IF($C$5=Dates1!$B$4, DataPack!$G290, IF($C$5=Dates1!$B$5, DataPack!$L290, IF($C$5=Dates1!$B$6, DataPack!$Q290))))</f>
        <v>4</v>
      </c>
      <c r="K26" s="47">
        <f t="shared" si="4"/>
        <v>4.3478260869565215</v>
      </c>
      <c r="L26" s="46">
        <f>IF($C$5=Dates1!$B$3, DataPack!$C290, IF($C$5=Dates1!$B$4, DataPack!$H290, IF($C$5=Dates1!$B$5, DataPack!$M290, IF($C$5=Dates1!$B$6, DataPack!$R290))))</f>
        <v>53</v>
      </c>
      <c r="M26" s="47">
        <f t="shared" si="1"/>
        <v>57.608695652173914</v>
      </c>
      <c r="N26" s="46">
        <f>IF($C$5=Dates1!$B$3, DataPack!$D290, IF($C$5=Dates1!$B$4, DataPack!$I290, IF($C$5=Dates1!$B$5, DataPack!$N290, IF($C$5=Dates1!$B$6, DataPack!$S290))))</f>
        <v>35</v>
      </c>
      <c r="O26" s="47">
        <f t="shared" si="2"/>
        <v>38.04347826086957</v>
      </c>
      <c r="P26" s="46">
        <f>IF($C$5=Dates1!$B$3, DataPack!$E290, IF($C$5=Dates1!$B$4, DataPack!$J290, IF($C$5=Dates1!$B$5, DataPack!$O290, IF($C$5=Dates1!$B$6, DataPack!$T290))))</f>
        <v>0</v>
      </c>
      <c r="Q26" s="47">
        <f t="shared" si="3"/>
        <v>0</v>
      </c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6">
        <f t="shared" si="0"/>
        <v>92</v>
      </c>
      <c r="J27" s="46">
        <f>IF($C$5=Dates1!$B$3, DataPack!$B291, IF($C$5=Dates1!$B$4, DataPack!$G291, IF($C$5=Dates1!$B$5, DataPack!$L291, IF($C$5=Dates1!$B$6, DataPack!$Q291))))</f>
        <v>2</v>
      </c>
      <c r="K27" s="47">
        <f t="shared" si="4"/>
        <v>2.1739130434782608</v>
      </c>
      <c r="L27" s="46">
        <f>IF($C$5=Dates1!$B$3, DataPack!$C291, IF($C$5=Dates1!$B$4, DataPack!$H291, IF($C$5=Dates1!$B$5, DataPack!$M291, IF($C$5=Dates1!$B$6, DataPack!$R291))))</f>
        <v>46</v>
      </c>
      <c r="M27" s="47">
        <f t="shared" si="1"/>
        <v>50</v>
      </c>
      <c r="N27" s="46">
        <f>IF($C$5=Dates1!$B$3, DataPack!$D291, IF($C$5=Dates1!$B$4, DataPack!$I291, IF($C$5=Dates1!$B$5, DataPack!$N291, IF($C$5=Dates1!$B$6, DataPack!$S291))))</f>
        <v>42</v>
      </c>
      <c r="O27" s="47">
        <f t="shared" si="2"/>
        <v>45.652173913043477</v>
      </c>
      <c r="P27" s="46">
        <f>IF($C$5=Dates1!$B$3, DataPack!$E291, IF($C$5=Dates1!$B$4, DataPack!$J291, IF($C$5=Dates1!$B$5, DataPack!$O291, IF($C$5=Dates1!$B$6, DataPack!$T291))))</f>
        <v>2</v>
      </c>
      <c r="Q27" s="47">
        <f t="shared" si="3"/>
        <v>2.1739130434782608</v>
      </c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6">
        <f t="shared" si="0"/>
        <v>92</v>
      </c>
      <c r="J28" s="46">
        <f>IF($C$5=Dates1!$B$3, DataPack!$B292, IF($C$5=Dates1!$B$4, DataPack!$G292, IF($C$5=Dates1!$B$5, DataPack!$L292, IF($C$5=Dates1!$B$6, DataPack!$Q292))))</f>
        <v>4</v>
      </c>
      <c r="K28" s="47">
        <f t="shared" si="4"/>
        <v>4.3478260869565215</v>
      </c>
      <c r="L28" s="46">
        <f>IF($C$5=Dates1!$B$3, DataPack!$C292, IF($C$5=Dates1!$B$4, DataPack!$H292, IF($C$5=Dates1!$B$5, DataPack!$M292, IF($C$5=Dates1!$B$6, DataPack!$R292))))</f>
        <v>46</v>
      </c>
      <c r="M28" s="47">
        <f t="shared" si="1"/>
        <v>50</v>
      </c>
      <c r="N28" s="46">
        <f>IF($C$5=Dates1!$B$3, DataPack!$D292, IF($C$5=Dates1!$B$4, DataPack!$I292, IF($C$5=Dates1!$B$5, DataPack!$N292, IF($C$5=Dates1!$B$6, DataPack!$S292))))</f>
        <v>39</v>
      </c>
      <c r="O28" s="47">
        <f t="shared" si="2"/>
        <v>42.391304347826086</v>
      </c>
      <c r="P28" s="46">
        <f>IF($C$5=Dates1!$B$3, DataPack!$E292, IF($C$5=Dates1!$B$4, DataPack!$J292, IF($C$5=Dates1!$B$5, DataPack!$O292, IF($C$5=Dates1!$B$6, DataPack!$T292))))</f>
        <v>3</v>
      </c>
      <c r="Q28" s="47">
        <f t="shared" si="3"/>
        <v>3.2608695652173911</v>
      </c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6">
        <f t="shared" si="0"/>
        <v>92</v>
      </c>
      <c r="J29" s="46">
        <f>IF($C$5=Dates1!$B$3, DataPack!$B293, IF($C$5=Dates1!$B$4, DataPack!$G293, IF($C$5=Dates1!$B$5, DataPack!$L293, IF($C$5=Dates1!$B$6, DataPack!$Q293))))</f>
        <v>5</v>
      </c>
      <c r="K29" s="47">
        <f t="shared" si="4"/>
        <v>5.4347826086956523</v>
      </c>
      <c r="L29" s="46">
        <f>IF($C$5=Dates1!$B$3, DataPack!$C293, IF($C$5=Dates1!$B$4, DataPack!$H293, IF($C$5=Dates1!$B$5, DataPack!$M293, IF($C$5=Dates1!$B$6, DataPack!$R293))))</f>
        <v>32</v>
      </c>
      <c r="M29" s="47">
        <f t="shared" si="1"/>
        <v>34.782608695652172</v>
      </c>
      <c r="N29" s="46">
        <f>IF($C$5=Dates1!$B$3, DataPack!$D293, IF($C$5=Dates1!$B$4, DataPack!$I293, IF($C$5=Dates1!$B$5, DataPack!$N293, IF($C$5=Dates1!$B$6, DataPack!$S293))))</f>
        <v>46</v>
      </c>
      <c r="O29" s="47">
        <f t="shared" si="2"/>
        <v>50</v>
      </c>
      <c r="P29" s="46">
        <f>IF($C$5=Dates1!$B$3, DataPack!$E293, IF($C$5=Dates1!$B$4, DataPack!$J293, IF($C$5=Dates1!$B$5, DataPack!$O293, IF($C$5=Dates1!$B$6, DataPack!$T293))))</f>
        <v>9</v>
      </c>
      <c r="Q29" s="47">
        <f t="shared" si="3"/>
        <v>9.7826086956521738</v>
      </c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92</v>
      </c>
      <c r="J30" s="50">
        <f>IF($C$5=Dates1!$B$3, DataPack!$B294, IF($C$5=Dates1!$B$4, DataPack!$G294, IF($C$5=Dates1!$B$5, DataPack!$L294, IF($C$5=Dates1!$B$6, DataPack!$Q294))))</f>
        <v>12</v>
      </c>
      <c r="K30" s="51">
        <f>IF(ISERROR(100*(J30/$I30)),"0",(100*(J30/$I30)))</f>
        <v>13.043478260869565</v>
      </c>
      <c r="L30" s="50">
        <f>IF($C$5=Dates1!$B$3, DataPack!$C294, IF($C$5=Dates1!$B$4, DataPack!$H294, IF($C$5=Dates1!$B$5, DataPack!$M294, IF($C$5=Dates1!$B$6, DataPack!$R294))))</f>
        <v>43</v>
      </c>
      <c r="M30" s="51">
        <f t="shared" si="1"/>
        <v>46.739130434782609</v>
      </c>
      <c r="N30" s="50">
        <f>IF($C$5=Dates1!$B$3, DataPack!$D294, IF($C$5=Dates1!$B$4, DataPack!$I294, IF($C$5=Dates1!$B$5, DataPack!$N294, IF($C$5=Dates1!$B$6, DataPack!$S294))))</f>
        <v>34</v>
      </c>
      <c r="O30" s="51">
        <f t="shared" si="2"/>
        <v>36.95652173913043</v>
      </c>
      <c r="P30" s="46">
        <f>IF($C$5=Dates1!$B$3, DataPack!$E294, IF($C$5=Dates1!$B$4, DataPack!$J294, IF($C$5=Dates1!$B$5, DataPack!$O294, IF($C$5=Dates1!$B$6, DataPack!$T294))))</f>
        <v>3</v>
      </c>
      <c r="Q30" s="51">
        <f t="shared" si="3"/>
        <v>3.2608695652173911</v>
      </c>
    </row>
    <row r="31" spans="2:17">
      <c r="B31" s="22"/>
      <c r="C31" s="30"/>
      <c r="D31" s="22"/>
      <c r="E31" s="22"/>
      <c r="F31" s="22"/>
      <c r="G31" s="22"/>
      <c r="H31" s="30"/>
      <c r="I31" s="22"/>
      <c r="J31" s="22"/>
      <c r="K31" s="22"/>
      <c r="L31" s="22"/>
      <c r="M31" s="182" t="s">
        <v>117</v>
      </c>
      <c r="N31" s="182"/>
      <c r="O31" s="182"/>
      <c r="P31" s="183"/>
      <c r="Q31" s="183"/>
    </row>
    <row r="32" spans="2:17">
      <c r="B32" s="37" t="s">
        <v>173</v>
      </c>
      <c r="C32" s="30"/>
      <c r="D32" s="22"/>
      <c r="E32" s="22"/>
      <c r="F32" s="22"/>
      <c r="G32" s="22"/>
      <c r="H32" s="30"/>
      <c r="I32" s="22"/>
      <c r="J32" s="22"/>
      <c r="K32" s="22"/>
      <c r="L32" s="22"/>
      <c r="M32" s="22"/>
      <c r="N32" s="22"/>
      <c r="O32" s="22"/>
      <c r="P32" s="22"/>
      <c r="Q32" s="44"/>
    </row>
    <row r="33" spans="2:17">
      <c r="B33" s="37" t="s">
        <v>174</v>
      </c>
      <c r="C33" s="30"/>
      <c r="D33" s="22"/>
      <c r="E33" s="22"/>
      <c r="F33" s="22"/>
      <c r="G33" s="22"/>
      <c r="H33" s="30"/>
      <c r="I33" s="22"/>
      <c r="J33" s="22"/>
      <c r="K33" s="22"/>
      <c r="L33" s="22"/>
      <c r="M33" s="22"/>
      <c r="N33" s="22"/>
      <c r="O33" s="22"/>
      <c r="P33" s="22"/>
      <c r="Q33" s="44"/>
    </row>
    <row r="34" spans="2:17">
      <c r="B34" s="70" t="s">
        <v>175</v>
      </c>
      <c r="C34" s="30"/>
      <c r="D34" s="22"/>
      <c r="E34" s="22"/>
      <c r="F34" s="22"/>
      <c r="G34" s="22"/>
      <c r="H34" s="30"/>
      <c r="I34" s="22"/>
      <c r="J34" s="22"/>
      <c r="K34" s="22"/>
      <c r="L34" s="22"/>
      <c r="M34" s="22"/>
      <c r="N34" s="22"/>
      <c r="O34" s="22"/>
      <c r="P34" s="22"/>
      <c r="Q34" s="44"/>
    </row>
    <row r="35" spans="2:17">
      <c r="C35" s="30"/>
      <c r="D35" s="22"/>
      <c r="E35" s="22"/>
      <c r="F35" s="22"/>
      <c r="G35" s="22"/>
      <c r="H35" s="30"/>
      <c r="I35" s="22"/>
      <c r="J35" s="22"/>
      <c r="K35" s="22"/>
      <c r="L35" s="22"/>
      <c r="M35" s="22"/>
      <c r="N35" s="22"/>
      <c r="O35" s="22"/>
      <c r="P35" s="22"/>
      <c r="Q35" s="44"/>
    </row>
  </sheetData>
  <sheetProtection sheet="1" objects="1" scenarios="1"/>
  <mergeCells count="30">
    <mergeCell ref="N5:O5"/>
    <mergeCell ref="P5:Q5"/>
    <mergeCell ref="B8:G8"/>
    <mergeCell ref="B9:G9"/>
    <mergeCell ref="C5:G5"/>
    <mergeCell ref="I5:I6"/>
    <mergeCell ref="J5:K5"/>
    <mergeCell ref="L5:M5"/>
    <mergeCell ref="B14:G14"/>
    <mergeCell ref="B15:G15"/>
    <mergeCell ref="B16:G16"/>
    <mergeCell ref="B17:G17"/>
    <mergeCell ref="B10:G10"/>
    <mergeCell ref="B11:G11"/>
    <mergeCell ref="B12:G12"/>
    <mergeCell ref="B13:G13"/>
    <mergeCell ref="B22:G22"/>
    <mergeCell ref="B23:G23"/>
    <mergeCell ref="B24:G24"/>
    <mergeCell ref="B25:G25"/>
    <mergeCell ref="B18:G18"/>
    <mergeCell ref="B19:G19"/>
    <mergeCell ref="B20:G20"/>
    <mergeCell ref="B21:G21"/>
    <mergeCell ref="B30:G30"/>
    <mergeCell ref="M31:Q31"/>
    <mergeCell ref="B26:G26"/>
    <mergeCell ref="B27:G27"/>
    <mergeCell ref="B28:G28"/>
    <mergeCell ref="B29:G29"/>
  </mergeCells>
  <phoneticPr fontId="2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</sheetPr>
  <dimension ref="B2:R35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42578125" style="22" customWidth="1"/>
    <col min="8" max="8" width="1.5703125" style="30" customWidth="1"/>
    <col min="9" max="9" width="11.5703125" style="22" customWidth="1"/>
    <col min="10" max="16" width="7.5703125" style="22" customWidth="1"/>
    <col min="17" max="17" width="7.5703125" style="44" customWidth="1"/>
    <col min="18" max="16384" width="9.140625" style="22"/>
  </cols>
  <sheetData>
    <row r="2" spans="2:18" ht="14.25" customHeight="1">
      <c r="B2" s="104" t="str">
        <f>"Table 2a: Inspection outcomes of colleges inspected "&amp;IF('Table 2a'!$C$5=Dates1!$B$3,"between "&amp;Dates1!$B$3,IF('Table 2a'!$C$5=Dates1!B4,"in "&amp;Dates1!B4,IF('Table 2a'!$C$5=Dates1!B5,"in "&amp;Dates1!B5,IF('Table 2a'!$C$5=Dates1!B6,"in "&amp;Dates1!B6,IF('Table 2a'!$C$5=Dates1!B7,"in "&amp;Dates1!B7)))))&amp;" (provisional)"&amp;CHAR(185)&amp;" "&amp;CHAR(178)&amp;" "&amp;CHAR(179)</f>
        <v>Table 2a: Inspection outcomes of colleges inspected between 1 January 2011 and 31 March 2011 (provisional)¹ ² ³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ht="14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  <c r="R5" s="45"/>
    </row>
    <row r="6" spans="2:18" ht="14.25" customHeight="1">
      <c r="B6" s="35"/>
      <c r="C6" s="35"/>
      <c r="D6" s="35"/>
      <c r="E6" s="35"/>
      <c r="F6" s="35"/>
      <c r="G6" s="35"/>
      <c r="H6" s="35"/>
      <c r="I6" s="191"/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40" t="s">
        <v>87</v>
      </c>
      <c r="Q6" s="40" t="s">
        <v>118</v>
      </c>
    </row>
    <row r="7" spans="2:18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22"/>
    </row>
    <row r="8" spans="2:18" ht="24" customHeight="1">
      <c r="B8" s="188" t="s">
        <v>1</v>
      </c>
      <c r="C8" s="188"/>
      <c r="D8" s="188"/>
      <c r="E8" s="188"/>
      <c r="F8" s="188"/>
      <c r="G8" s="188"/>
      <c r="H8" s="101"/>
      <c r="I8" s="41">
        <f t="shared" ref="I8:I30" si="0">J8+L8+N8+P8</f>
        <v>28</v>
      </c>
      <c r="J8" s="41">
        <f>IF($C$5=Dates1!$B$3, DataPack!$B12, IF($C$5=Dates1!$B$4, DataPack!$G12, IF($C$5=Dates1!$B$5, DataPack!$L12, IF($C$5=Dates1!$B$6, DataPack!$Q12))))</f>
        <v>1</v>
      </c>
      <c r="K8" s="151">
        <f>IF(ISERROR(100*(J8/$I8)),"0",(100*(J8/$I8)))</f>
        <v>3.5714285714285712</v>
      </c>
      <c r="L8" s="41">
        <f>IF($C$5=Dates1!$B$3, DataPack!$C12, IF($C$5=Dates1!$B$4, DataPack!$H12, IF($C$5=Dates1!$B$5, DataPack!$M12, IF($C$5=Dates1!$B$6, DataPack!$R12))))</f>
        <v>11</v>
      </c>
      <c r="M8" s="151">
        <f t="shared" ref="M8:M30" si="1">IF(ISERROR(100*(L8/$I8)),"0",(100*(L8/$I8)))</f>
        <v>39.285714285714285</v>
      </c>
      <c r="N8" s="41">
        <f>IF($C$5=Dates1!$B$3, DataPack!$D12, IF($C$5=Dates1!$B$4, DataPack!$I12, IF($C$5=Dates1!$B$5, DataPack!$N12, IF($C$5=Dates1!$B$6, DataPack!$S12))))</f>
        <v>16</v>
      </c>
      <c r="O8" s="151">
        <f t="shared" ref="O8:O30" si="2">IF(ISERROR(100*(N8/$I8)),"0",(100*(N8/$I8)))</f>
        <v>57.142857142857139</v>
      </c>
      <c r="P8" s="41">
        <f>IF($C$5=Dates1!$B$3, DataPack!$E12, IF($C$5=Dates1!$B$4, DataPack!$J12, IF($C$5=Dates1!$B$5, DataPack!$O12, IF($C$5=Dates1!$B$6, DataPack!$T12))))</f>
        <v>0</v>
      </c>
      <c r="Q8" s="151">
        <f t="shared" ref="Q8:Q30" si="3">IF(ISERROR(100*(P8/$I8)),"0",(100*(P8/$I8)))</f>
        <v>0</v>
      </c>
    </row>
    <row r="9" spans="2:18" s="49" customFormat="1" ht="24" customHeight="1">
      <c r="B9" s="188" t="s">
        <v>36</v>
      </c>
      <c r="C9" s="188"/>
      <c r="D9" s="188"/>
      <c r="E9" s="188"/>
      <c r="F9" s="188"/>
      <c r="G9" s="188"/>
      <c r="H9" s="152"/>
      <c r="I9" s="41">
        <f t="shared" si="0"/>
        <v>28</v>
      </c>
      <c r="J9" s="41">
        <f>IF($C$5=Dates1!$B$3, DataPack!$B13, IF($C$5=Dates1!$B$4, DataPack!$G13, IF($C$5=Dates1!$B$5, DataPack!$L13, IF($C$5=Dates1!$B$6, DataPack!$Q13))))</f>
        <v>3</v>
      </c>
      <c r="K9" s="151">
        <f t="shared" ref="K9:K30" si="4">IF(ISERROR(100*(J9/$I9)),"0",(100*(J9/$I9)))</f>
        <v>10.714285714285714</v>
      </c>
      <c r="L9" s="41">
        <f>IF($C$5=Dates1!$B$3, DataPack!$C13, IF($C$5=Dates1!$B$4, DataPack!$H13, IF($C$5=Dates1!$B$5, DataPack!$M13, IF($C$5=Dates1!$B$6, DataPack!$R13))))</f>
        <v>10</v>
      </c>
      <c r="M9" s="151">
        <f t="shared" si="1"/>
        <v>35.714285714285715</v>
      </c>
      <c r="N9" s="41">
        <f>IF($C$5=Dates1!$B$3, DataPack!$D13, IF($C$5=Dates1!$B$4, DataPack!$I13, IF($C$5=Dates1!$B$5, DataPack!$N13, IF($C$5=Dates1!$B$6, DataPack!$S13))))</f>
        <v>15</v>
      </c>
      <c r="O9" s="151">
        <f t="shared" si="2"/>
        <v>53.571428571428569</v>
      </c>
      <c r="P9" s="41">
        <f>IF($C$5=Dates1!$B$3, DataPack!$E13, IF($C$5=Dates1!$B$4, DataPack!$J13, IF($C$5=Dates1!$B$5, DataPack!$O13, IF($C$5=Dates1!$B$6, DataPack!$T13))))</f>
        <v>0</v>
      </c>
      <c r="Q9" s="151">
        <f t="shared" si="3"/>
        <v>0</v>
      </c>
    </row>
    <row r="10" spans="2:18" ht="24" customHeight="1">
      <c r="B10" s="188" t="s">
        <v>37</v>
      </c>
      <c r="C10" s="188"/>
      <c r="D10" s="188"/>
      <c r="E10" s="188"/>
      <c r="F10" s="188"/>
      <c r="G10" s="188"/>
      <c r="H10" s="152"/>
      <c r="I10" s="41">
        <f t="shared" si="0"/>
        <v>28</v>
      </c>
      <c r="J10" s="41">
        <f>IF($C$5=Dates1!$B$3, DataPack!$B14, IF($C$5=Dates1!$B$4, DataPack!$G14, IF($C$5=Dates1!$B$5, DataPack!$L14, IF($C$5=Dates1!$B$6, DataPack!$Q14))))</f>
        <v>1</v>
      </c>
      <c r="K10" s="151">
        <f t="shared" si="4"/>
        <v>3.5714285714285712</v>
      </c>
      <c r="L10" s="41">
        <f>IF($C$5=Dates1!$B$3, DataPack!$C14, IF($C$5=Dates1!$B$4, DataPack!$H14, IF($C$5=Dates1!$B$5, DataPack!$M14, IF($C$5=Dates1!$B$6, DataPack!$R14))))</f>
        <v>10</v>
      </c>
      <c r="M10" s="151">
        <f t="shared" si="1"/>
        <v>35.714285714285715</v>
      </c>
      <c r="N10" s="41">
        <f>IF($C$5=Dates1!$B$3, DataPack!$D14, IF($C$5=Dates1!$B$4, DataPack!$I14, IF($C$5=Dates1!$B$5, DataPack!$N14, IF($C$5=Dates1!$B$6, DataPack!$S14))))</f>
        <v>17</v>
      </c>
      <c r="O10" s="151">
        <f t="shared" si="2"/>
        <v>60.714285714285708</v>
      </c>
      <c r="P10" s="41">
        <f>IF($C$5=Dates1!$B$3, DataPack!$E14, IF($C$5=Dates1!$B$4, DataPack!$J14, IF($C$5=Dates1!$B$5, DataPack!$O14, IF($C$5=Dates1!$B$6, DataPack!$T14))))</f>
        <v>0</v>
      </c>
      <c r="Q10" s="151">
        <f t="shared" si="3"/>
        <v>0</v>
      </c>
    </row>
    <row r="11" spans="2:18" ht="24" customHeight="1">
      <c r="B11" s="189" t="s">
        <v>153</v>
      </c>
      <c r="C11" s="189"/>
      <c r="D11" s="189"/>
      <c r="E11" s="189"/>
      <c r="F11" s="189"/>
      <c r="G11" s="189"/>
      <c r="H11" s="48"/>
      <c r="I11" s="46">
        <f t="shared" si="0"/>
        <v>28</v>
      </c>
      <c r="J11" s="46">
        <f>IF($C$5=Dates1!$B$3, DataPack!$B15, IF($C$5=Dates1!$B$4, DataPack!$G15, IF($C$5=Dates1!$B$5, DataPack!$L15, IF($C$5=Dates1!$B$6, DataPack!$Q15))))</f>
        <v>1</v>
      </c>
      <c r="K11" s="47">
        <f t="shared" si="4"/>
        <v>3.5714285714285712</v>
      </c>
      <c r="L11" s="46">
        <f>IF($C$5=Dates1!$B$3, DataPack!$C15, IF($C$5=Dates1!$B$4, DataPack!$H15, IF($C$5=Dates1!$B$5, DataPack!$M15, IF($C$5=Dates1!$B$6, DataPack!$R15))))</f>
        <v>10</v>
      </c>
      <c r="M11" s="47">
        <f t="shared" si="1"/>
        <v>35.714285714285715</v>
      </c>
      <c r="N11" s="46">
        <f>IF($C$5=Dates1!$B$3, DataPack!$D15, IF($C$5=Dates1!$B$4, DataPack!$I15, IF($C$5=Dates1!$B$5, DataPack!$N15, IF($C$5=Dates1!$B$6, DataPack!$S15))))</f>
        <v>17</v>
      </c>
      <c r="O11" s="47">
        <f t="shared" si="2"/>
        <v>60.714285714285708</v>
      </c>
      <c r="P11" s="46">
        <f>IF($C$5=Dates1!$B$3, DataPack!$E15, IF($C$5=Dates1!$B$4, DataPack!$J15, IF($C$5=Dates1!$B$5, DataPack!$O15, IF($C$5=Dates1!$B$6, DataPack!$T15))))</f>
        <v>0</v>
      </c>
      <c r="Q11" s="47">
        <f t="shared" si="3"/>
        <v>0</v>
      </c>
    </row>
    <row r="12" spans="2:18" ht="24" customHeight="1">
      <c r="B12" s="189" t="s">
        <v>167</v>
      </c>
      <c r="C12" s="189"/>
      <c r="D12" s="189"/>
      <c r="E12" s="189"/>
      <c r="F12" s="189"/>
      <c r="G12" s="189"/>
      <c r="H12" s="48"/>
      <c r="I12" s="46">
        <f t="shared" si="0"/>
        <v>28</v>
      </c>
      <c r="J12" s="46">
        <f>IF($C$5=Dates1!$B$3, DataPack!$B16, IF($C$5=Dates1!$B$4, DataPack!$G16, IF($C$5=Dates1!$B$5, DataPack!$L16, IF($C$5=Dates1!$B$6, DataPack!$Q16))))</f>
        <v>1</v>
      </c>
      <c r="K12" s="47">
        <f t="shared" si="4"/>
        <v>3.5714285714285712</v>
      </c>
      <c r="L12" s="46">
        <f>IF($C$5=Dates1!$B$3, DataPack!$C16, IF($C$5=Dates1!$B$4, DataPack!$H16, IF($C$5=Dates1!$B$5, DataPack!$M16, IF($C$5=Dates1!$B$6, DataPack!$R16))))</f>
        <v>7</v>
      </c>
      <c r="M12" s="47">
        <f t="shared" si="1"/>
        <v>25</v>
      </c>
      <c r="N12" s="46">
        <f>IF($C$5=Dates1!$B$3, DataPack!$D16, IF($C$5=Dates1!$B$4, DataPack!$I16, IF($C$5=Dates1!$B$5, DataPack!$N16, IF($C$5=Dates1!$B$6, DataPack!$S16))))</f>
        <v>19</v>
      </c>
      <c r="O12" s="47">
        <f t="shared" si="2"/>
        <v>67.857142857142861</v>
      </c>
      <c r="P12" s="46">
        <f>IF($C$5=Dates1!$B$3, DataPack!$E16, IF($C$5=Dates1!$B$4, DataPack!$J16, IF($C$5=Dates1!$B$5, DataPack!$O16, IF($C$5=Dates1!$B$6, DataPack!$T16))))</f>
        <v>1</v>
      </c>
      <c r="Q12" s="47">
        <f t="shared" si="3"/>
        <v>3.5714285714285712</v>
      </c>
    </row>
    <row r="13" spans="2:18" ht="24" customHeight="1">
      <c r="B13" s="189" t="s">
        <v>168</v>
      </c>
      <c r="C13" s="189"/>
      <c r="D13" s="189"/>
      <c r="E13" s="189"/>
      <c r="F13" s="189"/>
      <c r="G13" s="189"/>
      <c r="H13" s="48"/>
      <c r="I13" s="46">
        <f t="shared" si="0"/>
        <v>28</v>
      </c>
      <c r="J13" s="46">
        <f>IF($C$5=Dates1!$B$3, DataPack!$B17, IF($C$5=Dates1!$B$4, DataPack!$G17, IF($C$5=Dates1!$B$5, DataPack!$L17, IF($C$5=Dates1!$B$6, DataPack!$Q17))))</f>
        <v>1</v>
      </c>
      <c r="K13" s="47">
        <f t="shared" si="4"/>
        <v>3.5714285714285712</v>
      </c>
      <c r="L13" s="46">
        <f>IF($C$5=Dates1!$B$3, DataPack!$C17, IF($C$5=Dates1!$B$4, DataPack!$H17, IF($C$5=Dates1!$B$5, DataPack!$M17, IF($C$5=Dates1!$B$6, DataPack!$R17))))</f>
        <v>12</v>
      </c>
      <c r="M13" s="47">
        <f t="shared" si="1"/>
        <v>42.857142857142854</v>
      </c>
      <c r="N13" s="46">
        <f>IF($C$5=Dates1!$B$3, DataPack!$D17, IF($C$5=Dates1!$B$4, DataPack!$I17, IF($C$5=Dates1!$B$5, DataPack!$N17, IF($C$5=Dates1!$B$6, DataPack!$S17))))</f>
        <v>15</v>
      </c>
      <c r="O13" s="47">
        <f t="shared" si="2"/>
        <v>53.571428571428569</v>
      </c>
      <c r="P13" s="46">
        <f>IF($C$5=Dates1!$B$3, DataPack!$E17, IF($C$5=Dates1!$B$4, DataPack!$J17, IF($C$5=Dates1!$B$5, DataPack!$O17, IF($C$5=Dates1!$B$6, DataPack!$T17))))</f>
        <v>0</v>
      </c>
      <c r="Q13" s="47">
        <f t="shared" si="3"/>
        <v>0</v>
      </c>
    </row>
    <row r="14" spans="2:18" ht="24" customHeight="1">
      <c r="B14" s="184" t="s">
        <v>154</v>
      </c>
      <c r="C14" s="184"/>
      <c r="D14" s="184"/>
      <c r="E14" s="184"/>
      <c r="F14" s="184"/>
      <c r="G14" s="184"/>
      <c r="H14" s="48"/>
      <c r="I14" s="46">
        <f t="shared" si="0"/>
        <v>28</v>
      </c>
      <c r="J14" s="46">
        <f>IF($C$5=Dates1!$B$3, DataPack!$B18, IF($C$5=Dates1!$B$4, DataPack!$G18, IF($C$5=Dates1!$B$5, DataPack!$L18, IF($C$5=Dates1!$B$6, DataPack!$Q18))))</f>
        <v>1</v>
      </c>
      <c r="K14" s="47">
        <f t="shared" si="4"/>
        <v>3.5714285714285712</v>
      </c>
      <c r="L14" s="46">
        <f>IF($C$5=Dates1!$B$3, DataPack!$C18, IF($C$5=Dates1!$B$4, DataPack!$H18, IF($C$5=Dates1!$B$5, DataPack!$M18, IF($C$5=Dates1!$B$6, DataPack!$R18))))</f>
        <v>16</v>
      </c>
      <c r="M14" s="47">
        <f t="shared" si="1"/>
        <v>57.142857142857139</v>
      </c>
      <c r="N14" s="46">
        <f>IF($C$5=Dates1!$B$3, DataPack!$D18, IF($C$5=Dates1!$B$4, DataPack!$I18, IF($C$5=Dates1!$B$5, DataPack!$N18, IF($C$5=Dates1!$B$6, DataPack!$S18))))</f>
        <v>11</v>
      </c>
      <c r="O14" s="47">
        <f t="shared" si="2"/>
        <v>39.285714285714285</v>
      </c>
      <c r="P14" s="46">
        <f>IF($C$5=Dates1!$B$3, DataPack!$E18, IF($C$5=Dates1!$B$4, DataPack!$J18, IF($C$5=Dates1!$B$5, DataPack!$O18, IF($C$5=Dates1!$B$6, DataPack!$T18))))</f>
        <v>0</v>
      </c>
      <c r="Q14" s="47">
        <f t="shared" si="3"/>
        <v>0</v>
      </c>
    </row>
    <row r="15" spans="2:18" ht="24" customHeight="1">
      <c r="B15" s="184" t="s">
        <v>155</v>
      </c>
      <c r="C15" s="184"/>
      <c r="D15" s="184"/>
      <c r="E15" s="184"/>
      <c r="F15" s="184"/>
      <c r="G15" s="184"/>
      <c r="H15" s="48"/>
      <c r="I15" s="46">
        <f t="shared" si="0"/>
        <v>28</v>
      </c>
      <c r="J15" s="46">
        <f>IF($C$5=Dates1!$B$3, DataPack!$B19, IF($C$5=Dates1!$B$4, DataPack!$G19, IF($C$5=Dates1!$B$5, DataPack!$L19, IF($C$5=Dates1!$B$6, DataPack!$Q19))))</f>
        <v>2</v>
      </c>
      <c r="K15" s="47">
        <f t="shared" si="4"/>
        <v>7.1428571428571423</v>
      </c>
      <c r="L15" s="46">
        <f>IF($C$5=Dates1!$B$3, DataPack!$C19, IF($C$5=Dates1!$B$4, DataPack!$H19, IF($C$5=Dates1!$B$5, DataPack!$M19, IF($C$5=Dates1!$B$6, DataPack!$R19))))</f>
        <v>25</v>
      </c>
      <c r="M15" s="47">
        <f t="shared" si="1"/>
        <v>89.285714285714292</v>
      </c>
      <c r="N15" s="46">
        <f>IF($C$5=Dates1!$B$3, DataPack!$D19, IF($C$5=Dates1!$B$4, DataPack!$I19, IF($C$5=Dates1!$B$5, DataPack!$N19, IF($C$5=Dates1!$B$6, DataPack!$S19))))</f>
        <v>1</v>
      </c>
      <c r="O15" s="47">
        <f t="shared" si="2"/>
        <v>3.5714285714285712</v>
      </c>
      <c r="P15" s="46">
        <f>IF($C$5=Dates1!$B$3, DataPack!$E19, IF($C$5=Dates1!$B$4, DataPack!$J19, IF($C$5=Dates1!$B$5, DataPack!$O19, IF($C$5=Dates1!$B$6, DataPack!$T19))))</f>
        <v>0</v>
      </c>
      <c r="Q15" s="47">
        <f t="shared" si="3"/>
        <v>0</v>
      </c>
    </row>
    <row r="16" spans="2:18" ht="24" customHeight="1">
      <c r="B16" s="187" t="s">
        <v>156</v>
      </c>
      <c r="C16" s="187"/>
      <c r="D16" s="187"/>
      <c r="E16" s="187"/>
      <c r="F16" s="187"/>
      <c r="G16" s="187"/>
      <c r="H16" s="48"/>
      <c r="I16" s="46">
        <f t="shared" si="0"/>
        <v>27</v>
      </c>
      <c r="J16" s="46">
        <f>IF($C$5=Dates1!$B$3, DataPack!$B20, IF($C$5=Dates1!$B$4, DataPack!$G20, IF($C$5=Dates1!$B$5, DataPack!$L20, IF($C$5=Dates1!$B$6, DataPack!$Q20))))</f>
        <v>0</v>
      </c>
      <c r="K16" s="47">
        <f t="shared" si="4"/>
        <v>0</v>
      </c>
      <c r="L16" s="46">
        <f>IF($C$5=Dates1!$B$3, DataPack!$C20, IF($C$5=Dates1!$B$4, DataPack!$H20, IF($C$5=Dates1!$B$5, DataPack!$M20, IF($C$5=Dates1!$B$6, DataPack!$R20))))</f>
        <v>19</v>
      </c>
      <c r="M16" s="47">
        <f t="shared" si="1"/>
        <v>70.370370370370367</v>
      </c>
      <c r="N16" s="46">
        <f>IF($C$5=Dates1!$B$3, DataPack!$D20, IF($C$5=Dates1!$B$4, DataPack!$I20, IF($C$5=Dates1!$B$5, DataPack!$N20, IF($C$5=Dates1!$B$6, DataPack!$S20))))</f>
        <v>8</v>
      </c>
      <c r="O16" s="47">
        <f t="shared" si="2"/>
        <v>29.629629629629626</v>
      </c>
      <c r="P16" s="46">
        <f>IF($C$5=Dates1!$B$3, DataPack!$E20, IF($C$5=Dates1!$B$4, DataPack!$J20, IF($C$5=Dates1!$B$5, DataPack!$O20, IF($C$5=Dates1!$B$6, DataPack!$T20))))</f>
        <v>0</v>
      </c>
      <c r="Q16" s="47">
        <f t="shared" si="3"/>
        <v>0</v>
      </c>
    </row>
    <row r="17" spans="2:17" ht="24" customHeight="1">
      <c r="B17" s="187" t="s">
        <v>157</v>
      </c>
      <c r="C17" s="187"/>
      <c r="D17" s="187"/>
      <c r="E17" s="187"/>
      <c r="F17" s="187"/>
      <c r="G17" s="187"/>
      <c r="H17" s="48"/>
      <c r="I17" s="46">
        <f t="shared" si="0"/>
        <v>27</v>
      </c>
      <c r="J17" s="46">
        <f>IF($C$5=Dates1!$B$3, DataPack!$B21, IF($C$5=Dates1!$B$4, DataPack!$G21, IF($C$5=Dates1!$B$5, DataPack!$L21, IF($C$5=Dates1!$B$6, DataPack!$Q21))))</f>
        <v>3</v>
      </c>
      <c r="K17" s="47">
        <f t="shared" si="4"/>
        <v>11.111111111111111</v>
      </c>
      <c r="L17" s="46">
        <f>IF($C$5=Dates1!$B$3, DataPack!$C21, IF($C$5=Dates1!$B$4, DataPack!$H21, IF($C$5=Dates1!$B$5, DataPack!$M21, IF($C$5=Dates1!$B$6, DataPack!$R21))))</f>
        <v>19</v>
      </c>
      <c r="M17" s="47">
        <f t="shared" si="1"/>
        <v>70.370370370370367</v>
      </c>
      <c r="N17" s="46">
        <f>IF($C$5=Dates1!$B$3, DataPack!$D21, IF($C$5=Dates1!$B$4, DataPack!$I21, IF($C$5=Dates1!$B$5, DataPack!$N21, IF($C$5=Dates1!$B$6, DataPack!$S21))))</f>
        <v>5</v>
      </c>
      <c r="O17" s="47">
        <f t="shared" si="2"/>
        <v>18.518518518518519</v>
      </c>
      <c r="P17" s="46">
        <f>IF($C$5=Dates1!$B$3, DataPack!$E21, IF($C$5=Dates1!$B$4, DataPack!$J21, IF($C$5=Dates1!$B$5, DataPack!$O21, IF($C$5=Dates1!$B$6, DataPack!$T21))))</f>
        <v>0</v>
      </c>
      <c r="Q17" s="47">
        <f t="shared" si="3"/>
        <v>0</v>
      </c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152"/>
      <c r="I18" s="41">
        <f t="shared" si="0"/>
        <v>28</v>
      </c>
      <c r="J18" s="41">
        <f>IF($C$5=Dates1!$B$3, DataPack!$B22, IF($C$5=Dates1!$B$4, DataPack!$G22, IF($C$5=Dates1!$B$5, DataPack!$L22, IF($C$5=Dates1!$B$6, DataPack!$Q22))))</f>
        <v>1</v>
      </c>
      <c r="K18" s="151">
        <f t="shared" si="4"/>
        <v>3.5714285714285712</v>
      </c>
      <c r="L18" s="41">
        <f>IF($C$5=Dates1!$B$3, DataPack!$C22, IF($C$5=Dates1!$B$4, DataPack!$H22, IF($C$5=Dates1!$B$5, DataPack!$M22, IF($C$5=Dates1!$B$6, DataPack!$R22))))</f>
        <v>15</v>
      </c>
      <c r="M18" s="151">
        <f t="shared" si="1"/>
        <v>53.571428571428569</v>
      </c>
      <c r="N18" s="41">
        <f>IF($C$5=Dates1!$B$3, DataPack!$D22, IF($C$5=Dates1!$B$4, DataPack!$I22, IF($C$5=Dates1!$B$5, DataPack!$N22, IF($C$5=Dates1!$B$6, DataPack!$S22))))</f>
        <v>12</v>
      </c>
      <c r="O18" s="151">
        <f t="shared" si="2"/>
        <v>42.857142857142854</v>
      </c>
      <c r="P18" s="41">
        <f>IF($C$5=Dates1!$B$3, DataPack!$E22, IF($C$5=Dates1!$B$4, DataPack!$J22, IF($C$5=Dates1!$B$5, DataPack!$O22, IF($C$5=Dates1!$B$6, DataPack!$T22))))</f>
        <v>0</v>
      </c>
      <c r="Q18" s="151">
        <f t="shared" si="3"/>
        <v>0</v>
      </c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6">
        <f t="shared" si="0"/>
        <v>28</v>
      </c>
      <c r="J19" s="46">
        <f>IF($C$5=Dates1!$B$3, DataPack!$B23, IF($C$5=Dates1!$B$4, DataPack!$G23, IF($C$5=Dates1!$B$5, DataPack!$L23, IF($C$5=Dates1!$B$6, DataPack!$Q23))))</f>
        <v>0</v>
      </c>
      <c r="K19" s="47">
        <f t="shared" si="4"/>
        <v>0</v>
      </c>
      <c r="L19" s="46">
        <f>IF($C$5=Dates1!$B$3, DataPack!$C23, IF($C$5=Dates1!$B$4, DataPack!$H23, IF($C$5=Dates1!$B$5, DataPack!$M23, IF($C$5=Dates1!$B$6, DataPack!$R23))))</f>
        <v>15</v>
      </c>
      <c r="M19" s="47">
        <f t="shared" si="1"/>
        <v>53.571428571428569</v>
      </c>
      <c r="N19" s="46">
        <f>IF($C$5=Dates1!$B$3, DataPack!$D23, IF($C$5=Dates1!$B$4, DataPack!$I23, IF($C$5=Dates1!$B$5, DataPack!$N23, IF($C$5=Dates1!$B$6, DataPack!$S23))))</f>
        <v>13</v>
      </c>
      <c r="O19" s="47">
        <f t="shared" si="2"/>
        <v>46.428571428571431</v>
      </c>
      <c r="P19" s="46">
        <f>IF($C$5=Dates1!$B$3, DataPack!$E23, IF($C$5=Dates1!$B$4, DataPack!$J23, IF($C$5=Dates1!$B$5, DataPack!$O23, IF($C$5=Dates1!$B$6, DataPack!$T23))))</f>
        <v>0</v>
      </c>
      <c r="Q19" s="47">
        <f t="shared" si="3"/>
        <v>0</v>
      </c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6">
        <f t="shared" si="0"/>
        <v>28</v>
      </c>
      <c r="J20" s="46">
        <f>IF($C$5=Dates1!$B$3, DataPack!$B24, IF($C$5=Dates1!$B$4, DataPack!$G24, IF($C$5=Dates1!$B$5, DataPack!$L24, IF($C$5=Dates1!$B$6, DataPack!$Q24))))</f>
        <v>6</v>
      </c>
      <c r="K20" s="47">
        <f t="shared" si="4"/>
        <v>21.428571428571427</v>
      </c>
      <c r="L20" s="46">
        <f>IF($C$5=Dates1!$B$3, DataPack!$C24, IF($C$5=Dates1!$B$4, DataPack!$H24, IF($C$5=Dates1!$B$5, DataPack!$M24, IF($C$5=Dates1!$B$6, DataPack!$R24))))</f>
        <v>14</v>
      </c>
      <c r="M20" s="47">
        <f t="shared" si="1"/>
        <v>50</v>
      </c>
      <c r="N20" s="46">
        <f>IF($C$5=Dates1!$B$3, DataPack!$D24, IF($C$5=Dates1!$B$4, DataPack!$I24, IF($C$5=Dates1!$B$5, DataPack!$N24, IF($C$5=Dates1!$B$6, DataPack!$S24))))</f>
        <v>8</v>
      </c>
      <c r="O20" s="47">
        <f t="shared" si="2"/>
        <v>28.571428571428569</v>
      </c>
      <c r="P20" s="46">
        <f>IF($C$5=Dates1!$B$3, DataPack!$E24, IF($C$5=Dates1!$B$4, DataPack!$J24, IF($C$5=Dates1!$B$5, DataPack!$O24, IF($C$5=Dates1!$B$6, DataPack!$T24))))</f>
        <v>0</v>
      </c>
      <c r="Q20" s="47">
        <f t="shared" si="3"/>
        <v>0</v>
      </c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6">
        <f t="shared" si="0"/>
        <v>28</v>
      </c>
      <c r="J21" s="46">
        <f>IF($C$5=Dates1!$B$3, DataPack!$B25, IF($C$5=Dates1!$B$4, DataPack!$G25, IF($C$5=Dates1!$B$5, DataPack!$L25, IF($C$5=Dates1!$B$6, DataPack!$Q25))))</f>
        <v>15</v>
      </c>
      <c r="K21" s="47">
        <f t="shared" si="4"/>
        <v>53.571428571428569</v>
      </c>
      <c r="L21" s="46">
        <f>IF($C$5=Dates1!$B$3, DataPack!$C25, IF($C$5=Dates1!$B$4, DataPack!$H25, IF($C$5=Dates1!$B$5, DataPack!$M25, IF($C$5=Dates1!$B$6, DataPack!$R25))))</f>
        <v>12</v>
      </c>
      <c r="M21" s="47">
        <f t="shared" si="1"/>
        <v>42.857142857142854</v>
      </c>
      <c r="N21" s="46">
        <f>IF($C$5=Dates1!$B$3, DataPack!$D25, IF($C$5=Dates1!$B$4, DataPack!$I25, IF($C$5=Dates1!$B$5, DataPack!$N25, IF($C$5=Dates1!$B$6, DataPack!$S25))))</f>
        <v>1</v>
      </c>
      <c r="O21" s="47">
        <f t="shared" si="2"/>
        <v>3.5714285714285712</v>
      </c>
      <c r="P21" s="46">
        <f>IF($C$5=Dates1!$B$3, DataPack!$E25, IF($C$5=Dates1!$B$4, DataPack!$J25, IF($C$5=Dates1!$B$5, DataPack!$O25, IF($C$5=Dates1!$B$6, DataPack!$T25))))</f>
        <v>0</v>
      </c>
      <c r="Q21" s="47">
        <f t="shared" si="3"/>
        <v>0</v>
      </c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6">
        <f t="shared" si="0"/>
        <v>28</v>
      </c>
      <c r="J22" s="46">
        <f>IF($C$5=Dates1!$B$3, DataPack!$B26, IF($C$5=Dates1!$B$4, DataPack!$G26, IF($C$5=Dates1!$B$5, DataPack!$L26, IF($C$5=Dates1!$B$6, DataPack!$Q26))))</f>
        <v>4</v>
      </c>
      <c r="K22" s="47">
        <f t="shared" si="4"/>
        <v>14.285714285714285</v>
      </c>
      <c r="L22" s="46">
        <f>IF($C$5=Dates1!$B$3, DataPack!$C26, IF($C$5=Dates1!$B$4, DataPack!$H26, IF($C$5=Dates1!$B$5, DataPack!$M26, IF($C$5=Dates1!$B$6, DataPack!$R26))))</f>
        <v>21</v>
      </c>
      <c r="M22" s="47">
        <f t="shared" si="1"/>
        <v>75</v>
      </c>
      <c r="N22" s="46">
        <f>IF($C$5=Dates1!$B$3, DataPack!$D26, IF($C$5=Dates1!$B$4, DataPack!$I26, IF($C$5=Dates1!$B$5, DataPack!$N26, IF($C$5=Dates1!$B$6, DataPack!$S26))))</f>
        <v>3</v>
      </c>
      <c r="O22" s="47">
        <f t="shared" si="2"/>
        <v>10.714285714285714</v>
      </c>
      <c r="P22" s="46">
        <f>IF($C$5=Dates1!$B$3, DataPack!$E26, IF($C$5=Dates1!$B$4, DataPack!$J26, IF($C$5=Dates1!$B$5, DataPack!$O26, IF($C$5=Dates1!$B$6, DataPack!$T26))))</f>
        <v>0</v>
      </c>
      <c r="Q22" s="47">
        <f t="shared" si="3"/>
        <v>0</v>
      </c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152"/>
      <c r="I23" s="41">
        <f t="shared" si="0"/>
        <v>28</v>
      </c>
      <c r="J23" s="41">
        <f>IF($C$5=Dates1!$B$3, DataPack!$B27, IF($C$5=Dates1!$B$4, DataPack!$G27, IF($C$5=Dates1!$B$5, DataPack!$L27, IF($C$5=Dates1!$B$6, DataPack!$Q27))))</f>
        <v>3</v>
      </c>
      <c r="K23" s="151">
        <f t="shared" si="4"/>
        <v>10.714285714285714</v>
      </c>
      <c r="L23" s="41">
        <f>IF($C$5=Dates1!$B$3, DataPack!$C27, IF($C$5=Dates1!$B$4, DataPack!$H27, IF($C$5=Dates1!$B$5, DataPack!$M27, IF($C$5=Dates1!$B$6, DataPack!$R27))))</f>
        <v>11</v>
      </c>
      <c r="M23" s="151">
        <f t="shared" si="1"/>
        <v>39.285714285714285</v>
      </c>
      <c r="N23" s="41">
        <f>IF($C$5=Dates1!$B$3, DataPack!$D27, IF($C$5=Dates1!$B$4, DataPack!$I27, IF($C$5=Dates1!$B$5, DataPack!$N27, IF($C$5=Dates1!$B$6, DataPack!$S27))))</f>
        <v>14</v>
      </c>
      <c r="O23" s="151">
        <f t="shared" si="2"/>
        <v>50</v>
      </c>
      <c r="P23" s="41">
        <f>IF($C$5=Dates1!$B$3, DataPack!$E27, IF($C$5=Dates1!$B$4, DataPack!$J27, IF($C$5=Dates1!$B$5, DataPack!$O27, IF($C$5=Dates1!$B$6, DataPack!$T27))))</f>
        <v>0</v>
      </c>
      <c r="Q23" s="151">
        <f t="shared" si="3"/>
        <v>0</v>
      </c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6">
        <f t="shared" si="0"/>
        <v>28</v>
      </c>
      <c r="J24" s="46">
        <f>IF($C$5=Dates1!$B$3, DataPack!$B28, IF($C$5=Dates1!$B$4, DataPack!$G28, IF($C$5=Dates1!$B$5, DataPack!$L28, IF($C$5=Dates1!$B$6, DataPack!$Q28))))</f>
        <v>6</v>
      </c>
      <c r="K24" s="47">
        <f t="shared" si="4"/>
        <v>21.428571428571427</v>
      </c>
      <c r="L24" s="46">
        <f>IF($C$5=Dates1!$B$3, DataPack!$C28, IF($C$5=Dates1!$B$4, DataPack!$H28, IF($C$5=Dates1!$B$5, DataPack!$M28, IF($C$5=Dates1!$B$6, DataPack!$R28))))</f>
        <v>10</v>
      </c>
      <c r="M24" s="47">
        <f t="shared" si="1"/>
        <v>35.714285714285715</v>
      </c>
      <c r="N24" s="46">
        <f>IF($C$5=Dates1!$B$3, DataPack!$D28, IF($C$5=Dates1!$B$4, DataPack!$I28, IF($C$5=Dates1!$B$5, DataPack!$N28, IF($C$5=Dates1!$B$6, DataPack!$S28))))</f>
        <v>12</v>
      </c>
      <c r="O24" s="47">
        <f t="shared" si="2"/>
        <v>42.857142857142854</v>
      </c>
      <c r="P24" s="46">
        <f>IF($C$5=Dates1!$B$3, DataPack!$E28, IF($C$5=Dates1!$B$4, DataPack!$J28, IF($C$5=Dates1!$B$5, DataPack!$O28, IF($C$5=Dates1!$B$6, DataPack!$T28))))</f>
        <v>0</v>
      </c>
      <c r="Q24" s="47">
        <f t="shared" si="3"/>
        <v>0</v>
      </c>
    </row>
    <row r="25" spans="2:17" ht="24" customHeight="1">
      <c r="B25" s="187" t="s">
        <v>163</v>
      </c>
      <c r="C25" s="187"/>
      <c r="D25" s="187"/>
      <c r="E25" s="187"/>
      <c r="F25" s="187"/>
      <c r="G25" s="187"/>
      <c r="H25" s="48"/>
      <c r="I25" s="46">
        <f t="shared" si="0"/>
        <v>28</v>
      </c>
      <c r="J25" s="46">
        <f>IF($C$5=Dates1!$B$3, DataPack!$B29, IF($C$5=Dates1!$B$4, DataPack!$G29, IF($C$5=Dates1!$B$5, DataPack!$L29, IF($C$5=Dates1!$B$6, DataPack!$Q29))))</f>
        <v>4</v>
      </c>
      <c r="K25" s="47">
        <f t="shared" si="4"/>
        <v>14.285714285714285</v>
      </c>
      <c r="L25" s="46">
        <f>IF($C$5=Dates1!$B$3, DataPack!$C29, IF($C$5=Dates1!$B$4, DataPack!$H29, IF($C$5=Dates1!$B$5, DataPack!$M29, IF($C$5=Dates1!$B$6, DataPack!$R29))))</f>
        <v>16</v>
      </c>
      <c r="M25" s="47">
        <f t="shared" si="1"/>
        <v>57.142857142857139</v>
      </c>
      <c r="N25" s="46">
        <f>IF($C$5=Dates1!$B$3, DataPack!$D29, IF($C$5=Dates1!$B$4, DataPack!$I29, IF($C$5=Dates1!$B$5, DataPack!$N29, IF($C$5=Dates1!$B$6, DataPack!$S29))))</f>
        <v>8</v>
      </c>
      <c r="O25" s="47">
        <f t="shared" si="2"/>
        <v>28.571428571428569</v>
      </c>
      <c r="P25" s="46">
        <f>IF($C$5=Dates1!$B$3, DataPack!$E29, IF($C$5=Dates1!$B$4, DataPack!$J29, IF($C$5=Dates1!$B$5, DataPack!$O29, IF($C$5=Dates1!$B$6, DataPack!$T29))))</f>
        <v>0</v>
      </c>
      <c r="Q25" s="47">
        <f t="shared" si="3"/>
        <v>0</v>
      </c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152"/>
      <c r="I26" s="41">
        <f t="shared" si="0"/>
        <v>28</v>
      </c>
      <c r="J26" s="41">
        <f>IF($C$5=Dates1!$B$3, DataPack!$B30, IF($C$5=Dates1!$B$4, DataPack!$G30, IF($C$5=Dates1!$B$5, DataPack!$L30, IF($C$5=Dates1!$B$6, DataPack!$Q30))))</f>
        <v>2</v>
      </c>
      <c r="K26" s="151">
        <f t="shared" si="4"/>
        <v>7.1428571428571423</v>
      </c>
      <c r="L26" s="41">
        <f>IF($C$5=Dates1!$B$3, DataPack!$C30, IF($C$5=Dates1!$B$4, DataPack!$H30, IF($C$5=Dates1!$B$5, DataPack!$M30, IF($C$5=Dates1!$B$6, DataPack!$R30))))</f>
        <v>22</v>
      </c>
      <c r="M26" s="151">
        <f t="shared" si="1"/>
        <v>78.571428571428569</v>
      </c>
      <c r="N26" s="41">
        <f>IF($C$5=Dates1!$B$3, DataPack!$D30, IF($C$5=Dates1!$B$4, DataPack!$I30, IF($C$5=Dates1!$B$5, DataPack!$N30, IF($C$5=Dates1!$B$6, DataPack!$S30))))</f>
        <v>4</v>
      </c>
      <c r="O26" s="151">
        <f t="shared" si="2"/>
        <v>14.285714285714285</v>
      </c>
      <c r="P26" s="41">
        <f>IF($C$5=Dates1!$B$3, DataPack!$E30, IF($C$5=Dates1!$B$4, DataPack!$J30, IF($C$5=Dates1!$B$5, DataPack!$O30, IF($C$5=Dates1!$B$6, DataPack!$T30))))</f>
        <v>0</v>
      </c>
      <c r="Q26" s="151">
        <f t="shared" si="3"/>
        <v>0</v>
      </c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53"/>
      <c r="I27" s="41">
        <f t="shared" si="0"/>
        <v>28</v>
      </c>
      <c r="J27" s="41">
        <f>IF($C$5=Dates1!$B$3, DataPack!$B31, IF($C$5=Dates1!$B$4, DataPack!$G31, IF($C$5=Dates1!$B$5, DataPack!$L31, IF($C$5=Dates1!$B$6, DataPack!$Q31))))</f>
        <v>1</v>
      </c>
      <c r="K27" s="151">
        <f t="shared" si="4"/>
        <v>3.5714285714285712</v>
      </c>
      <c r="L27" s="41">
        <f>IF($C$5=Dates1!$B$3, DataPack!$C31, IF($C$5=Dates1!$B$4, DataPack!$H31, IF($C$5=Dates1!$B$5, DataPack!$M31, IF($C$5=Dates1!$B$6, DataPack!$R31))))</f>
        <v>14</v>
      </c>
      <c r="M27" s="151">
        <f t="shared" si="1"/>
        <v>50</v>
      </c>
      <c r="N27" s="41">
        <f>IF($C$5=Dates1!$B$3, DataPack!$D31, IF($C$5=Dates1!$B$4, DataPack!$I31, IF($C$5=Dates1!$B$5, DataPack!$N31, IF($C$5=Dates1!$B$6, DataPack!$S31))))</f>
        <v>13</v>
      </c>
      <c r="O27" s="151">
        <f t="shared" si="2"/>
        <v>46.428571428571431</v>
      </c>
      <c r="P27" s="41">
        <f>IF($C$5=Dates1!$B$3, DataPack!$E31, IF($C$5=Dates1!$B$4, DataPack!$J31, IF($C$5=Dates1!$B$5, DataPack!$O31, IF($C$5=Dates1!$B$6, DataPack!$T31))))</f>
        <v>0</v>
      </c>
      <c r="Q27" s="151">
        <f t="shared" si="3"/>
        <v>0</v>
      </c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6">
        <f t="shared" si="0"/>
        <v>28</v>
      </c>
      <c r="J28" s="46">
        <f>IF($C$5=Dates1!$B$3, DataPack!$B32, IF($C$5=Dates1!$B$4, DataPack!$G32, IF($C$5=Dates1!$B$5, DataPack!$L32, IF($C$5=Dates1!$B$6, DataPack!$Q32))))</f>
        <v>1</v>
      </c>
      <c r="K28" s="47">
        <f t="shared" si="4"/>
        <v>3.5714285714285712</v>
      </c>
      <c r="L28" s="46">
        <f>IF($C$5=Dates1!$B$3, DataPack!$C32, IF($C$5=Dates1!$B$4, DataPack!$H32, IF($C$5=Dates1!$B$5, DataPack!$M32, IF($C$5=Dates1!$B$6, DataPack!$R32))))</f>
        <v>18</v>
      </c>
      <c r="M28" s="47">
        <f t="shared" si="1"/>
        <v>64.285714285714292</v>
      </c>
      <c r="N28" s="46">
        <f>IF($C$5=Dates1!$B$3, DataPack!$D32, IF($C$5=Dates1!$B$4, DataPack!$I32, IF($C$5=Dates1!$B$5, DataPack!$N32, IF($C$5=Dates1!$B$6, DataPack!$S32))))</f>
        <v>9</v>
      </c>
      <c r="O28" s="47">
        <f t="shared" si="2"/>
        <v>32.142857142857146</v>
      </c>
      <c r="P28" s="46">
        <f>IF($C$5=Dates1!$B$3, DataPack!$E32, IF($C$5=Dates1!$B$4, DataPack!$J32, IF($C$5=Dates1!$B$5, DataPack!$O32, IF($C$5=Dates1!$B$6, DataPack!$T32))))</f>
        <v>0</v>
      </c>
      <c r="Q28" s="47">
        <f t="shared" si="3"/>
        <v>0</v>
      </c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6">
        <f t="shared" si="0"/>
        <v>28</v>
      </c>
      <c r="J29" s="46">
        <f>IF($C$5=Dates1!$B$3, DataPack!$B33, IF($C$5=Dates1!$B$4, DataPack!$G33, IF($C$5=Dates1!$B$5, DataPack!$L33, IF($C$5=Dates1!$B$6, DataPack!$Q33))))</f>
        <v>3</v>
      </c>
      <c r="K29" s="47">
        <f t="shared" si="4"/>
        <v>10.714285714285714</v>
      </c>
      <c r="L29" s="46">
        <f>IF($C$5=Dates1!$B$3, DataPack!$C33, IF($C$5=Dates1!$B$4, DataPack!$H33, IF($C$5=Dates1!$B$5, DataPack!$M33, IF($C$5=Dates1!$B$6, DataPack!$R33))))</f>
        <v>9</v>
      </c>
      <c r="M29" s="47">
        <f t="shared" si="1"/>
        <v>32.142857142857146</v>
      </c>
      <c r="N29" s="46">
        <f>IF($C$5=Dates1!$B$3, DataPack!$D33, IF($C$5=Dates1!$B$4, DataPack!$I33, IF($C$5=Dates1!$B$5, DataPack!$N33, IF($C$5=Dates1!$B$6, DataPack!$S33))))</f>
        <v>15</v>
      </c>
      <c r="O29" s="47">
        <f t="shared" si="2"/>
        <v>53.571428571428569</v>
      </c>
      <c r="P29" s="46">
        <f>IF($C$5=Dates1!$B$3, DataPack!$E33, IF($C$5=Dates1!$B$4, DataPack!$J33, IF($C$5=Dates1!$B$5, DataPack!$O33, IF($C$5=Dates1!$B$6, DataPack!$T33))))</f>
        <v>1</v>
      </c>
      <c r="Q29" s="47">
        <f t="shared" si="3"/>
        <v>3.5714285714285712</v>
      </c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28</v>
      </c>
      <c r="J30" s="50">
        <f>IF($C$5=Dates1!$B$3, DataPack!$B34, IF($C$5=Dates1!$B$4, DataPack!$G34, IF($C$5=Dates1!$B$5, DataPack!$L34, IF($C$5=Dates1!$B$6, DataPack!$Q34))))</f>
        <v>4</v>
      </c>
      <c r="K30" s="51">
        <f t="shared" si="4"/>
        <v>14.285714285714285</v>
      </c>
      <c r="L30" s="50">
        <f>IF($C$5=Dates1!$B$3, DataPack!$C34, IF($C$5=Dates1!$B$4, DataPack!$H34, IF($C$5=Dates1!$B$5, DataPack!$M34, IF($C$5=Dates1!$B$6, DataPack!$R34))))</f>
        <v>12</v>
      </c>
      <c r="M30" s="51">
        <f t="shared" si="1"/>
        <v>42.857142857142854</v>
      </c>
      <c r="N30" s="50">
        <f>IF($C$5=Dates1!$B$3, DataPack!$D34, IF($C$5=Dates1!$B$4, DataPack!$I34, IF($C$5=Dates1!$B$5, DataPack!$N34, IF($C$5=Dates1!$B$6, DataPack!$S34))))</f>
        <v>12</v>
      </c>
      <c r="O30" s="51">
        <f t="shared" si="2"/>
        <v>42.857142857142854</v>
      </c>
      <c r="P30" s="46">
        <f>IF($C$5=Dates1!$B$3, DataPack!$E34, IF($C$5=Dates1!$B$4, DataPack!$J34, IF($C$5=Dates1!$B$5, DataPack!$O34, IF($C$5=Dates1!$B$6, DataPack!$T34))))</f>
        <v>0</v>
      </c>
      <c r="Q30" s="51">
        <f t="shared" si="3"/>
        <v>0</v>
      </c>
    </row>
    <row r="31" spans="2:17">
      <c r="M31" s="182" t="s">
        <v>117</v>
      </c>
      <c r="N31" s="182"/>
      <c r="O31" s="182"/>
      <c r="P31" s="183"/>
      <c r="Q31" s="183"/>
    </row>
    <row r="32" spans="2:17">
      <c r="B32" s="37" t="s">
        <v>139</v>
      </c>
    </row>
    <row r="33" spans="2:2" ht="15" customHeight="1">
      <c r="B33" s="37" t="s">
        <v>149</v>
      </c>
    </row>
    <row r="34" spans="2:2">
      <c r="B34" s="37" t="s">
        <v>141</v>
      </c>
    </row>
    <row r="35" spans="2:2">
      <c r="B35" s="70" t="s">
        <v>150</v>
      </c>
    </row>
  </sheetData>
  <sheetProtection sheet="1" objects="1" scenarios="1"/>
  <mergeCells count="30">
    <mergeCell ref="B21:G21"/>
    <mergeCell ref="B22:G22"/>
    <mergeCell ref="B23:G23"/>
    <mergeCell ref="B24:G24"/>
    <mergeCell ref="B29:G29"/>
    <mergeCell ref="B30:G30"/>
    <mergeCell ref="B25:G25"/>
    <mergeCell ref="B26:G26"/>
    <mergeCell ref="B27:G27"/>
    <mergeCell ref="B28:G28"/>
    <mergeCell ref="B13:G13"/>
    <mergeCell ref="B14:G14"/>
    <mergeCell ref="B15:G15"/>
    <mergeCell ref="N5:O5"/>
    <mergeCell ref="I5:I6"/>
    <mergeCell ref="P5:Q5"/>
    <mergeCell ref="J5:K5"/>
    <mergeCell ref="L5:M5"/>
    <mergeCell ref="B8:G8"/>
    <mergeCell ref="C5:G5"/>
    <mergeCell ref="M31:Q31"/>
    <mergeCell ref="B16:G16"/>
    <mergeCell ref="B9:G9"/>
    <mergeCell ref="B10:G10"/>
    <mergeCell ref="B11:G11"/>
    <mergeCell ref="B12:G12"/>
    <mergeCell ref="B17:G17"/>
    <mergeCell ref="B18:G18"/>
    <mergeCell ref="B19:G19"/>
    <mergeCell ref="B20:G20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</sheetPr>
  <dimension ref="B2:Q35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1406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2b: Inspection outcomes of general further education college/tertiary colleges inspected " &amp; IF('Table 2b'!C5=Dates1!$B$3, "between " &amp; Dates1!$B$3, IF('Table 2b'!C5 = Dates1!B4, "in " &amp; Dates1!B4, IF('Table 2b'!C5=Dates1!B5, "in " &amp; Dates1!B5, IF('Table 2b'!C5=Dates1!B6, "in " &amp; Dates1!B6, IF('Table 2b'!C5=Dates1!B7, "in " &amp; Dates1!B7)))))  &amp; " (provisional)"&amp;CHAR(185)&amp;" "&amp;CHAR(178)&amp;" "&amp;CHAR(179)</f>
        <v>Table 2b: Inspection outcomes of general further education college/tertiary colleges inspected between 1 January 2011 and 31 March 2011 (provisional)¹ ² ³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22</v>
      </c>
      <c r="J8" s="41">
        <f>IF($C$5=Dates1!$B$3, DataPack!$B38, IF($C$5=Dates1!$B$4, DataPack!$G38, IF($C$5=Dates1!$B$5, DataPack!$L38, IF($C$5=Dates1!$B$6, DataPack!$Q38))))</f>
        <v>1</v>
      </c>
      <c r="K8" s="151">
        <f>IF(ISERROR(100*(J8/$I8)),"0",(100*(J8/$I8)))</f>
        <v>4.5454545454545459</v>
      </c>
      <c r="L8" s="41">
        <f>IF($C$5=Dates1!$B$3, DataPack!$C38, IF($C$5=Dates1!$B$4, DataPack!$H38, IF($C$5=Dates1!$B$5, DataPack!$M38, IF($C$5=Dates1!$B$6, DataPack!$R38))))</f>
        <v>10</v>
      </c>
      <c r="M8" s="151">
        <f t="shared" ref="M8:M30" si="1">IF(ISERROR(100*(L8/$I8)),"0",(100*(L8/$I8)))</f>
        <v>45.454545454545453</v>
      </c>
      <c r="N8" s="41">
        <f>IF($C$5=Dates1!$B$3, DataPack!$D38, IF($C$5=Dates1!$B$4, DataPack!$I38, IF($C$5=Dates1!$B$5, DataPack!$N38, IF($C$5=Dates1!$B$6, DataPack!$S38))))</f>
        <v>11</v>
      </c>
      <c r="O8" s="151">
        <f t="shared" ref="O8:O30" si="2">IF(ISERROR(100*(N8/$I8)),"0",(100*(N8/$I8)))</f>
        <v>50</v>
      </c>
      <c r="P8" s="41">
        <f>IF($C$5=Dates1!$B$3, DataPack!$E38, IF($C$5=Dates1!$B$4, DataPack!$J38, IF($C$5=Dates1!$B$5, DataPack!$O38, IF($C$5=Dates1!$B$6, DataPack!$T38))))</f>
        <v>0</v>
      </c>
      <c r="Q8" s="151">
        <f t="shared" ref="Q8:Q30" si="3">IF(ISERROR(100*(P8/$I8)),"0",(100*(P8/$I8)))</f>
        <v>0</v>
      </c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22</v>
      </c>
      <c r="J9" s="41">
        <f>IF($C$5=Dates1!$B$3, DataPack!$B39, IF($C$5=Dates1!$B$4, DataPack!$G39, IF($C$5=Dates1!$B$5, DataPack!$L39, IF($C$5=Dates1!$B$6, DataPack!$Q39))))</f>
        <v>3</v>
      </c>
      <c r="K9" s="151">
        <f t="shared" ref="K9:K30" si="4">IF(ISERROR(100*(J9/$I9)),"0",(100*(J9/$I9)))</f>
        <v>13.636363636363635</v>
      </c>
      <c r="L9" s="41">
        <f>IF($C$5=Dates1!$B$3, DataPack!$C39, IF($C$5=Dates1!$B$4, DataPack!$H39, IF($C$5=Dates1!$B$5, DataPack!$M39, IF($C$5=Dates1!$B$6, DataPack!$R39))))</f>
        <v>9</v>
      </c>
      <c r="M9" s="151">
        <f t="shared" si="1"/>
        <v>40.909090909090914</v>
      </c>
      <c r="N9" s="41">
        <f>IF($C$5=Dates1!$B$3, DataPack!$D39, IF($C$5=Dates1!$B$4, DataPack!$I39, IF($C$5=Dates1!$B$5, DataPack!$N39, IF($C$5=Dates1!$B$6, DataPack!$S39))))</f>
        <v>10</v>
      </c>
      <c r="O9" s="151">
        <f t="shared" si="2"/>
        <v>45.454545454545453</v>
      </c>
      <c r="P9" s="41">
        <f>IF($C$5=Dates1!$B$3, DataPack!$E39, IF($C$5=Dates1!$B$4, DataPack!$J39, IF($C$5=Dates1!$B$5, DataPack!$O39, IF($C$5=Dates1!$B$6, DataPack!$T39))))</f>
        <v>0</v>
      </c>
      <c r="Q9" s="151">
        <f t="shared" si="3"/>
        <v>0</v>
      </c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22</v>
      </c>
      <c r="J10" s="41">
        <f>IF($C$5=Dates1!$B$3, DataPack!$B40, IF($C$5=Dates1!$B$4, DataPack!$G40, IF($C$5=Dates1!$B$5, DataPack!$L40, IF($C$5=Dates1!$B$6, DataPack!$Q40))))</f>
        <v>1</v>
      </c>
      <c r="K10" s="151">
        <f t="shared" si="4"/>
        <v>4.5454545454545459</v>
      </c>
      <c r="L10" s="41">
        <f>IF($C$5=Dates1!$B$3, DataPack!$C40, IF($C$5=Dates1!$B$4, DataPack!$H40, IF($C$5=Dates1!$B$5, DataPack!$M40, IF($C$5=Dates1!$B$6, DataPack!$R40))))</f>
        <v>7</v>
      </c>
      <c r="M10" s="151">
        <f t="shared" si="1"/>
        <v>31.818181818181817</v>
      </c>
      <c r="N10" s="41">
        <f>IF($C$5=Dates1!$B$3, DataPack!$D40, IF($C$5=Dates1!$B$4, DataPack!$I40, IF($C$5=Dates1!$B$5, DataPack!$N40, IF($C$5=Dates1!$B$6, DataPack!$S40))))</f>
        <v>14</v>
      </c>
      <c r="O10" s="151">
        <f t="shared" si="2"/>
        <v>63.636363636363633</v>
      </c>
      <c r="P10" s="41">
        <f>IF($C$5=Dates1!$B$3, DataPack!$E40, IF($C$5=Dates1!$B$4, DataPack!$J40, IF($C$5=Dates1!$B$5, DataPack!$O40, IF($C$5=Dates1!$B$6, DataPack!$T40))))</f>
        <v>0</v>
      </c>
      <c r="Q10" s="151">
        <f t="shared" si="3"/>
        <v>0</v>
      </c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22</v>
      </c>
      <c r="J11" s="46">
        <f>IF($C$5=Dates1!$B$3, DataPack!$B41, IF($C$5=Dates1!$B$4, DataPack!$G41, IF($C$5=Dates1!$B$5, DataPack!$L41, IF($C$5=Dates1!$B$6, DataPack!$Q41))))</f>
        <v>1</v>
      </c>
      <c r="K11" s="47">
        <f t="shared" si="4"/>
        <v>4.5454545454545459</v>
      </c>
      <c r="L11" s="46">
        <f>IF($C$5=Dates1!$B$3, DataPack!$C41, IF($C$5=Dates1!$B$4, DataPack!$H41, IF($C$5=Dates1!$B$5, DataPack!$M41, IF($C$5=Dates1!$B$6, DataPack!$R41))))</f>
        <v>7</v>
      </c>
      <c r="M11" s="47">
        <f t="shared" si="1"/>
        <v>31.818181818181817</v>
      </c>
      <c r="N11" s="46">
        <f>IF($C$5=Dates1!$B$3, DataPack!$D41, IF($C$5=Dates1!$B$4, DataPack!$I41, IF($C$5=Dates1!$B$5, DataPack!$N41, IF($C$5=Dates1!$B$6, DataPack!$S41))))</f>
        <v>14</v>
      </c>
      <c r="O11" s="47">
        <f t="shared" si="2"/>
        <v>63.636363636363633</v>
      </c>
      <c r="P11" s="46">
        <f>IF($C$5=Dates1!$B$3, DataPack!$E41, IF($C$5=Dates1!$B$4, DataPack!$J41, IF($C$5=Dates1!$B$5, DataPack!$O41, IF($C$5=Dates1!$B$6, DataPack!$T41))))</f>
        <v>0</v>
      </c>
      <c r="Q11" s="47">
        <f t="shared" si="3"/>
        <v>0</v>
      </c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22</v>
      </c>
      <c r="J12" s="46">
        <f>IF($C$5=Dates1!$B$3, DataPack!$B42, IF($C$5=Dates1!$B$4, DataPack!$G42, IF($C$5=Dates1!$B$5, DataPack!$L42, IF($C$5=Dates1!$B$6, DataPack!$Q42))))</f>
        <v>1</v>
      </c>
      <c r="K12" s="47">
        <f t="shared" si="4"/>
        <v>4.5454545454545459</v>
      </c>
      <c r="L12" s="46">
        <f>IF($C$5=Dates1!$B$3, DataPack!$C42, IF($C$5=Dates1!$B$4, DataPack!$H42, IF($C$5=Dates1!$B$5, DataPack!$M42, IF($C$5=Dates1!$B$6, DataPack!$R42))))</f>
        <v>5</v>
      </c>
      <c r="M12" s="47">
        <f t="shared" si="1"/>
        <v>22.727272727272727</v>
      </c>
      <c r="N12" s="46">
        <f>IF($C$5=Dates1!$B$3, DataPack!$D42, IF($C$5=Dates1!$B$4, DataPack!$I42, IF($C$5=Dates1!$B$5, DataPack!$N42, IF($C$5=Dates1!$B$6, DataPack!$S42))))</f>
        <v>15</v>
      </c>
      <c r="O12" s="47">
        <f t="shared" si="2"/>
        <v>68.181818181818173</v>
      </c>
      <c r="P12" s="46">
        <f>IF($C$5=Dates1!$B$3, DataPack!$E42, IF($C$5=Dates1!$B$4, DataPack!$J42, IF($C$5=Dates1!$B$5, DataPack!$O42, IF($C$5=Dates1!$B$6, DataPack!$T42))))</f>
        <v>1</v>
      </c>
      <c r="Q12" s="47">
        <f t="shared" si="3"/>
        <v>4.5454545454545459</v>
      </c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22</v>
      </c>
      <c r="J13" s="46">
        <f>IF($C$5=Dates1!$B$3, DataPack!$B43, IF($C$5=Dates1!$B$4, DataPack!$G43, IF($C$5=Dates1!$B$5, DataPack!$L43, IF($C$5=Dates1!$B$6, DataPack!$Q43))))</f>
        <v>1</v>
      </c>
      <c r="K13" s="47">
        <f t="shared" si="4"/>
        <v>4.5454545454545459</v>
      </c>
      <c r="L13" s="46">
        <f>IF($C$5=Dates1!$B$3, DataPack!$C43, IF($C$5=Dates1!$B$4, DataPack!$H43, IF($C$5=Dates1!$B$5, DataPack!$M43, IF($C$5=Dates1!$B$6, DataPack!$R43))))</f>
        <v>8</v>
      </c>
      <c r="M13" s="47">
        <f t="shared" si="1"/>
        <v>36.363636363636367</v>
      </c>
      <c r="N13" s="46">
        <f>IF($C$5=Dates1!$B$3, DataPack!$D43, IF($C$5=Dates1!$B$4, DataPack!$I43, IF($C$5=Dates1!$B$5, DataPack!$N43, IF($C$5=Dates1!$B$6, DataPack!$S43))))</f>
        <v>13</v>
      </c>
      <c r="O13" s="47">
        <f t="shared" si="2"/>
        <v>59.090909090909093</v>
      </c>
      <c r="P13" s="46">
        <f>IF($C$5=Dates1!$B$3, DataPack!$E43, IF($C$5=Dates1!$B$4, DataPack!$J43, IF($C$5=Dates1!$B$5, DataPack!$O43, IF($C$5=Dates1!$B$6, DataPack!$T43))))</f>
        <v>0</v>
      </c>
      <c r="Q13" s="47">
        <f t="shared" si="3"/>
        <v>0</v>
      </c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22</v>
      </c>
      <c r="J14" s="46">
        <f>IF($C$5=Dates1!$B$3, DataPack!$B44, IF($C$5=Dates1!$B$4, DataPack!$G44, IF($C$5=Dates1!$B$5, DataPack!$L44, IF($C$5=Dates1!$B$6, DataPack!$Q44))))</f>
        <v>1</v>
      </c>
      <c r="K14" s="47">
        <f t="shared" si="4"/>
        <v>4.5454545454545459</v>
      </c>
      <c r="L14" s="46">
        <f>IF($C$5=Dates1!$B$3, DataPack!$C44, IF($C$5=Dates1!$B$4, DataPack!$H44, IF($C$5=Dates1!$B$5, DataPack!$M44, IF($C$5=Dates1!$B$6, DataPack!$R44))))</f>
        <v>15</v>
      </c>
      <c r="M14" s="47">
        <f t="shared" si="1"/>
        <v>68.181818181818173</v>
      </c>
      <c r="N14" s="46">
        <f>IF($C$5=Dates1!$B$3, DataPack!$D44, IF($C$5=Dates1!$B$4, DataPack!$I44, IF($C$5=Dates1!$B$5, DataPack!$N44, IF($C$5=Dates1!$B$6, DataPack!$S44))))</f>
        <v>6</v>
      </c>
      <c r="O14" s="47">
        <f t="shared" si="2"/>
        <v>27.27272727272727</v>
      </c>
      <c r="P14" s="46">
        <f>IF($C$5=Dates1!$B$3, DataPack!$E44, IF($C$5=Dates1!$B$4, DataPack!$J44, IF($C$5=Dates1!$B$5, DataPack!$O44, IF($C$5=Dates1!$B$6, DataPack!$T44))))</f>
        <v>0</v>
      </c>
      <c r="Q14" s="47">
        <f t="shared" si="3"/>
        <v>0</v>
      </c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22</v>
      </c>
      <c r="J15" s="46">
        <f>IF($C$5=Dates1!$B$3, DataPack!$B45, IF($C$5=Dates1!$B$4, DataPack!$G45, IF($C$5=Dates1!$B$5, DataPack!$L45, IF($C$5=Dates1!$B$6, DataPack!$Q45))))</f>
        <v>2</v>
      </c>
      <c r="K15" s="47">
        <f t="shared" si="4"/>
        <v>9.0909090909090917</v>
      </c>
      <c r="L15" s="46">
        <f>IF($C$5=Dates1!$B$3, DataPack!$C45, IF($C$5=Dates1!$B$4, DataPack!$H45, IF($C$5=Dates1!$B$5, DataPack!$M45, IF($C$5=Dates1!$B$6, DataPack!$R45))))</f>
        <v>20</v>
      </c>
      <c r="M15" s="47">
        <f t="shared" si="1"/>
        <v>90.909090909090907</v>
      </c>
      <c r="N15" s="46">
        <f>IF($C$5=Dates1!$B$3, DataPack!$D45, IF($C$5=Dates1!$B$4, DataPack!$I45, IF($C$5=Dates1!$B$5, DataPack!$N45, IF($C$5=Dates1!$B$6, DataPack!$S45))))</f>
        <v>0</v>
      </c>
      <c r="O15" s="47">
        <f t="shared" si="2"/>
        <v>0</v>
      </c>
      <c r="P15" s="46">
        <f>IF($C$5=Dates1!$B$3, DataPack!$E45, IF($C$5=Dates1!$B$4, DataPack!$J45, IF($C$5=Dates1!$B$5, DataPack!$O45, IF($C$5=Dates1!$B$6, DataPack!$T45))))</f>
        <v>0</v>
      </c>
      <c r="Q15" s="47">
        <f t="shared" si="3"/>
        <v>0</v>
      </c>
    </row>
    <row r="16" spans="2:17" ht="24" customHeight="1">
      <c r="B16" s="187" t="s">
        <v>156</v>
      </c>
      <c r="C16" s="187"/>
      <c r="D16" s="187"/>
      <c r="E16" s="187"/>
      <c r="F16" s="187"/>
      <c r="G16" s="187"/>
      <c r="H16" s="48"/>
      <c r="I16" s="49">
        <f t="shared" si="0"/>
        <v>21</v>
      </c>
      <c r="J16" s="46">
        <f>IF($C$5=Dates1!$B$3, DataPack!$B46, IF($C$5=Dates1!$B$4, DataPack!$G46, IF($C$5=Dates1!$B$5, DataPack!$L46, IF($C$5=Dates1!$B$6, DataPack!$Q46))))</f>
        <v>0</v>
      </c>
      <c r="K16" s="47">
        <f t="shared" si="4"/>
        <v>0</v>
      </c>
      <c r="L16" s="46">
        <f>IF($C$5=Dates1!$B$3, DataPack!$C46, IF($C$5=Dates1!$B$4, DataPack!$H46, IF($C$5=Dates1!$B$5, DataPack!$M46, IF($C$5=Dates1!$B$6, DataPack!$R46))))</f>
        <v>16</v>
      </c>
      <c r="M16" s="47">
        <f t="shared" si="1"/>
        <v>76.19047619047619</v>
      </c>
      <c r="N16" s="46">
        <f>IF($C$5=Dates1!$B$3, DataPack!$D46, IF($C$5=Dates1!$B$4, DataPack!$I46, IF($C$5=Dates1!$B$5, DataPack!$N46, IF($C$5=Dates1!$B$6, DataPack!$S46))))</f>
        <v>5</v>
      </c>
      <c r="O16" s="47">
        <f t="shared" si="2"/>
        <v>23.809523809523807</v>
      </c>
      <c r="P16" s="46">
        <f>IF($C$5=Dates1!$B$3, DataPack!$E46, IF($C$5=Dates1!$B$4, DataPack!$J46, IF($C$5=Dates1!$B$5, DataPack!$O46, IF($C$5=Dates1!$B$6, DataPack!$T46))))</f>
        <v>0</v>
      </c>
      <c r="Q16" s="47">
        <f t="shared" si="3"/>
        <v>0</v>
      </c>
    </row>
    <row r="17" spans="2:17" ht="24" customHeight="1">
      <c r="B17" s="187" t="s">
        <v>157</v>
      </c>
      <c r="C17" s="187"/>
      <c r="D17" s="187"/>
      <c r="E17" s="187"/>
      <c r="F17" s="187"/>
      <c r="G17" s="187"/>
      <c r="H17" s="48"/>
      <c r="I17" s="49">
        <f t="shared" si="0"/>
        <v>21</v>
      </c>
      <c r="J17" s="46">
        <f>IF($C$5=Dates1!$B$3, DataPack!$B47, IF($C$5=Dates1!$B$4, DataPack!$G47, IF($C$5=Dates1!$B$5, DataPack!$L47, IF($C$5=Dates1!$B$6, DataPack!$Q47))))</f>
        <v>3</v>
      </c>
      <c r="K17" s="47">
        <f t="shared" si="4"/>
        <v>14.285714285714285</v>
      </c>
      <c r="L17" s="46">
        <f>IF($C$5=Dates1!$B$3, DataPack!$C47, IF($C$5=Dates1!$B$4, DataPack!$H47, IF($C$5=Dates1!$B$5, DataPack!$M47, IF($C$5=Dates1!$B$6, DataPack!$R47))))</f>
        <v>15</v>
      </c>
      <c r="M17" s="47">
        <f t="shared" si="1"/>
        <v>71.428571428571431</v>
      </c>
      <c r="N17" s="46">
        <f>IF($C$5=Dates1!$B$3, DataPack!$D47, IF($C$5=Dates1!$B$4, DataPack!$I47, IF($C$5=Dates1!$B$5, DataPack!$N47, IF($C$5=Dates1!$B$6, DataPack!$S47))))</f>
        <v>3</v>
      </c>
      <c r="O17" s="47">
        <f t="shared" si="2"/>
        <v>14.285714285714285</v>
      </c>
      <c r="P17" s="46">
        <f>IF($C$5=Dates1!$B$3, DataPack!$E47, IF($C$5=Dates1!$B$4, DataPack!$J47, IF($C$5=Dates1!$B$5, DataPack!$O47, IF($C$5=Dates1!$B$6, DataPack!$T47))))</f>
        <v>0</v>
      </c>
      <c r="Q17" s="47">
        <f t="shared" si="3"/>
        <v>0</v>
      </c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152"/>
      <c r="I18" s="154">
        <f t="shared" si="0"/>
        <v>22</v>
      </c>
      <c r="J18" s="41">
        <f>IF($C$5=Dates1!$B$3, DataPack!$B48, IF($C$5=Dates1!$B$4, DataPack!$G48, IF($C$5=Dates1!$B$5, DataPack!$L48, IF($C$5=Dates1!$B$6, DataPack!$Q48))))</f>
        <v>1</v>
      </c>
      <c r="K18" s="151">
        <f t="shared" si="4"/>
        <v>4.5454545454545459</v>
      </c>
      <c r="L18" s="41">
        <f>IF($C$5=Dates1!$B$3, DataPack!$C48, IF($C$5=Dates1!$B$4, DataPack!$H48, IF($C$5=Dates1!$B$5, DataPack!$M48, IF($C$5=Dates1!$B$6, DataPack!$R48))))</f>
        <v>13</v>
      </c>
      <c r="M18" s="151">
        <f t="shared" si="1"/>
        <v>59.090909090909093</v>
      </c>
      <c r="N18" s="41">
        <f>IF($C$5=Dates1!$B$3, DataPack!$D48, IF($C$5=Dates1!$B$4, DataPack!$I48, IF($C$5=Dates1!$B$5, DataPack!$N48, IF($C$5=Dates1!$B$6, DataPack!$S48))))</f>
        <v>8</v>
      </c>
      <c r="O18" s="151">
        <f t="shared" si="2"/>
        <v>36.363636363636367</v>
      </c>
      <c r="P18" s="41">
        <f>IF($C$5=Dates1!$B$3, DataPack!$E48, IF($C$5=Dates1!$B$4, DataPack!$J48, IF($C$5=Dates1!$B$5, DataPack!$O48, IF($C$5=Dates1!$B$6, DataPack!$T48))))</f>
        <v>0</v>
      </c>
      <c r="Q18" s="151">
        <f t="shared" si="3"/>
        <v>0</v>
      </c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22</v>
      </c>
      <c r="J19" s="46">
        <f>IF($C$5=Dates1!$B$3, DataPack!$B49, IF($C$5=Dates1!$B$4, DataPack!$G49, IF($C$5=Dates1!$B$5, DataPack!$L49, IF($C$5=Dates1!$B$6, DataPack!$Q49))))</f>
        <v>0</v>
      </c>
      <c r="K19" s="47">
        <f t="shared" si="4"/>
        <v>0</v>
      </c>
      <c r="L19" s="46">
        <f>IF($C$5=Dates1!$B$3, DataPack!$C49, IF($C$5=Dates1!$B$4, DataPack!$H49, IF($C$5=Dates1!$B$5, DataPack!$M49, IF($C$5=Dates1!$B$6, DataPack!$R49))))</f>
        <v>13</v>
      </c>
      <c r="M19" s="47">
        <f t="shared" si="1"/>
        <v>59.090909090909093</v>
      </c>
      <c r="N19" s="46">
        <f>IF($C$5=Dates1!$B$3, DataPack!$D49, IF($C$5=Dates1!$B$4, DataPack!$I49, IF($C$5=Dates1!$B$5, DataPack!$N49, IF($C$5=Dates1!$B$6, DataPack!$S49))))</f>
        <v>9</v>
      </c>
      <c r="O19" s="47">
        <f t="shared" si="2"/>
        <v>40.909090909090914</v>
      </c>
      <c r="P19" s="46">
        <f>IF($C$5=Dates1!$B$3, DataPack!$E49, IF($C$5=Dates1!$B$4, DataPack!$J49, IF($C$5=Dates1!$B$5, DataPack!$O49, IF($C$5=Dates1!$B$6, DataPack!$T49))))</f>
        <v>0</v>
      </c>
      <c r="Q19" s="47">
        <f t="shared" si="3"/>
        <v>0</v>
      </c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22</v>
      </c>
      <c r="J20" s="46">
        <f>IF($C$5=Dates1!$B$3, DataPack!$B50, IF($C$5=Dates1!$B$4, DataPack!$G50, IF($C$5=Dates1!$B$5, DataPack!$L50, IF($C$5=Dates1!$B$6, DataPack!$Q50))))</f>
        <v>6</v>
      </c>
      <c r="K20" s="47">
        <f t="shared" si="4"/>
        <v>27.27272727272727</v>
      </c>
      <c r="L20" s="46">
        <f>IF($C$5=Dates1!$B$3, DataPack!$C50, IF($C$5=Dates1!$B$4, DataPack!$H50, IF($C$5=Dates1!$B$5, DataPack!$M50, IF($C$5=Dates1!$B$6, DataPack!$R50))))</f>
        <v>13</v>
      </c>
      <c r="M20" s="47">
        <f t="shared" si="1"/>
        <v>59.090909090909093</v>
      </c>
      <c r="N20" s="46">
        <f>IF($C$5=Dates1!$B$3, DataPack!$D50, IF($C$5=Dates1!$B$4, DataPack!$I50, IF($C$5=Dates1!$B$5, DataPack!$N50, IF($C$5=Dates1!$B$6, DataPack!$S50))))</f>
        <v>3</v>
      </c>
      <c r="O20" s="47">
        <f t="shared" si="2"/>
        <v>13.636363636363635</v>
      </c>
      <c r="P20" s="46">
        <f>IF($C$5=Dates1!$B$3, DataPack!$E50, IF($C$5=Dates1!$B$4, DataPack!$J50, IF($C$5=Dates1!$B$5, DataPack!$O50, IF($C$5=Dates1!$B$6, DataPack!$T50))))</f>
        <v>0</v>
      </c>
      <c r="Q20" s="47">
        <f t="shared" si="3"/>
        <v>0</v>
      </c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22</v>
      </c>
      <c r="J21" s="46">
        <f>IF($C$5=Dates1!$B$3, DataPack!$B51, IF($C$5=Dates1!$B$4, DataPack!$G51, IF($C$5=Dates1!$B$5, DataPack!$L51, IF($C$5=Dates1!$B$6, DataPack!$Q51))))</f>
        <v>15</v>
      </c>
      <c r="K21" s="47">
        <f t="shared" si="4"/>
        <v>68.181818181818173</v>
      </c>
      <c r="L21" s="46">
        <f>IF($C$5=Dates1!$B$3, DataPack!$C51, IF($C$5=Dates1!$B$4, DataPack!$H51, IF($C$5=Dates1!$B$5, DataPack!$M51, IF($C$5=Dates1!$B$6, DataPack!$R51))))</f>
        <v>7</v>
      </c>
      <c r="M21" s="47">
        <f t="shared" si="1"/>
        <v>31.818181818181817</v>
      </c>
      <c r="N21" s="46">
        <f>IF($C$5=Dates1!$B$3, DataPack!$D51, IF($C$5=Dates1!$B$4, DataPack!$I51, IF($C$5=Dates1!$B$5, DataPack!$N51, IF($C$5=Dates1!$B$6, DataPack!$S51))))</f>
        <v>0</v>
      </c>
      <c r="O21" s="47">
        <f t="shared" si="2"/>
        <v>0</v>
      </c>
      <c r="P21" s="46">
        <f>IF($C$5=Dates1!$B$3, DataPack!$E51, IF($C$5=Dates1!$B$4, DataPack!$J51, IF($C$5=Dates1!$B$5, DataPack!$O51, IF($C$5=Dates1!$B$6, DataPack!$T51))))</f>
        <v>0</v>
      </c>
      <c r="Q21" s="47">
        <f t="shared" si="3"/>
        <v>0</v>
      </c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22</v>
      </c>
      <c r="J22" s="46">
        <f>IF($C$5=Dates1!$B$3, DataPack!$B52, IF($C$5=Dates1!$B$4, DataPack!$G52, IF($C$5=Dates1!$B$5, DataPack!$L52, IF($C$5=Dates1!$B$6, DataPack!$Q52))))</f>
        <v>4</v>
      </c>
      <c r="K22" s="47">
        <f t="shared" si="4"/>
        <v>18.181818181818183</v>
      </c>
      <c r="L22" s="46">
        <f>IF($C$5=Dates1!$B$3, DataPack!$C52, IF($C$5=Dates1!$B$4, DataPack!$H52, IF($C$5=Dates1!$B$5, DataPack!$M52, IF($C$5=Dates1!$B$6, DataPack!$R52))))</f>
        <v>15</v>
      </c>
      <c r="M22" s="47">
        <f t="shared" si="1"/>
        <v>68.181818181818173</v>
      </c>
      <c r="N22" s="46">
        <f>IF($C$5=Dates1!$B$3, DataPack!$D52, IF($C$5=Dates1!$B$4, DataPack!$I52, IF($C$5=Dates1!$B$5, DataPack!$N52, IF($C$5=Dates1!$B$6, DataPack!$S52))))</f>
        <v>3</v>
      </c>
      <c r="O22" s="47">
        <f t="shared" si="2"/>
        <v>13.636363636363635</v>
      </c>
      <c r="P22" s="46">
        <f>IF($C$5=Dates1!$B$3, DataPack!$E52, IF($C$5=Dates1!$B$4, DataPack!$J52, IF($C$5=Dates1!$B$5, DataPack!$O52, IF($C$5=Dates1!$B$6, DataPack!$T52))))</f>
        <v>0</v>
      </c>
      <c r="Q22" s="47">
        <f t="shared" si="3"/>
        <v>0</v>
      </c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22</v>
      </c>
      <c r="J23" s="41">
        <f>IF($C$5=Dates1!$B$3, DataPack!$B53, IF($C$5=Dates1!$B$4, DataPack!$G53, IF($C$5=Dates1!$B$5, DataPack!$L53, IF($C$5=Dates1!$B$6, DataPack!$Q53))))</f>
        <v>3</v>
      </c>
      <c r="K23" s="151">
        <f t="shared" si="4"/>
        <v>13.636363636363635</v>
      </c>
      <c r="L23" s="41">
        <f>IF($C$5=Dates1!$B$3, DataPack!$C53, IF($C$5=Dates1!$B$4, DataPack!$H53, IF($C$5=Dates1!$B$5, DataPack!$M53, IF($C$5=Dates1!$B$6, DataPack!$R53))))</f>
        <v>10</v>
      </c>
      <c r="M23" s="151">
        <f t="shared" si="1"/>
        <v>45.454545454545453</v>
      </c>
      <c r="N23" s="41">
        <f>IF($C$5=Dates1!$B$3, DataPack!$D53, IF($C$5=Dates1!$B$4, DataPack!$I53, IF($C$5=Dates1!$B$5, DataPack!$N53, IF($C$5=Dates1!$B$6, DataPack!$S53))))</f>
        <v>9</v>
      </c>
      <c r="O23" s="151">
        <f t="shared" si="2"/>
        <v>40.909090909090914</v>
      </c>
      <c r="P23" s="41">
        <f>IF($C$5=Dates1!$B$3, DataPack!$E53, IF($C$5=Dates1!$B$4, DataPack!$J53, IF($C$5=Dates1!$B$5, DataPack!$O53, IF($C$5=Dates1!$B$6, DataPack!$T53))))</f>
        <v>0</v>
      </c>
      <c r="Q23" s="151">
        <f t="shared" si="3"/>
        <v>0</v>
      </c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22</v>
      </c>
      <c r="J24" s="46">
        <f>IF($C$5=Dates1!$B$3, DataPack!$B54, IF($C$5=Dates1!$B$4, DataPack!$G54, IF($C$5=Dates1!$B$5, DataPack!$L54, IF($C$5=Dates1!$B$6, DataPack!$Q54))))</f>
        <v>5</v>
      </c>
      <c r="K24" s="47">
        <f t="shared" si="4"/>
        <v>22.727272727272727</v>
      </c>
      <c r="L24" s="46">
        <f>IF($C$5=Dates1!$B$3, DataPack!$C54, IF($C$5=Dates1!$B$4, DataPack!$H54, IF($C$5=Dates1!$B$5, DataPack!$M54, IF($C$5=Dates1!$B$6, DataPack!$R54))))</f>
        <v>9</v>
      </c>
      <c r="M24" s="47">
        <f t="shared" si="1"/>
        <v>40.909090909090914</v>
      </c>
      <c r="N24" s="46">
        <f>IF($C$5=Dates1!$B$3, DataPack!$D54, IF($C$5=Dates1!$B$4, DataPack!$I54, IF($C$5=Dates1!$B$5, DataPack!$N54, IF($C$5=Dates1!$B$6, DataPack!$S54))))</f>
        <v>8</v>
      </c>
      <c r="O24" s="47">
        <f t="shared" si="2"/>
        <v>36.363636363636367</v>
      </c>
      <c r="P24" s="46">
        <f>IF($C$5=Dates1!$B$3, DataPack!$E54, IF($C$5=Dates1!$B$4, DataPack!$J54, IF($C$5=Dates1!$B$5, DataPack!$O54, IF($C$5=Dates1!$B$6, DataPack!$T54))))</f>
        <v>0</v>
      </c>
      <c r="Q24" s="47">
        <f t="shared" si="3"/>
        <v>0</v>
      </c>
    </row>
    <row r="25" spans="2:17" ht="24" customHeight="1">
      <c r="B25" s="187" t="s">
        <v>163</v>
      </c>
      <c r="C25" s="187"/>
      <c r="D25" s="187"/>
      <c r="E25" s="187"/>
      <c r="F25" s="187"/>
      <c r="G25" s="187"/>
      <c r="H25" s="48"/>
      <c r="I25" s="49">
        <f t="shared" si="0"/>
        <v>22</v>
      </c>
      <c r="J25" s="46">
        <f>IF($C$5=Dates1!$B$3, DataPack!$B55, IF($C$5=Dates1!$B$4, DataPack!$G55, IF($C$5=Dates1!$B$5, DataPack!$L55, IF($C$5=Dates1!$B$6, DataPack!$Q55))))</f>
        <v>4</v>
      </c>
      <c r="K25" s="47">
        <f t="shared" si="4"/>
        <v>18.181818181818183</v>
      </c>
      <c r="L25" s="46">
        <f>IF($C$5=Dates1!$B$3, DataPack!$C55, IF($C$5=Dates1!$B$4, DataPack!$H55, IF($C$5=Dates1!$B$5, DataPack!$M55, IF($C$5=Dates1!$B$6, DataPack!$R55))))</f>
        <v>15</v>
      </c>
      <c r="M25" s="47">
        <f t="shared" si="1"/>
        <v>68.181818181818173</v>
      </c>
      <c r="N25" s="46">
        <f>IF($C$5=Dates1!$B$3, DataPack!$D55, IF($C$5=Dates1!$B$4, DataPack!$I55, IF($C$5=Dates1!$B$5, DataPack!$N55, IF($C$5=Dates1!$B$6, DataPack!$S55))))</f>
        <v>3</v>
      </c>
      <c r="O25" s="47">
        <f t="shared" si="2"/>
        <v>13.636363636363635</v>
      </c>
      <c r="P25" s="46">
        <f>IF($C$5=Dates1!$B$3, DataPack!$E55, IF($C$5=Dates1!$B$4, DataPack!$J55, IF($C$5=Dates1!$B$5, DataPack!$O55, IF($C$5=Dates1!$B$6, DataPack!$T55))))</f>
        <v>0</v>
      </c>
      <c r="Q25" s="47">
        <f t="shared" si="3"/>
        <v>0</v>
      </c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154">
        <f t="shared" si="0"/>
        <v>22</v>
      </c>
      <c r="J26" s="41">
        <f>IF($C$5=Dates1!$B$3, DataPack!$B56, IF($C$5=Dates1!$B$4, DataPack!$G56, IF($C$5=Dates1!$B$5, DataPack!$L56, IF($C$5=Dates1!$B$6, DataPack!$Q56))))</f>
        <v>2</v>
      </c>
      <c r="K26" s="151">
        <f t="shared" si="4"/>
        <v>9.0909090909090917</v>
      </c>
      <c r="L26" s="41">
        <f>IF($C$5=Dates1!$B$3, DataPack!$C56, IF($C$5=Dates1!$B$4, DataPack!$H56, IF($C$5=Dates1!$B$5, DataPack!$M56, IF($C$5=Dates1!$B$6, DataPack!$R56))))</f>
        <v>19</v>
      </c>
      <c r="M26" s="151">
        <f t="shared" si="1"/>
        <v>86.36363636363636</v>
      </c>
      <c r="N26" s="41">
        <f>IF($C$5=Dates1!$B$3, DataPack!$D56, IF($C$5=Dates1!$B$4, DataPack!$I56, IF($C$5=Dates1!$B$5, DataPack!$N56, IF($C$5=Dates1!$B$6, DataPack!$S56))))</f>
        <v>1</v>
      </c>
      <c r="O26" s="151">
        <f t="shared" si="2"/>
        <v>4.5454545454545459</v>
      </c>
      <c r="P26" s="41">
        <f>IF($C$5=Dates1!$B$3, DataPack!$E56, IF($C$5=Dates1!$B$4, DataPack!$J56, IF($C$5=Dates1!$B$5, DataPack!$O56, IF($C$5=Dates1!$B$6, DataPack!$T56))))</f>
        <v>0</v>
      </c>
      <c r="Q26" s="151">
        <f t="shared" si="3"/>
        <v>0</v>
      </c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154">
        <f t="shared" si="0"/>
        <v>22</v>
      </c>
      <c r="J27" s="41">
        <f>IF($C$5=Dates1!$B$3, DataPack!$B57, IF($C$5=Dates1!$B$4, DataPack!$G57, IF($C$5=Dates1!$B$5, DataPack!$L57, IF($C$5=Dates1!$B$6, DataPack!$Q57))))</f>
        <v>1</v>
      </c>
      <c r="K27" s="151">
        <f t="shared" si="4"/>
        <v>4.5454545454545459</v>
      </c>
      <c r="L27" s="41">
        <f>IF($C$5=Dates1!$B$3, DataPack!$C57, IF($C$5=Dates1!$B$4, DataPack!$H57, IF($C$5=Dates1!$B$5, DataPack!$M57, IF($C$5=Dates1!$B$6, DataPack!$R57))))</f>
        <v>13</v>
      </c>
      <c r="M27" s="151">
        <f t="shared" si="1"/>
        <v>59.090909090909093</v>
      </c>
      <c r="N27" s="41">
        <f>IF($C$5=Dates1!$B$3, DataPack!$D57, IF($C$5=Dates1!$B$4, DataPack!$I57, IF($C$5=Dates1!$B$5, DataPack!$N57, IF($C$5=Dates1!$B$6, DataPack!$S57))))</f>
        <v>8</v>
      </c>
      <c r="O27" s="151">
        <f t="shared" si="2"/>
        <v>36.363636363636367</v>
      </c>
      <c r="P27" s="41">
        <f>IF($C$5=Dates1!$B$3, DataPack!$E57, IF($C$5=Dates1!$B$4, DataPack!$J57, IF($C$5=Dates1!$B$5, DataPack!$O57, IF($C$5=Dates1!$B$6, DataPack!$T57))))</f>
        <v>0</v>
      </c>
      <c r="Q27" s="151">
        <f t="shared" si="3"/>
        <v>0</v>
      </c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22</v>
      </c>
      <c r="J28" s="46">
        <f>IF($C$5=Dates1!$B$3, DataPack!$B58, IF($C$5=Dates1!$B$4, DataPack!$G58, IF($C$5=Dates1!$B$5, DataPack!$L58, IF($C$5=Dates1!$B$6, DataPack!$Q58))))</f>
        <v>1</v>
      </c>
      <c r="K28" s="47">
        <f t="shared" si="4"/>
        <v>4.5454545454545459</v>
      </c>
      <c r="L28" s="46">
        <f>IF($C$5=Dates1!$B$3, DataPack!$C58, IF($C$5=Dates1!$B$4, DataPack!$H58, IF($C$5=Dates1!$B$5, DataPack!$M58, IF($C$5=Dates1!$B$6, DataPack!$R58))))</f>
        <v>17</v>
      </c>
      <c r="M28" s="47">
        <f t="shared" si="1"/>
        <v>77.272727272727266</v>
      </c>
      <c r="N28" s="46">
        <f>IF($C$5=Dates1!$B$3, DataPack!$D58, IF($C$5=Dates1!$B$4, DataPack!$I58, IF($C$5=Dates1!$B$5, DataPack!$N58, IF($C$5=Dates1!$B$6, DataPack!$S58))))</f>
        <v>4</v>
      </c>
      <c r="O28" s="47">
        <f t="shared" si="2"/>
        <v>18.181818181818183</v>
      </c>
      <c r="P28" s="46">
        <f>IF($C$5=Dates1!$B$3, DataPack!$E58, IF($C$5=Dates1!$B$4, DataPack!$J58, IF($C$5=Dates1!$B$5, DataPack!$O58, IF($C$5=Dates1!$B$6, DataPack!$T58))))</f>
        <v>0</v>
      </c>
      <c r="Q28" s="47">
        <f t="shared" si="3"/>
        <v>0</v>
      </c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6">
        <f t="shared" si="0"/>
        <v>22</v>
      </c>
      <c r="J29" s="46">
        <f>IF($C$5=Dates1!$B$3, DataPack!$B59, IF($C$5=Dates1!$B$4, DataPack!$G59, IF($C$5=Dates1!$B$5, DataPack!$L59, IF($C$5=Dates1!$B$6, DataPack!$Q59))))</f>
        <v>3</v>
      </c>
      <c r="K29" s="47">
        <f t="shared" si="4"/>
        <v>13.636363636363635</v>
      </c>
      <c r="L29" s="46">
        <f>IF($C$5=Dates1!$B$3, DataPack!$C59, IF($C$5=Dates1!$B$4, DataPack!$H59, IF($C$5=Dates1!$B$5, DataPack!$M59, IF($C$5=Dates1!$B$6, DataPack!$R59))))</f>
        <v>8</v>
      </c>
      <c r="M29" s="47">
        <f t="shared" si="1"/>
        <v>36.363636363636367</v>
      </c>
      <c r="N29" s="46">
        <f>IF($C$5=Dates1!$B$3, DataPack!$D59, IF($C$5=Dates1!$B$4, DataPack!$I59, IF($C$5=Dates1!$B$5, DataPack!$N59, IF($C$5=Dates1!$B$6, DataPack!$S59))))</f>
        <v>11</v>
      </c>
      <c r="O29" s="47">
        <f t="shared" si="2"/>
        <v>50</v>
      </c>
      <c r="P29" s="46">
        <f>IF($C$5=Dates1!$B$3, DataPack!$E59, IF($C$5=Dates1!$B$4, DataPack!$J59, IF($C$5=Dates1!$B$5, DataPack!$O59, IF($C$5=Dates1!$B$6, DataPack!$T59))))</f>
        <v>0</v>
      </c>
      <c r="Q29" s="47">
        <f t="shared" si="3"/>
        <v>0</v>
      </c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22</v>
      </c>
      <c r="J30" s="50">
        <f>IF($C$5=Dates1!$B$3, DataPack!$B60, IF($C$5=Dates1!$B$4, DataPack!$G60, IF($C$5=Dates1!$B$5, DataPack!$L60, IF($C$5=Dates1!$B$6, DataPack!$Q60))))</f>
        <v>4</v>
      </c>
      <c r="K30" s="51">
        <f t="shared" si="4"/>
        <v>18.181818181818183</v>
      </c>
      <c r="L30" s="50">
        <f>IF($C$5=Dates1!$B$3, DataPack!$C60, IF($C$5=Dates1!$B$4, DataPack!$H60, IF($C$5=Dates1!$B$5, DataPack!$M60, IF($C$5=Dates1!$B$6, DataPack!$R60))))</f>
        <v>10</v>
      </c>
      <c r="M30" s="51">
        <f t="shared" si="1"/>
        <v>45.454545454545453</v>
      </c>
      <c r="N30" s="50">
        <f>IF($C$5=Dates1!$B$3, DataPack!$D60, IF($C$5=Dates1!$B$4, DataPack!$I60, IF($C$5=Dates1!$B$5, DataPack!$N60, IF($C$5=Dates1!$B$6, DataPack!$S60))))</f>
        <v>8</v>
      </c>
      <c r="O30" s="51">
        <f t="shared" si="2"/>
        <v>36.363636363636367</v>
      </c>
      <c r="P30" s="50">
        <f>IF($C$5=Dates1!$B$3, DataPack!$E60, IF($C$5=Dates1!$B$4, DataPack!$J60, IF($C$5=Dates1!$B$5, DataPack!$O60, IF($C$5=Dates1!$B$6, DataPack!$T60))))</f>
        <v>0</v>
      </c>
      <c r="Q30" s="51">
        <f t="shared" si="3"/>
        <v>0</v>
      </c>
    </row>
    <row r="31" spans="2:17" ht="15" customHeight="1">
      <c r="M31" s="182" t="s">
        <v>117</v>
      </c>
      <c r="N31" s="182"/>
      <c r="O31" s="182"/>
      <c r="P31" s="182"/>
      <c r="Q31" s="183"/>
    </row>
    <row r="32" spans="2:17">
      <c r="B32" s="37" t="s">
        <v>151</v>
      </c>
    </row>
    <row r="33" spans="2:2">
      <c r="B33" s="37" t="s">
        <v>149</v>
      </c>
    </row>
    <row r="34" spans="2:2">
      <c r="B34" s="37" t="s">
        <v>141</v>
      </c>
    </row>
    <row r="35" spans="2:2">
      <c r="B35" s="37" t="s">
        <v>150</v>
      </c>
    </row>
  </sheetData>
  <sheetProtection sheet="1" objects="1" scenarios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42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22" customWidth="1"/>
    <col min="2" max="2" width="16" style="22" customWidth="1"/>
    <col min="3" max="3" width="1.5703125" style="30" customWidth="1"/>
    <col min="4" max="4" width="10" style="22" customWidth="1"/>
    <col min="5" max="5" width="10.28515625" style="22" customWidth="1"/>
    <col min="6" max="6" width="12" style="22" customWidth="1"/>
    <col min="7" max="7" width="13.28515625" style="22" customWidth="1"/>
    <col min="8" max="8" width="1.5703125" style="30" customWidth="1"/>
    <col min="9" max="9" width="11.5703125" style="22" customWidth="1"/>
    <col min="10" max="15" width="7.5703125" style="22" customWidth="1"/>
    <col min="16" max="16" width="7.5703125" style="53" customWidth="1"/>
    <col min="17" max="17" width="7.5703125" style="44" customWidth="1"/>
    <col min="18" max="16384" width="9.140625" style="22"/>
  </cols>
  <sheetData>
    <row r="2" spans="2:17" ht="14.25" customHeight="1">
      <c r="B2" s="104" t="str">
        <f>"Table 2c: Inspection outcomes of sixth form colleges inspected " &amp; IF('Table 2c'!C5=Dates1!$B$3, "between " &amp; Dates1!$B$3, IF('Table 2c'!C5 = Dates1!B4, "in " &amp; Dates1!B4, IF('Table 2c'!C5=Dates1!B5, "in " &amp; Dates1!B5, IF('Table 2c'!C5=Dates1!B6, "in " &amp; Dates1!B6, IF('Table 2c'!C5=Dates1!B7, "in " &amp; Dates1!B7)))))  &amp; " (provisional)"&amp;CHAR(185)</f>
        <v>Table 2c: Inspection outcomes of sixth form colleges inspected between 1 January 2011 and 31 March 2011 (provisional)¹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4.2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2:17" ht="12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7" ht="15" customHeight="1">
      <c r="B5" s="33" t="s">
        <v>69</v>
      </c>
      <c r="C5" s="177" t="s">
        <v>89</v>
      </c>
      <c r="D5" s="178"/>
      <c r="E5" s="178"/>
      <c r="F5" s="178"/>
      <c r="G5" s="179"/>
      <c r="I5" s="190" t="s">
        <v>148</v>
      </c>
      <c r="J5" s="180" t="s">
        <v>2</v>
      </c>
      <c r="K5" s="180"/>
      <c r="L5" s="180" t="s">
        <v>3</v>
      </c>
      <c r="M5" s="180"/>
      <c r="N5" s="180" t="s">
        <v>4</v>
      </c>
      <c r="O5" s="180"/>
      <c r="P5" s="180" t="s">
        <v>5</v>
      </c>
      <c r="Q5" s="180"/>
    </row>
    <row r="6" spans="2:17" ht="14.25" customHeight="1">
      <c r="B6" s="35"/>
      <c r="C6" s="35"/>
      <c r="D6" s="35"/>
      <c r="E6" s="35"/>
      <c r="F6" s="35"/>
      <c r="G6" s="35"/>
      <c r="H6" s="35"/>
      <c r="I6" s="191" t="s">
        <v>87</v>
      </c>
      <c r="J6" s="41" t="s">
        <v>87</v>
      </c>
      <c r="K6" s="41" t="s">
        <v>118</v>
      </c>
      <c r="L6" s="41" t="s">
        <v>87</v>
      </c>
      <c r="M6" s="41" t="s">
        <v>118</v>
      </c>
      <c r="N6" s="41" t="s">
        <v>87</v>
      </c>
      <c r="O6" s="41" t="s">
        <v>118</v>
      </c>
      <c r="P6" s="28" t="s">
        <v>87</v>
      </c>
      <c r="Q6" s="54" t="s">
        <v>118</v>
      </c>
    </row>
    <row r="7" spans="2:17" ht="4.5" customHeight="1">
      <c r="B7" s="30"/>
      <c r="D7" s="30"/>
      <c r="E7" s="30"/>
      <c r="F7" s="30"/>
      <c r="G7" s="30"/>
      <c r="I7" s="44"/>
      <c r="J7" s="43"/>
      <c r="K7" s="43"/>
      <c r="L7" s="43"/>
      <c r="M7" s="43"/>
      <c r="N7" s="43"/>
      <c r="O7" s="43"/>
      <c r="P7" s="30"/>
      <c r="Q7" s="53"/>
    </row>
    <row r="8" spans="2:17" ht="24" customHeight="1">
      <c r="B8" s="188" t="s">
        <v>1</v>
      </c>
      <c r="C8" s="188"/>
      <c r="D8" s="188"/>
      <c r="E8" s="188"/>
      <c r="F8" s="188"/>
      <c r="G8" s="188"/>
      <c r="H8" s="102"/>
      <c r="I8" s="154">
        <f t="shared" ref="I8:I30" si="0">J8+L8+N8+P8</f>
        <v>1</v>
      </c>
      <c r="J8" s="41">
        <f>IF($C$5=Dates1!$B$3, DataPack!$B64, IF($C$5=Dates1!$B$4, DataPack!$G64, IF($C$5=Dates1!$B$5, DataPack!$L64, IF($C$5=Dates1!$B$6, DataPack!$Q64))))</f>
        <v>0</v>
      </c>
      <c r="K8" s="151"/>
      <c r="L8" s="41">
        <f>IF($C$5=Dates1!$B$3, DataPack!$C64, IF($C$5=Dates1!$B$4, DataPack!$H64, IF($C$5=Dates1!$B$5, DataPack!$M64, IF($C$5=Dates1!$B$6, DataPack!$R64))))</f>
        <v>1</v>
      </c>
      <c r="M8" s="151"/>
      <c r="N8" s="41">
        <f>IF($C$5=Dates1!$B$3, DataPack!$D64, IF($C$5=Dates1!$B$4, DataPack!$I64, IF($C$5=Dates1!$B$5, DataPack!$N64, IF($C$5=Dates1!$B$6, DataPack!$S64))))</f>
        <v>0</v>
      </c>
      <c r="O8" s="151"/>
      <c r="P8" s="41">
        <f>IF($C$5=Dates1!$B$3, DataPack!$E64, IF($C$5=Dates1!$B$4, DataPack!$J64, IF($C$5=Dates1!$B$5, DataPack!$O64, IF($C$5=Dates1!$B$6, DataPack!$T64))))</f>
        <v>0</v>
      </c>
      <c r="Q8" s="47"/>
    </row>
    <row r="9" spans="2:17" s="49" customFormat="1" ht="24" customHeight="1">
      <c r="B9" s="188" t="s">
        <v>36</v>
      </c>
      <c r="C9" s="188"/>
      <c r="D9" s="188"/>
      <c r="E9" s="188"/>
      <c r="F9" s="188"/>
      <c r="G9" s="188"/>
      <c r="H9" s="48"/>
      <c r="I9" s="154">
        <f t="shared" si="0"/>
        <v>1</v>
      </c>
      <c r="J9" s="41">
        <f>IF($C$5=Dates1!$B$3, DataPack!$B65, IF($C$5=Dates1!$B$4, DataPack!$G65, IF($C$5=Dates1!$B$5, DataPack!$L65, IF($C$5=Dates1!$B$6, DataPack!$Q65))))</f>
        <v>0</v>
      </c>
      <c r="K9" s="151"/>
      <c r="L9" s="41">
        <f>IF($C$5=Dates1!$B$3, DataPack!$C65, IF($C$5=Dates1!$B$4, DataPack!$H65, IF($C$5=Dates1!$B$5, DataPack!$M65, IF($C$5=Dates1!$B$6, DataPack!$R65))))</f>
        <v>1</v>
      </c>
      <c r="M9" s="151"/>
      <c r="N9" s="41">
        <f>IF($C$5=Dates1!$B$3, DataPack!$D65, IF($C$5=Dates1!$B$4, DataPack!$I65, IF($C$5=Dates1!$B$5, DataPack!$N65, IF($C$5=Dates1!$B$6, DataPack!$S65))))</f>
        <v>0</v>
      </c>
      <c r="O9" s="151"/>
      <c r="P9" s="41">
        <f>IF($C$5=Dates1!$B$3, DataPack!$E65, IF($C$5=Dates1!$B$4, DataPack!$J65, IF($C$5=Dates1!$B$5, DataPack!$O65, IF($C$5=Dates1!$B$6, DataPack!$T65))))</f>
        <v>0</v>
      </c>
      <c r="Q9" s="47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8"/>
      <c r="I10" s="154">
        <f t="shared" si="0"/>
        <v>1</v>
      </c>
      <c r="J10" s="41">
        <f>IF($C$5=Dates1!$B$3, DataPack!$B66, IF($C$5=Dates1!$B$4, DataPack!$G66, IF($C$5=Dates1!$B$5, DataPack!$L66, IF($C$5=Dates1!$B$6, DataPack!$Q66))))</f>
        <v>0</v>
      </c>
      <c r="K10" s="151"/>
      <c r="L10" s="41">
        <f>IF($C$5=Dates1!$B$3, DataPack!$C66, IF($C$5=Dates1!$B$4, DataPack!$H66, IF($C$5=Dates1!$B$5, DataPack!$M66, IF($C$5=Dates1!$B$6, DataPack!$R66))))</f>
        <v>1</v>
      </c>
      <c r="M10" s="151"/>
      <c r="N10" s="41">
        <f>IF($C$5=Dates1!$B$3, DataPack!$D66, IF($C$5=Dates1!$B$4, DataPack!$I66, IF($C$5=Dates1!$B$5, DataPack!$N66, IF($C$5=Dates1!$B$6, DataPack!$S66))))</f>
        <v>0</v>
      </c>
      <c r="O10" s="151"/>
      <c r="P10" s="41">
        <f>IF($C$5=Dates1!$B$3, DataPack!$E66, IF($C$5=Dates1!$B$4, DataPack!$J66, IF($C$5=Dates1!$B$5, DataPack!$O66, IF($C$5=Dates1!$B$6, DataPack!$T66))))</f>
        <v>0</v>
      </c>
      <c r="Q10" s="47"/>
    </row>
    <row r="11" spans="2:17" ht="24" customHeight="1">
      <c r="B11" s="189" t="s">
        <v>153</v>
      </c>
      <c r="C11" s="189"/>
      <c r="D11" s="189"/>
      <c r="E11" s="189"/>
      <c r="F11" s="189"/>
      <c r="G11" s="189"/>
      <c r="H11" s="48"/>
      <c r="I11" s="49">
        <f t="shared" si="0"/>
        <v>1</v>
      </c>
      <c r="J11" s="46">
        <f>IF($C$5=Dates1!$B$3, DataPack!$B67, IF($C$5=Dates1!$B$4, DataPack!$G67, IF($C$5=Dates1!$B$5, DataPack!$L67, IF($C$5=Dates1!$B$6, DataPack!$Q67))))</f>
        <v>0</v>
      </c>
      <c r="K11" s="47"/>
      <c r="L11" s="46">
        <f>IF($C$5=Dates1!$B$3, DataPack!$C67, IF($C$5=Dates1!$B$4, DataPack!$H67, IF($C$5=Dates1!$B$5, DataPack!$M67, IF($C$5=Dates1!$B$6, DataPack!$R67))))</f>
        <v>1</v>
      </c>
      <c r="M11" s="47"/>
      <c r="N11" s="46">
        <f>IF($C$5=Dates1!$B$3, DataPack!$D67, IF($C$5=Dates1!$B$4, DataPack!$I67, IF($C$5=Dates1!$B$5, DataPack!$N67, IF($C$5=Dates1!$B$6, DataPack!$S67))))</f>
        <v>0</v>
      </c>
      <c r="O11" s="47"/>
      <c r="P11" s="46">
        <f>IF($C$5=Dates1!$B$3, DataPack!$E67, IF($C$5=Dates1!$B$4, DataPack!$J67, IF($C$5=Dates1!$B$5, DataPack!$O67, IF($C$5=Dates1!$B$6, DataPack!$T67))))</f>
        <v>0</v>
      </c>
      <c r="Q11" s="47"/>
    </row>
    <row r="12" spans="2:17" ht="24" customHeight="1">
      <c r="B12" s="189" t="s">
        <v>167</v>
      </c>
      <c r="C12" s="189"/>
      <c r="D12" s="189"/>
      <c r="E12" s="189"/>
      <c r="F12" s="189"/>
      <c r="G12" s="189"/>
      <c r="H12" s="48"/>
      <c r="I12" s="49">
        <f t="shared" si="0"/>
        <v>1</v>
      </c>
      <c r="J12" s="46">
        <f>IF($C$5=Dates1!$B$3, DataPack!$B68, IF($C$5=Dates1!$B$4, DataPack!$G68, IF($C$5=Dates1!$B$5, DataPack!$L68, IF($C$5=Dates1!$B$6, DataPack!$Q68))))</f>
        <v>0</v>
      </c>
      <c r="K12" s="47"/>
      <c r="L12" s="46">
        <f>IF($C$5=Dates1!$B$3, DataPack!$C68, IF($C$5=Dates1!$B$4, DataPack!$H68, IF($C$5=Dates1!$B$5, DataPack!$M68, IF($C$5=Dates1!$B$6, DataPack!$R68))))</f>
        <v>1</v>
      </c>
      <c r="M12" s="47"/>
      <c r="N12" s="46">
        <f>IF($C$5=Dates1!$B$3, DataPack!$D68, IF($C$5=Dates1!$B$4, DataPack!$I68, IF($C$5=Dates1!$B$5, DataPack!$N68, IF($C$5=Dates1!$B$6, DataPack!$S68))))</f>
        <v>0</v>
      </c>
      <c r="O12" s="47"/>
      <c r="P12" s="46">
        <f>IF($C$5=Dates1!$B$3, DataPack!$E68, IF($C$5=Dates1!$B$4, DataPack!$J68, IF($C$5=Dates1!$B$5, DataPack!$O68, IF($C$5=Dates1!$B$6, DataPack!$T68))))</f>
        <v>0</v>
      </c>
      <c r="Q12" s="47"/>
    </row>
    <row r="13" spans="2:17" ht="24" customHeight="1">
      <c r="B13" s="189" t="s">
        <v>168</v>
      </c>
      <c r="C13" s="189"/>
      <c r="D13" s="189"/>
      <c r="E13" s="189"/>
      <c r="F13" s="189"/>
      <c r="G13" s="189"/>
      <c r="H13" s="48"/>
      <c r="I13" s="49">
        <f t="shared" si="0"/>
        <v>1</v>
      </c>
      <c r="J13" s="46">
        <f>IF($C$5=Dates1!$B$3, DataPack!$B69, IF($C$5=Dates1!$B$4, DataPack!$G69, IF($C$5=Dates1!$B$5, DataPack!$L69, IF($C$5=Dates1!$B$6, DataPack!$Q69))))</f>
        <v>0</v>
      </c>
      <c r="K13" s="47"/>
      <c r="L13" s="46">
        <f>IF($C$5=Dates1!$B$3, DataPack!$C69, IF($C$5=Dates1!$B$4, DataPack!$H69, IF($C$5=Dates1!$B$5, DataPack!$M69, IF($C$5=Dates1!$B$6, DataPack!$R69))))</f>
        <v>1</v>
      </c>
      <c r="M13" s="47"/>
      <c r="N13" s="46">
        <f>IF($C$5=Dates1!$B$3, DataPack!$D69, IF($C$5=Dates1!$B$4, DataPack!$I69, IF($C$5=Dates1!$B$5, DataPack!$N69, IF($C$5=Dates1!$B$6, DataPack!$S69))))</f>
        <v>0</v>
      </c>
      <c r="O13" s="47"/>
      <c r="P13" s="46">
        <f>IF($C$5=Dates1!$B$3, DataPack!$E69, IF($C$5=Dates1!$B$4, DataPack!$J69, IF($C$5=Dates1!$B$5, DataPack!$O69, IF($C$5=Dates1!$B$6, DataPack!$T69))))</f>
        <v>0</v>
      </c>
      <c r="Q13" s="47"/>
    </row>
    <row r="14" spans="2:17" ht="24" customHeight="1">
      <c r="B14" s="184" t="s">
        <v>154</v>
      </c>
      <c r="C14" s="184"/>
      <c r="D14" s="184"/>
      <c r="E14" s="184"/>
      <c r="F14" s="184"/>
      <c r="G14" s="184"/>
      <c r="H14" s="48"/>
      <c r="I14" s="49">
        <f t="shared" si="0"/>
        <v>1</v>
      </c>
      <c r="J14" s="46">
        <f>IF($C$5=Dates1!$B$3, DataPack!$B70, IF($C$5=Dates1!$B$4, DataPack!$G70, IF($C$5=Dates1!$B$5, DataPack!$L70, IF($C$5=Dates1!$B$6, DataPack!$Q70))))</f>
        <v>0</v>
      </c>
      <c r="K14" s="47"/>
      <c r="L14" s="46">
        <f>IF($C$5=Dates1!$B$3, DataPack!$C70, IF($C$5=Dates1!$B$4, DataPack!$H70, IF($C$5=Dates1!$B$5, DataPack!$M70, IF($C$5=Dates1!$B$6, DataPack!$R70))))</f>
        <v>1</v>
      </c>
      <c r="M14" s="47"/>
      <c r="N14" s="46">
        <f>IF($C$5=Dates1!$B$3, DataPack!$D70, IF($C$5=Dates1!$B$4, DataPack!$I70, IF($C$5=Dates1!$B$5, DataPack!$N70, IF($C$5=Dates1!$B$6, DataPack!$S70))))</f>
        <v>0</v>
      </c>
      <c r="O14" s="47"/>
      <c r="P14" s="46">
        <f>IF($C$5=Dates1!$B$3, DataPack!$E70, IF($C$5=Dates1!$B$4, DataPack!$J70, IF($C$5=Dates1!$B$5, DataPack!$O70, IF($C$5=Dates1!$B$6, DataPack!$T70))))</f>
        <v>0</v>
      </c>
      <c r="Q14" s="47"/>
    </row>
    <row r="15" spans="2:17" ht="24" customHeight="1">
      <c r="B15" s="184" t="s">
        <v>155</v>
      </c>
      <c r="C15" s="184"/>
      <c r="D15" s="184"/>
      <c r="E15" s="184"/>
      <c r="F15" s="184"/>
      <c r="G15" s="184"/>
      <c r="H15" s="48"/>
      <c r="I15" s="49">
        <f t="shared" si="0"/>
        <v>1</v>
      </c>
      <c r="J15" s="46">
        <f>IF($C$5=Dates1!$B$3, DataPack!$B71, IF($C$5=Dates1!$B$4, DataPack!$G71, IF($C$5=Dates1!$B$5, DataPack!$L71, IF($C$5=Dates1!$B$6, DataPack!$Q71))))</f>
        <v>0</v>
      </c>
      <c r="K15" s="47"/>
      <c r="L15" s="46">
        <f>IF($C$5=Dates1!$B$3, DataPack!$C71, IF($C$5=Dates1!$B$4, DataPack!$H71, IF($C$5=Dates1!$B$5, DataPack!$M71, IF($C$5=Dates1!$B$6, DataPack!$R71))))</f>
        <v>1</v>
      </c>
      <c r="M15" s="47"/>
      <c r="N15" s="46">
        <f>IF($C$5=Dates1!$B$3, DataPack!$D71, IF($C$5=Dates1!$B$4, DataPack!$I71, IF($C$5=Dates1!$B$5, DataPack!$N71, IF($C$5=Dates1!$B$6, DataPack!$S71))))</f>
        <v>0</v>
      </c>
      <c r="O15" s="47"/>
      <c r="P15" s="46">
        <f>IF($C$5=Dates1!$B$3, DataPack!$E71, IF($C$5=Dates1!$B$4, DataPack!$J71, IF($C$5=Dates1!$B$5, DataPack!$O71, IF($C$5=Dates1!$B$6, DataPack!$T71))))</f>
        <v>0</v>
      </c>
      <c r="Q15" s="47"/>
    </row>
    <row r="16" spans="2:17" ht="24" customHeight="1">
      <c r="B16" s="187" t="s">
        <v>170</v>
      </c>
      <c r="C16" s="187"/>
      <c r="D16" s="187"/>
      <c r="E16" s="187"/>
      <c r="F16" s="187"/>
      <c r="G16" s="187"/>
      <c r="H16" s="48"/>
      <c r="I16" s="49">
        <f t="shared" si="0"/>
        <v>1</v>
      </c>
      <c r="J16" s="46">
        <f>IF($C$5=Dates1!$B$3, DataPack!$B72, IF($C$5=Dates1!$B$4, DataPack!$G72, IF($C$5=Dates1!$B$5, DataPack!$L72, IF($C$5=Dates1!$B$6, DataPack!$Q72))))</f>
        <v>0</v>
      </c>
      <c r="K16" s="47"/>
      <c r="L16" s="46">
        <f>IF($C$5=Dates1!$B$3, DataPack!$C72, IF($C$5=Dates1!$B$4, DataPack!$H72, IF($C$5=Dates1!$B$5, DataPack!$M72, IF($C$5=Dates1!$B$6, DataPack!$R72))))</f>
        <v>0</v>
      </c>
      <c r="M16" s="47"/>
      <c r="N16" s="46">
        <f>IF($C$5=Dates1!$B$3, DataPack!$D72, IF($C$5=Dates1!$B$4, DataPack!$I72, IF($C$5=Dates1!$B$5, DataPack!$N72, IF($C$5=Dates1!$B$6, DataPack!$S72))))</f>
        <v>1</v>
      </c>
      <c r="O16" s="47"/>
      <c r="P16" s="46">
        <f>IF($C$5=Dates1!$B$3, DataPack!$E72, IF($C$5=Dates1!$B$4, DataPack!$J72, IF($C$5=Dates1!$B$5, DataPack!$O72, IF($C$5=Dates1!$B$6, DataPack!$T72))))</f>
        <v>0</v>
      </c>
      <c r="Q16" s="47"/>
    </row>
    <row r="17" spans="2:17" ht="24" customHeight="1">
      <c r="B17" s="187" t="s">
        <v>171</v>
      </c>
      <c r="C17" s="187"/>
      <c r="D17" s="187"/>
      <c r="E17" s="187"/>
      <c r="F17" s="187"/>
      <c r="G17" s="187"/>
      <c r="H17" s="48"/>
      <c r="I17" s="49">
        <f t="shared" si="0"/>
        <v>1</v>
      </c>
      <c r="J17" s="46">
        <f>IF($C$5=Dates1!$B$3, DataPack!$B73, IF($C$5=Dates1!$B$4, DataPack!$G73, IF($C$5=Dates1!$B$5, DataPack!$L73, IF($C$5=Dates1!$B$6, DataPack!$Q73))))</f>
        <v>0</v>
      </c>
      <c r="K17" s="47"/>
      <c r="L17" s="46">
        <f>IF($C$5=Dates1!$B$3, DataPack!$C73, IF($C$5=Dates1!$B$4, DataPack!$H73, IF($C$5=Dates1!$B$5, DataPack!$M73, IF($C$5=Dates1!$B$6, DataPack!$R73))))</f>
        <v>0</v>
      </c>
      <c r="M17" s="47"/>
      <c r="N17" s="46">
        <f>IF($C$5=Dates1!$B$3, DataPack!$D73, IF($C$5=Dates1!$B$4, DataPack!$I73, IF($C$5=Dates1!$B$5, DataPack!$N73, IF($C$5=Dates1!$B$6, DataPack!$S73))))</f>
        <v>1</v>
      </c>
      <c r="O17" s="47"/>
      <c r="P17" s="46">
        <f>IF($C$5=Dates1!$B$3, DataPack!$E73, IF($C$5=Dates1!$B$4, DataPack!$J73, IF($C$5=Dates1!$B$5, DataPack!$O73, IF($C$5=Dates1!$B$6, DataPack!$T73))))</f>
        <v>0</v>
      </c>
      <c r="Q17" s="47"/>
    </row>
    <row r="18" spans="2:17" ht="24" customHeight="1">
      <c r="B18" s="186" t="s">
        <v>45</v>
      </c>
      <c r="C18" s="186"/>
      <c r="D18" s="186"/>
      <c r="E18" s="186"/>
      <c r="F18" s="186"/>
      <c r="G18" s="186"/>
      <c r="H18" s="48"/>
      <c r="I18" s="154">
        <f t="shared" si="0"/>
        <v>1</v>
      </c>
      <c r="J18" s="41">
        <f>IF($C$5=Dates1!$B$3, DataPack!$B74, IF($C$5=Dates1!$B$4, DataPack!$G74, IF($C$5=Dates1!$B$5, DataPack!$L74, IF($C$5=Dates1!$B$6, DataPack!$Q74))))</f>
        <v>0</v>
      </c>
      <c r="K18" s="151"/>
      <c r="L18" s="41">
        <f>IF($C$5=Dates1!$B$3, DataPack!$C74, IF($C$5=Dates1!$B$4, DataPack!$H74, IF($C$5=Dates1!$B$5, DataPack!$M74, IF($C$5=Dates1!$B$6, DataPack!$R74))))</f>
        <v>1</v>
      </c>
      <c r="M18" s="151"/>
      <c r="N18" s="41">
        <f>IF($C$5=Dates1!$B$3, DataPack!$D74, IF($C$5=Dates1!$B$4, DataPack!$I74, IF($C$5=Dates1!$B$5, DataPack!$N74, IF($C$5=Dates1!$B$6, DataPack!$S74))))</f>
        <v>0</v>
      </c>
      <c r="O18" s="151"/>
      <c r="P18" s="41">
        <f>IF($C$5=Dates1!$B$3, DataPack!$E74, IF($C$5=Dates1!$B$4, DataPack!$J74, IF($C$5=Dates1!$B$5, DataPack!$O74, IF($C$5=Dates1!$B$6, DataPack!$T74))))</f>
        <v>0</v>
      </c>
      <c r="Q18" s="47"/>
    </row>
    <row r="19" spans="2:17" ht="24" customHeight="1">
      <c r="B19" s="184" t="s">
        <v>158</v>
      </c>
      <c r="C19" s="184"/>
      <c r="D19" s="184"/>
      <c r="E19" s="184"/>
      <c r="F19" s="184"/>
      <c r="G19" s="184"/>
      <c r="H19" s="18"/>
      <c r="I19" s="49">
        <f t="shared" si="0"/>
        <v>1</v>
      </c>
      <c r="J19" s="46">
        <f>IF($C$5=Dates1!$B$3, DataPack!$B75, IF($C$5=Dates1!$B$4, DataPack!$G75, IF($C$5=Dates1!$B$5, DataPack!$L75, IF($C$5=Dates1!$B$6, DataPack!$Q75))))</f>
        <v>0</v>
      </c>
      <c r="K19" s="47"/>
      <c r="L19" s="46">
        <f>IF($C$5=Dates1!$B$3, DataPack!$C75, IF($C$5=Dates1!$B$4, DataPack!$H75, IF($C$5=Dates1!$B$5, DataPack!$M75, IF($C$5=Dates1!$B$6, DataPack!$R75))))</f>
        <v>1</v>
      </c>
      <c r="M19" s="47"/>
      <c r="N19" s="46">
        <f>IF($C$5=Dates1!$B$3, DataPack!$D75, IF($C$5=Dates1!$B$4, DataPack!$I75, IF($C$5=Dates1!$B$5, DataPack!$N75, IF($C$5=Dates1!$B$6, DataPack!$S75))))</f>
        <v>0</v>
      </c>
      <c r="O19" s="47"/>
      <c r="P19" s="46">
        <f>IF($C$5=Dates1!$B$3, DataPack!$E75, IF($C$5=Dates1!$B$4, DataPack!$J75, IF($C$5=Dates1!$B$5, DataPack!$O75, IF($C$5=Dates1!$B$6, DataPack!$T75))))</f>
        <v>0</v>
      </c>
      <c r="Q19" s="47"/>
    </row>
    <row r="20" spans="2:17" ht="24" customHeight="1">
      <c r="B20" s="184" t="s">
        <v>159</v>
      </c>
      <c r="C20" s="184"/>
      <c r="D20" s="184"/>
      <c r="E20" s="184"/>
      <c r="F20" s="184"/>
      <c r="G20" s="184"/>
      <c r="H20" s="18"/>
      <c r="I20" s="49">
        <f t="shared" si="0"/>
        <v>1</v>
      </c>
      <c r="J20" s="46">
        <f>IF($C$5=Dates1!$B$3, DataPack!$B76, IF($C$5=Dates1!$B$4, DataPack!$G76, IF($C$5=Dates1!$B$5, DataPack!$L76, IF($C$5=Dates1!$B$6, DataPack!$Q76))))</f>
        <v>0</v>
      </c>
      <c r="K20" s="47"/>
      <c r="L20" s="46">
        <f>IF($C$5=Dates1!$B$3, DataPack!$C76, IF($C$5=Dates1!$B$4, DataPack!$H76, IF($C$5=Dates1!$B$5, DataPack!$M76, IF($C$5=Dates1!$B$6, DataPack!$R76))))</f>
        <v>1</v>
      </c>
      <c r="M20" s="47"/>
      <c r="N20" s="46">
        <f>IF($C$5=Dates1!$B$3, DataPack!$D76, IF($C$5=Dates1!$B$4, DataPack!$I76, IF($C$5=Dates1!$B$5, DataPack!$N76, IF($C$5=Dates1!$B$6, DataPack!$S76))))</f>
        <v>0</v>
      </c>
      <c r="O20" s="47"/>
      <c r="P20" s="46">
        <f>IF($C$5=Dates1!$B$3, DataPack!$E76, IF($C$5=Dates1!$B$4, DataPack!$J76, IF($C$5=Dates1!$B$5, DataPack!$O76, IF($C$5=Dates1!$B$6, DataPack!$T76))))</f>
        <v>0</v>
      </c>
      <c r="Q20" s="47"/>
    </row>
    <row r="21" spans="2:17" ht="24" customHeight="1">
      <c r="B21" s="184" t="s">
        <v>160</v>
      </c>
      <c r="C21" s="184"/>
      <c r="D21" s="184"/>
      <c r="E21" s="184"/>
      <c r="F21" s="184"/>
      <c r="G21" s="184"/>
      <c r="H21" s="48"/>
      <c r="I21" s="49">
        <f t="shared" si="0"/>
        <v>1</v>
      </c>
      <c r="J21" s="46">
        <f>IF($C$5=Dates1!$B$3, DataPack!$B77, IF($C$5=Dates1!$B$4, DataPack!$G77, IF($C$5=Dates1!$B$5, DataPack!$L77, IF($C$5=Dates1!$B$6, DataPack!$Q77))))</f>
        <v>0</v>
      </c>
      <c r="K21" s="47"/>
      <c r="L21" s="46">
        <f>IF($C$5=Dates1!$B$3, DataPack!$C77, IF($C$5=Dates1!$B$4, DataPack!$H77, IF($C$5=Dates1!$B$5, DataPack!$M77, IF($C$5=Dates1!$B$6, DataPack!$R77))))</f>
        <v>1</v>
      </c>
      <c r="M21" s="47"/>
      <c r="N21" s="46">
        <f>IF($C$5=Dates1!$B$3, DataPack!$D77, IF($C$5=Dates1!$B$4, DataPack!$I77, IF($C$5=Dates1!$B$5, DataPack!$N77, IF($C$5=Dates1!$B$6, DataPack!$S77))))</f>
        <v>0</v>
      </c>
      <c r="O21" s="47"/>
      <c r="P21" s="46">
        <f>IF($C$5=Dates1!$B$3, DataPack!$E77, IF($C$5=Dates1!$B$4, DataPack!$J77, IF($C$5=Dates1!$B$5, DataPack!$O77, IF($C$5=Dates1!$B$6, DataPack!$T77))))</f>
        <v>0</v>
      </c>
      <c r="Q21" s="47"/>
    </row>
    <row r="22" spans="2:17" ht="24" customHeight="1">
      <c r="B22" s="184" t="s">
        <v>161</v>
      </c>
      <c r="C22" s="184"/>
      <c r="D22" s="184"/>
      <c r="E22" s="184"/>
      <c r="F22" s="184"/>
      <c r="G22" s="184"/>
      <c r="H22" s="48"/>
      <c r="I22" s="49">
        <f t="shared" si="0"/>
        <v>1</v>
      </c>
      <c r="J22" s="46">
        <f>IF($C$5=Dates1!$B$3, DataPack!$B78, IF($C$5=Dates1!$B$4, DataPack!$G78, IF($C$5=Dates1!$B$5, DataPack!$L78, IF($C$5=Dates1!$B$6, DataPack!$Q78))))</f>
        <v>0</v>
      </c>
      <c r="K22" s="47"/>
      <c r="L22" s="46">
        <f>IF($C$5=Dates1!$B$3, DataPack!$C78, IF($C$5=Dates1!$B$4, DataPack!$H78, IF($C$5=Dates1!$B$5, DataPack!$M78, IF($C$5=Dates1!$B$6, DataPack!$R78))))</f>
        <v>1</v>
      </c>
      <c r="M22" s="47"/>
      <c r="N22" s="46">
        <f>IF($C$5=Dates1!$B$3, DataPack!$D78, IF($C$5=Dates1!$B$4, DataPack!$I78, IF($C$5=Dates1!$B$5, DataPack!$N78, IF($C$5=Dates1!$B$6, DataPack!$S78))))</f>
        <v>0</v>
      </c>
      <c r="O22" s="47"/>
      <c r="P22" s="46">
        <f>IF($C$5=Dates1!$B$3, DataPack!$E78, IF($C$5=Dates1!$B$4, DataPack!$J78, IF($C$5=Dates1!$B$5, DataPack!$O78, IF($C$5=Dates1!$B$6, DataPack!$T78))))</f>
        <v>0</v>
      </c>
      <c r="Q22" s="47"/>
    </row>
    <row r="23" spans="2:17" ht="24" customHeight="1">
      <c r="B23" s="186" t="s">
        <v>50</v>
      </c>
      <c r="C23" s="186"/>
      <c r="D23" s="186"/>
      <c r="E23" s="186"/>
      <c r="F23" s="186"/>
      <c r="G23" s="186"/>
      <c r="H23" s="48"/>
      <c r="I23" s="154">
        <f t="shared" si="0"/>
        <v>1</v>
      </c>
      <c r="J23" s="41">
        <f>IF($C$5=Dates1!$B$3, DataPack!$B79, IF($C$5=Dates1!$B$4, DataPack!$G79, IF($C$5=Dates1!$B$5, DataPack!$L79, IF($C$5=Dates1!$B$6, DataPack!$Q79))))</f>
        <v>0</v>
      </c>
      <c r="K23" s="151"/>
      <c r="L23" s="41">
        <f>IF($C$5=Dates1!$B$3, DataPack!$C79, IF($C$5=Dates1!$B$4, DataPack!$H79, IF($C$5=Dates1!$B$5, DataPack!$M79, IF($C$5=Dates1!$B$6, DataPack!$R79))))</f>
        <v>1</v>
      </c>
      <c r="M23" s="151"/>
      <c r="N23" s="41">
        <f>IF($C$5=Dates1!$B$3, DataPack!$D79, IF($C$5=Dates1!$B$4, DataPack!$I79, IF($C$5=Dates1!$B$5, DataPack!$N79, IF($C$5=Dates1!$B$6, DataPack!$S79))))</f>
        <v>0</v>
      </c>
      <c r="O23" s="151"/>
      <c r="P23" s="41">
        <f>IF($C$5=Dates1!$B$3, DataPack!$E79, IF($C$5=Dates1!$B$4, DataPack!$J79, IF($C$5=Dates1!$B$5, DataPack!$O79, IF($C$5=Dates1!$B$6, DataPack!$T79))))</f>
        <v>0</v>
      </c>
      <c r="Q23" s="47"/>
    </row>
    <row r="24" spans="2:17" ht="24" customHeight="1">
      <c r="B24" s="184" t="s">
        <v>162</v>
      </c>
      <c r="C24" s="184"/>
      <c r="D24" s="184"/>
      <c r="E24" s="184"/>
      <c r="F24" s="184"/>
      <c r="G24" s="184"/>
      <c r="H24" s="48"/>
      <c r="I24" s="49">
        <f t="shared" si="0"/>
        <v>1</v>
      </c>
      <c r="J24" s="46">
        <f>IF($C$5=Dates1!$B$3, DataPack!$B80, IF($C$5=Dates1!$B$4, DataPack!$G80, IF($C$5=Dates1!$B$5, DataPack!$L80, IF($C$5=Dates1!$B$6, DataPack!$Q80))))</f>
        <v>1</v>
      </c>
      <c r="K24" s="47"/>
      <c r="L24" s="46">
        <f>IF($C$5=Dates1!$B$3, DataPack!$C80, IF($C$5=Dates1!$B$4, DataPack!$H80, IF($C$5=Dates1!$B$5, DataPack!$M80, IF($C$5=Dates1!$B$6, DataPack!$R80))))</f>
        <v>0</v>
      </c>
      <c r="M24" s="47"/>
      <c r="N24" s="46">
        <f>IF($C$5=Dates1!$B$3, DataPack!$D80, IF($C$5=Dates1!$B$4, DataPack!$I80, IF($C$5=Dates1!$B$5, DataPack!$N80, IF($C$5=Dates1!$B$6, DataPack!$S80))))</f>
        <v>0</v>
      </c>
      <c r="O24" s="47"/>
      <c r="P24" s="46">
        <f>IF($C$5=Dates1!$B$3, DataPack!$E80, IF($C$5=Dates1!$B$4, DataPack!$J80, IF($C$5=Dates1!$B$5, DataPack!$O80, IF($C$5=Dates1!$B$6, DataPack!$T80))))</f>
        <v>0</v>
      </c>
      <c r="Q24" s="47"/>
    </row>
    <row r="25" spans="2:17" ht="24" customHeight="1">
      <c r="B25" s="187" t="s">
        <v>172</v>
      </c>
      <c r="C25" s="187"/>
      <c r="D25" s="187"/>
      <c r="E25" s="187"/>
      <c r="F25" s="187"/>
      <c r="G25" s="187"/>
      <c r="H25" s="48"/>
      <c r="I25" s="49">
        <f t="shared" si="0"/>
        <v>1</v>
      </c>
      <c r="J25" s="46">
        <f>IF($C$5=Dates1!$B$3, DataPack!$B81, IF($C$5=Dates1!$B$4, DataPack!$G81, IF($C$5=Dates1!$B$5, DataPack!$L81, IF($C$5=Dates1!$B$6, DataPack!$Q81))))</f>
        <v>0</v>
      </c>
      <c r="K25" s="47"/>
      <c r="L25" s="46">
        <f>IF($C$5=Dates1!$B$3, DataPack!$C81, IF($C$5=Dates1!$B$4, DataPack!$H81, IF($C$5=Dates1!$B$5, DataPack!$M81, IF($C$5=Dates1!$B$6, DataPack!$R81))))</f>
        <v>1</v>
      </c>
      <c r="M25" s="47"/>
      <c r="N25" s="46">
        <f>IF($C$5=Dates1!$B$3, DataPack!$D81, IF($C$5=Dates1!$B$4, DataPack!$I81, IF($C$5=Dates1!$B$5, DataPack!$N81, IF($C$5=Dates1!$B$6, DataPack!$S81))))</f>
        <v>0</v>
      </c>
      <c r="O25" s="47"/>
      <c r="P25" s="46">
        <f>IF($C$5=Dates1!$B$3, DataPack!$E81, IF($C$5=Dates1!$B$4, DataPack!$J81, IF($C$5=Dates1!$B$5, DataPack!$O81, IF($C$5=Dates1!$B$6, DataPack!$T81))))</f>
        <v>0</v>
      </c>
      <c r="Q25" s="47"/>
    </row>
    <row r="26" spans="2:17" ht="24" customHeight="1">
      <c r="B26" s="184" t="s">
        <v>207</v>
      </c>
      <c r="C26" s="184"/>
      <c r="D26" s="184"/>
      <c r="E26" s="184"/>
      <c r="F26" s="184"/>
      <c r="G26" s="184"/>
      <c r="H26" s="48"/>
      <c r="I26" s="49">
        <f t="shared" si="0"/>
        <v>1</v>
      </c>
      <c r="J26" s="46">
        <f>IF($C$5=Dates1!$B$3, DataPack!$B82, IF($C$5=Dates1!$B$4, DataPack!$G82, IF($C$5=Dates1!$B$5, DataPack!$L82, IF($C$5=Dates1!$B$6, DataPack!$Q82))))</f>
        <v>0</v>
      </c>
      <c r="K26" s="47"/>
      <c r="L26" s="46">
        <f>IF($C$5=Dates1!$B$3, DataPack!$C82, IF($C$5=Dates1!$B$4, DataPack!$H82, IF($C$5=Dates1!$B$5, DataPack!$M82, IF($C$5=Dates1!$B$6, DataPack!$R82))))</f>
        <v>0</v>
      </c>
      <c r="M26" s="47"/>
      <c r="N26" s="46">
        <f>IF($C$5=Dates1!$B$3, DataPack!$D82, IF($C$5=Dates1!$B$4, DataPack!$I82, IF($C$5=Dates1!$B$5, DataPack!$N82, IF($C$5=Dates1!$B$6, DataPack!$S82))))</f>
        <v>1</v>
      </c>
      <c r="O26" s="47"/>
      <c r="P26" s="46">
        <f>IF($C$5=Dates1!$B$3, DataPack!$E82, IF($C$5=Dates1!$B$4, DataPack!$J82, IF($C$5=Dates1!$B$5, DataPack!$O82, IF($C$5=Dates1!$B$6, DataPack!$T82))))</f>
        <v>0</v>
      </c>
      <c r="Q26" s="47"/>
    </row>
    <row r="27" spans="2:17" ht="24" customHeight="1">
      <c r="B27" s="185" t="s">
        <v>208</v>
      </c>
      <c r="C27" s="185"/>
      <c r="D27" s="185"/>
      <c r="E27" s="185"/>
      <c r="F27" s="185"/>
      <c r="G27" s="185"/>
      <c r="H27" s="18"/>
      <c r="I27" s="49">
        <f t="shared" si="0"/>
        <v>1</v>
      </c>
      <c r="J27" s="46">
        <f>IF($C$5=Dates1!$B$3, DataPack!$B83, IF($C$5=Dates1!$B$4, DataPack!$G83, IF($C$5=Dates1!$B$5, DataPack!$L83, IF($C$5=Dates1!$B$6, DataPack!$Q83))))</f>
        <v>0</v>
      </c>
      <c r="K27" s="47"/>
      <c r="L27" s="46">
        <f>IF($C$5=Dates1!$B$3, DataPack!$C83, IF($C$5=Dates1!$B$4, DataPack!$H83, IF($C$5=Dates1!$B$5, DataPack!$M83, IF($C$5=Dates1!$B$6, DataPack!$R83))))</f>
        <v>1</v>
      </c>
      <c r="M27" s="47"/>
      <c r="N27" s="46">
        <f>IF($C$5=Dates1!$B$3, DataPack!$D83, IF($C$5=Dates1!$B$4, DataPack!$I83, IF($C$5=Dates1!$B$5, DataPack!$N83, IF($C$5=Dates1!$B$6, DataPack!$S83))))</f>
        <v>0</v>
      </c>
      <c r="O27" s="47"/>
      <c r="P27" s="46">
        <f>IF($C$5=Dates1!$B$3, DataPack!$E83, IF($C$5=Dates1!$B$4, DataPack!$J83, IF($C$5=Dates1!$B$5, DataPack!$O83, IF($C$5=Dates1!$B$6, DataPack!$T83))))</f>
        <v>0</v>
      </c>
      <c r="Q27" s="47"/>
    </row>
    <row r="28" spans="2:17" ht="24" customHeight="1">
      <c r="B28" s="184" t="s">
        <v>164</v>
      </c>
      <c r="C28" s="184"/>
      <c r="D28" s="184"/>
      <c r="E28" s="184"/>
      <c r="F28" s="184"/>
      <c r="G28" s="184"/>
      <c r="H28" s="18"/>
      <c r="I28" s="49">
        <f t="shared" si="0"/>
        <v>1</v>
      </c>
      <c r="J28" s="46">
        <f>IF($C$5=Dates1!$B$3, DataPack!$B84, IF($C$5=Dates1!$B$4, DataPack!$G84, IF($C$5=Dates1!$B$5, DataPack!$L84, IF($C$5=Dates1!$B$6, DataPack!$Q84))))</f>
        <v>0</v>
      </c>
      <c r="K28" s="47"/>
      <c r="L28" s="46">
        <f>IF($C$5=Dates1!$B$3, DataPack!$C84, IF($C$5=Dates1!$B$4, DataPack!$H84, IF($C$5=Dates1!$B$5, DataPack!$M84, IF($C$5=Dates1!$B$6, DataPack!$R84))))</f>
        <v>1</v>
      </c>
      <c r="M28" s="47"/>
      <c r="N28" s="46">
        <f>IF($C$5=Dates1!$B$3, DataPack!$D84, IF($C$5=Dates1!$B$4, DataPack!$I84, IF($C$5=Dates1!$B$5, DataPack!$N84, IF($C$5=Dates1!$B$6, DataPack!$S84))))</f>
        <v>0</v>
      </c>
      <c r="O28" s="47"/>
      <c r="P28" s="46">
        <f>IF($C$5=Dates1!$B$3, DataPack!$E84, IF($C$5=Dates1!$B$4, DataPack!$J84, IF($C$5=Dates1!$B$5, DataPack!$O84, IF($C$5=Dates1!$B$6, DataPack!$T84))))</f>
        <v>0</v>
      </c>
      <c r="Q28" s="47"/>
    </row>
    <row r="29" spans="2:17" ht="24" customHeight="1">
      <c r="B29" s="184" t="s">
        <v>165</v>
      </c>
      <c r="C29" s="184"/>
      <c r="D29" s="184"/>
      <c r="E29" s="184"/>
      <c r="F29" s="184"/>
      <c r="G29" s="184"/>
      <c r="H29" s="48"/>
      <c r="I29" s="49">
        <f t="shared" si="0"/>
        <v>1</v>
      </c>
      <c r="J29" s="46">
        <f>IF($C$5=Dates1!$B$3, DataPack!$B85, IF($C$5=Dates1!$B$4, DataPack!$G85, IF($C$5=Dates1!$B$5, DataPack!$L85, IF($C$5=Dates1!$B$6, DataPack!$Q85))))</f>
        <v>0</v>
      </c>
      <c r="K29" s="47"/>
      <c r="L29" s="46">
        <f>IF($C$5=Dates1!$B$3, DataPack!$C85, IF($C$5=Dates1!$B$4, DataPack!$H85, IF($C$5=Dates1!$B$5, DataPack!$M85, IF($C$5=Dates1!$B$6, DataPack!$R85))))</f>
        <v>1</v>
      </c>
      <c r="M29" s="47"/>
      <c r="N29" s="46">
        <f>IF($C$5=Dates1!$B$3, DataPack!$D85, IF($C$5=Dates1!$B$4, DataPack!$I85, IF($C$5=Dates1!$B$5, DataPack!$N85, IF($C$5=Dates1!$B$6, DataPack!$S85))))</f>
        <v>0</v>
      </c>
      <c r="O29" s="47"/>
      <c r="P29" s="46">
        <f>IF($C$5=Dates1!$B$3, DataPack!$E85, IF($C$5=Dates1!$B$4, DataPack!$J85, IF($C$5=Dates1!$B$5, DataPack!$O85, IF($C$5=Dates1!$B$6, DataPack!$T85))))</f>
        <v>0</v>
      </c>
      <c r="Q29" s="47"/>
    </row>
    <row r="30" spans="2:17" ht="24" customHeight="1">
      <c r="B30" s="181" t="s">
        <v>166</v>
      </c>
      <c r="C30" s="181"/>
      <c r="D30" s="181"/>
      <c r="E30" s="181"/>
      <c r="F30" s="181"/>
      <c r="G30" s="181"/>
      <c r="H30" s="100"/>
      <c r="I30" s="50">
        <f t="shared" si="0"/>
        <v>1</v>
      </c>
      <c r="J30" s="50">
        <f>IF($C$5=Dates1!$B$3, DataPack!$B86, IF($C$5=Dates1!$B$4, DataPack!$G86, IF($C$5=Dates1!$B$5, DataPack!$L86, IF($C$5=Dates1!$B$6, DataPack!$Q86))))</f>
        <v>0</v>
      </c>
      <c r="K30" s="51"/>
      <c r="L30" s="50">
        <f>IF($C$5=Dates1!$B$3, DataPack!$C86, IF($C$5=Dates1!$B$4, DataPack!$H86, IF($C$5=Dates1!$B$5, DataPack!$M86, IF($C$5=Dates1!$B$6, DataPack!$R86))))</f>
        <v>1</v>
      </c>
      <c r="M30" s="51"/>
      <c r="N30" s="50">
        <f>IF($C$5=Dates1!$B$3, DataPack!$D86, IF($C$5=Dates1!$B$4, DataPack!$I86, IF($C$5=Dates1!$B$5, DataPack!$N86, IF($C$5=Dates1!$B$6, DataPack!$S86))))</f>
        <v>0</v>
      </c>
      <c r="O30" s="51"/>
      <c r="P30" s="46">
        <f>IF($C$5=Dates1!$B$3, DataPack!$E86, IF($C$5=Dates1!$B$4, DataPack!$J86, IF($C$5=Dates1!$B$5, DataPack!$O86, IF($C$5=Dates1!$B$6, DataPack!$T86))))</f>
        <v>0</v>
      </c>
      <c r="Q30" s="51"/>
    </row>
    <row r="31" spans="2:17" ht="15" customHeight="1">
      <c r="M31" s="182" t="s">
        <v>117</v>
      </c>
      <c r="N31" s="182"/>
      <c r="O31" s="183"/>
      <c r="P31" s="183"/>
      <c r="Q31" s="183"/>
    </row>
    <row r="32" spans="2:17">
      <c r="B32" s="37" t="s">
        <v>169</v>
      </c>
    </row>
    <row r="33" spans="2:2">
      <c r="B33" s="37" t="s">
        <v>181</v>
      </c>
    </row>
    <row r="35" spans="2:2">
      <c r="B35" s="37"/>
    </row>
    <row r="36" spans="2:2">
      <c r="B36" s="70"/>
    </row>
  </sheetData>
  <sheetProtection sheet="1" objects="1" scenarios="1"/>
  <mergeCells count="30">
    <mergeCell ref="B17:G17"/>
    <mergeCell ref="I5:I6"/>
    <mergeCell ref="B12:G12"/>
    <mergeCell ref="B13:G13"/>
    <mergeCell ref="B14:G14"/>
    <mergeCell ref="C5:G5"/>
    <mergeCell ref="B9:G9"/>
    <mergeCell ref="B10:G10"/>
    <mergeCell ref="B11:G11"/>
    <mergeCell ref="B8:G8"/>
    <mergeCell ref="B27:G27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M31:Q31"/>
    <mergeCell ref="J5:K5"/>
    <mergeCell ref="L5:M5"/>
    <mergeCell ref="N5:O5"/>
    <mergeCell ref="P5:Q5"/>
    <mergeCell ref="B26:G26"/>
    <mergeCell ref="B25:G25"/>
    <mergeCell ref="B30:G30"/>
    <mergeCell ref="B29:G29"/>
    <mergeCell ref="B28:G2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24</vt:i4>
      </vt:variant>
    </vt:vector>
  </HeadingPairs>
  <TitlesOfParts>
    <vt:vector size="47" baseType="lpstr">
      <vt:lpstr>Cover</vt:lpstr>
      <vt:lpstr>Contents</vt:lpstr>
      <vt:lpstr>DataPack</vt:lpstr>
      <vt:lpstr>Dates1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</vt:lpstr>
      <vt:lpstr>Table 2g</vt:lpstr>
      <vt:lpstr>Table 3</vt:lpstr>
      <vt:lpstr>Chart 1</vt:lpstr>
      <vt:lpstr>Chart 2</vt:lpstr>
      <vt:lpstr>Chart 2a</vt:lpstr>
      <vt:lpstr>Chart 2b</vt:lpstr>
      <vt:lpstr>Chart 2c</vt:lpstr>
      <vt:lpstr>Chart 3</vt:lpstr>
      <vt:lpstr>Chart 4</vt:lpstr>
      <vt:lpstr>Chart 4a</vt:lpstr>
      <vt:lpstr>Chart 4b</vt:lpstr>
      <vt:lpstr>Date</vt:lpstr>
      <vt:lpstr>Dates</vt:lpstr>
      <vt:lpstr>EndDate</vt:lpstr>
      <vt:lpstr>enddates</vt:lpstr>
      <vt:lpstr>'Chart 1'!Print_Area</vt:lpstr>
      <vt:lpstr>'Chart 2a'!Print_Area</vt:lpstr>
      <vt:lpstr>'Chart 2b'!Print_Area</vt:lpstr>
      <vt:lpstr>'Chart 2c'!Print_Area</vt:lpstr>
      <vt:lpstr>'Chart 3'!Print_Area</vt:lpstr>
      <vt:lpstr>'Chart 4'!Print_Area</vt:lpstr>
      <vt:lpstr>'Chart 4a'!Print_Area</vt:lpstr>
      <vt:lpstr>'Chart 4b'!Print_Area</vt:lpstr>
      <vt:lpstr>Contents!Print_Area</vt:lpstr>
      <vt:lpstr>Cover!Print_Area</vt:lpstr>
      <vt:lpstr>'Table 1'!Print_Area</vt:lpstr>
      <vt:lpstr>'Table 2'!Print_Area</vt:lpstr>
      <vt:lpstr>'Table 2a'!Print_Area</vt:lpstr>
      <vt:lpstr>'Table 2b'!Print_Area</vt:lpstr>
      <vt:lpstr>'Table 2c'!Print_Area</vt:lpstr>
      <vt:lpstr>'Table 2d'!Print_Area</vt:lpstr>
      <vt:lpstr>'Table 2e'!Print_Area</vt:lpstr>
      <vt:lpstr>'Table 2f'!Print_Area</vt:lpstr>
      <vt:lpstr>'Table 2g'!Print_Area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ICS</cp:lastModifiedBy>
  <cp:lastPrinted>2011-06-24T15:56:44Z</cp:lastPrinted>
  <dcterms:created xsi:type="dcterms:W3CDTF">2010-12-22T12:01:50Z</dcterms:created>
  <dcterms:modified xsi:type="dcterms:W3CDTF">2011-11-24T13:20:21Z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</Properties>
</file>