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9720" windowHeight="5850" tabRatio="601" activeTab="0"/>
  </bookViews>
  <sheets>
    <sheet name="DETAILS" sheetId="1" r:id="rId1"/>
    <sheet name="FORM 1" sheetId="2" r:id="rId2"/>
    <sheet name="FORM 2A" sheetId="3" r:id="rId3"/>
    <sheet name="FORM 2B" sheetId="4" r:id="rId4"/>
    <sheet name="FORM 3" sheetId="5" r:id="rId5"/>
    <sheet name="FORM 4" sheetId="6" r:id="rId6"/>
    <sheet name="Schedule 1" sheetId="7" r:id="rId7"/>
    <sheet name="Schedule 2" sheetId="8" r:id="rId8"/>
    <sheet name="Schedule 3 " sheetId="9" r:id="rId9"/>
    <sheet name="Schedule 4" sheetId="10" r:id="rId10"/>
  </sheets>
  <definedNames>
    <definedName name="DETAILS">'DETAILS'!$D$5:$D$7</definedName>
    <definedName name="_xlnm.Print_Area" localSheetId="4">'FORM 3'!$A$1:$E$60</definedName>
    <definedName name="_xlnm.Print_Area" localSheetId="5">'FORM 4'!$A$1:$F$65</definedName>
    <definedName name="_xlnm.Print_Area" localSheetId="8">'Schedule 3 '!$A$1:$I$58</definedName>
  </definedNames>
  <calcPr fullCalcOnLoad="1"/>
</workbook>
</file>

<file path=xl/sharedStrings.xml><?xml version="1.0" encoding="utf-8"?>
<sst xmlns="http://schemas.openxmlformats.org/spreadsheetml/2006/main" count="396" uniqueCount="317">
  <si>
    <t>DETAILS</t>
  </si>
  <si>
    <t>FINANCE RECORD</t>
  </si>
  <si>
    <t>FORM 1</t>
  </si>
  <si>
    <t>INCOME AND EXPENDITURE ACCOUNT</t>
  </si>
  <si>
    <t>£000</t>
  </si>
  <si>
    <t>ii) Franchised and associated providers</t>
  </si>
  <si>
    <t xml:space="preserve">a) EU </t>
  </si>
  <si>
    <t>i) UK</t>
  </si>
  <si>
    <t>ii) Other EU</t>
  </si>
  <si>
    <t>b) Non-EU</t>
  </si>
  <si>
    <t>c) HE</t>
  </si>
  <si>
    <t>d) Employer led</t>
  </si>
  <si>
    <t>i) Dedicated</t>
  </si>
  <si>
    <t>ii) Other</t>
  </si>
  <si>
    <t>a) European funds</t>
  </si>
  <si>
    <t>i) Repayment of European funding (negative figure)</t>
  </si>
  <si>
    <t>Research grants and contracts</t>
  </si>
  <si>
    <t>Other income-generating activities</t>
  </si>
  <si>
    <t>Farming activities</t>
  </si>
  <si>
    <t xml:space="preserve">Total income </t>
  </si>
  <si>
    <t>Total expenditure (Form 2b)</t>
  </si>
  <si>
    <t>Surplus/(deficit)</t>
  </si>
  <si>
    <t>a) Before taxation</t>
  </si>
  <si>
    <t>b) After taxation</t>
  </si>
  <si>
    <t>Surplus/(deficit) on asset disposals</t>
  </si>
  <si>
    <t>Transfer (to)/from revaluation reserves</t>
  </si>
  <si>
    <t>Historic cost surplus/(deficit)</t>
  </si>
  <si>
    <t>Transfer (to)/from restricted reserves</t>
  </si>
  <si>
    <t>Transfer (to)/from designated reserves</t>
  </si>
  <si>
    <t>Balance b/f on income and expenditure account</t>
  </si>
  <si>
    <t>Balance c/f on income and expenditure account</t>
  </si>
  <si>
    <t>FORM 2A</t>
  </si>
  <si>
    <t>NON-PAY EXPENDITURE FORM</t>
  </si>
  <si>
    <t>Teaching departments</t>
  </si>
  <si>
    <t>Other support services</t>
  </si>
  <si>
    <t>Administration and central services</t>
  </si>
  <si>
    <t>General education expenditure</t>
  </si>
  <si>
    <t>Premises</t>
  </si>
  <si>
    <t>a) Running costs</t>
  </si>
  <si>
    <t>b) Maintenance</t>
  </si>
  <si>
    <t>c) Rents and leases</t>
  </si>
  <si>
    <t>Franchised provision costs</t>
  </si>
  <si>
    <t>Miscellaneous</t>
  </si>
  <si>
    <t>Depreciation</t>
  </si>
  <si>
    <t>Interest on SSAP 24 Provision</t>
  </si>
  <si>
    <t>Other interest payable</t>
  </si>
  <si>
    <t>Taxation</t>
  </si>
  <si>
    <t>Total non-pay expenditure</t>
  </si>
  <si>
    <t>FORM 2B</t>
  </si>
  <si>
    <t>PAY EXPENDITURE FORM</t>
  </si>
  <si>
    <t>a) Teaching staff</t>
  </si>
  <si>
    <t>b) Other staff</t>
  </si>
  <si>
    <t>Contract tuition services</t>
  </si>
  <si>
    <t>Total pay expenditure before restructuring</t>
  </si>
  <si>
    <t>Staff restructuring</t>
  </si>
  <si>
    <t>a) Initial cost</t>
  </si>
  <si>
    <t>b) SSAP 24 provision</t>
  </si>
  <si>
    <t>Total pay expenditure after restructuring</t>
  </si>
  <si>
    <t>Total non-pay expenditure (form 2A)</t>
  </si>
  <si>
    <t>Total expenditure (to form 1)</t>
  </si>
  <si>
    <t>FORM 3</t>
  </si>
  <si>
    <t>BALANCE SHEET</t>
  </si>
  <si>
    <t>BALANCE SHEET AS AT</t>
  </si>
  <si>
    <t>a) Inherited land and buildings</t>
  </si>
  <si>
    <t>b) Land and buildings financed by capital grants</t>
  </si>
  <si>
    <t>c) Other land and buildings</t>
  </si>
  <si>
    <t>d) Inherited equipment</t>
  </si>
  <si>
    <t>e) Equipment financed by capital grant</t>
  </si>
  <si>
    <t>f) Other equipment</t>
  </si>
  <si>
    <t>g) Investments</t>
  </si>
  <si>
    <t>h) Other</t>
  </si>
  <si>
    <t>i) Total fixed assets</t>
  </si>
  <si>
    <t>Current assets</t>
  </si>
  <si>
    <t>a) Stocks</t>
  </si>
  <si>
    <t>b) Debtors</t>
  </si>
  <si>
    <t xml:space="preserve">Creditors: amounts falling </t>
  </si>
  <si>
    <t>a) Overdrafts</t>
  </si>
  <si>
    <t>due within one year</t>
  </si>
  <si>
    <t>b) Other loans</t>
  </si>
  <si>
    <t>c) LEA deficit loan</t>
  </si>
  <si>
    <t>d) Trade creditors</t>
  </si>
  <si>
    <t>e) Tax and pension contributions</t>
  </si>
  <si>
    <t>f) Payments on account</t>
  </si>
  <si>
    <t>g) Other</t>
  </si>
  <si>
    <t>h) Total current liabilities</t>
  </si>
  <si>
    <t>NET CURRENT ASSETS/(LIABILITIES) (2 less 3)</t>
  </si>
  <si>
    <t>TOTAL ASSETS LESS CURRENT LIABILITIES (1 and 4)</t>
  </si>
  <si>
    <t>Creditors: amounts falling</t>
  </si>
  <si>
    <t>a) Loans</t>
  </si>
  <si>
    <t>due after one year</t>
  </si>
  <si>
    <t>b) LEA deficit loan</t>
  </si>
  <si>
    <t>c) Other liabilities</t>
  </si>
  <si>
    <t>d) Total long-term liabilities</t>
  </si>
  <si>
    <t>Total provisions</t>
  </si>
  <si>
    <t>Deferred capital grants</t>
  </si>
  <si>
    <t>Revaluation reserve</t>
  </si>
  <si>
    <t>Restricted reserves</t>
  </si>
  <si>
    <t>Designated reserves</t>
  </si>
  <si>
    <t>Income and expenditure account</t>
  </si>
  <si>
    <t>TOTAL RESERVES (10 plus 11 plus 12 plus 13)</t>
  </si>
  <si>
    <t>FORM 4</t>
  </si>
  <si>
    <t>CASH FLOW STATEMENT</t>
  </si>
  <si>
    <t>Net cash inflow/(outflow) from operating activities</t>
  </si>
  <si>
    <t>Returns on investments and servicing of finance</t>
  </si>
  <si>
    <t>a) Interest received</t>
  </si>
  <si>
    <t>b) Interest paid</t>
  </si>
  <si>
    <t>c) Interest element of finance lease rental payments</t>
  </si>
  <si>
    <t>d) Net cash inflow/(outflow) from returns on investments and servicing of finance</t>
  </si>
  <si>
    <t>Capital expenditure and financial investment</t>
  </si>
  <si>
    <t>a) Payments to acquire fixed assets</t>
  </si>
  <si>
    <t>b) Receipts from sale of fixed assets</t>
  </si>
  <si>
    <t>c) Deferred capital grants received</t>
  </si>
  <si>
    <t>d) Net cash inflow/(outflow)from investing activities</t>
  </si>
  <si>
    <t>Management of liquid resources</t>
  </si>
  <si>
    <t>a) Withdrawals or disposals (shown as positive figure)</t>
  </si>
  <si>
    <t>b) Deposits or acquisitions (shown as negative figure)</t>
  </si>
  <si>
    <t>c) Net cash inflow/(outflow) from management of liquid resources</t>
  </si>
  <si>
    <t>Financing</t>
  </si>
  <si>
    <t>a) New secured loans</t>
  </si>
  <si>
    <t>b) New unsecured loans</t>
  </si>
  <si>
    <t>c) Repayment of amounts borrowed - secured and unsecured loans</t>
  </si>
  <si>
    <t>d) Repayment of LEA deficit loan</t>
  </si>
  <si>
    <t>e) Capital element of finance lease rental payments</t>
  </si>
  <si>
    <t>f) Net cash inflow/(outflow) from financing</t>
  </si>
  <si>
    <t>Increase/(decrease) in cash</t>
  </si>
  <si>
    <t>Reconciliation of net cash flow to movement in net funds/(debt)</t>
  </si>
  <si>
    <t>a) Increase/(decrease) in cash</t>
  </si>
  <si>
    <t>b) Cash to repay debt</t>
  </si>
  <si>
    <t>c) Cash used to increase liquid resources</t>
  </si>
  <si>
    <t>d) New loans and finance leases (shown as negative figure)</t>
  </si>
  <si>
    <t>e) Change in net funds/(debt)</t>
  </si>
  <si>
    <t>f) Net funds/(debt) at beginning of year</t>
  </si>
  <si>
    <t>g) Net funds/(debt) at end of year</t>
  </si>
  <si>
    <t>Has the college revalued its assets?</t>
  </si>
  <si>
    <t>NB. Insert Y or N</t>
  </si>
  <si>
    <t>NB. Insert A, B or C</t>
  </si>
  <si>
    <t>SIGNED AND DATED</t>
  </si>
  <si>
    <t>SCHEDULE 1</t>
  </si>
  <si>
    <t>OTHER LSC INCOME</t>
  </si>
  <si>
    <t xml:space="preserve">Learner support funds </t>
  </si>
  <si>
    <t xml:space="preserve">a) Childcare support </t>
  </si>
  <si>
    <t>b) Residential bursaries</t>
  </si>
  <si>
    <t>Ethnic minority student achievement grant (section 11)</t>
  </si>
  <si>
    <t>Individual learning accounts</t>
  </si>
  <si>
    <t>FE standards fund</t>
  </si>
  <si>
    <t>Widening participation strategic partnerships</t>
  </si>
  <si>
    <t>Other LSC income</t>
  </si>
  <si>
    <t>Total</t>
  </si>
  <si>
    <t>SCHEDULE 2</t>
  </si>
  <si>
    <t>£s</t>
  </si>
  <si>
    <t>Senior postholders' emoluments</t>
  </si>
  <si>
    <t>a) Principal salary (£s)</t>
  </si>
  <si>
    <t>b) Principal benefits in kind (£s)</t>
  </si>
  <si>
    <t>c) Principal pension contribution (£s)</t>
  </si>
  <si>
    <t>Pay awards (% increase)</t>
  </si>
  <si>
    <t>%</t>
  </si>
  <si>
    <t>a) Principal's pay award (%)</t>
  </si>
  <si>
    <t>b) Senior postholders' pay award (%)</t>
  </si>
  <si>
    <t>c) Higher paid staff pay award (%)</t>
  </si>
  <si>
    <t>d) Other staff</t>
  </si>
  <si>
    <t>Audit fees</t>
  </si>
  <si>
    <t>Overseas activities</t>
  </si>
  <si>
    <t>Funding Council Grants</t>
  </si>
  <si>
    <t>a) LSC</t>
  </si>
  <si>
    <t>i) Recurrent grant</t>
  </si>
  <si>
    <t>ii) Work based learning</t>
  </si>
  <si>
    <t>iii) Release of capital grants</t>
  </si>
  <si>
    <t>iv) Other LSC income</t>
  </si>
  <si>
    <t>Year Ended 31 July 2002</t>
  </si>
  <si>
    <t>b) HEFCE</t>
  </si>
  <si>
    <t>Tuition fees and education contracts</t>
  </si>
  <si>
    <t>Other income</t>
  </si>
  <si>
    <t>a) Catering, residence and conferences</t>
  </si>
  <si>
    <t>b) Farming activities</t>
  </si>
  <si>
    <t>c) Other income-generating activities</t>
  </si>
  <si>
    <t>d) Results of subsidiary companies not consolidated profit/(loss)</t>
  </si>
  <si>
    <t>Endowment and investment income</t>
  </si>
  <si>
    <t>b) Interest receivable</t>
  </si>
  <si>
    <t>a) Investment income</t>
  </si>
  <si>
    <t>Total Funding Council Grants</t>
  </si>
  <si>
    <t>Total Research Grants and Contracts Income</t>
  </si>
  <si>
    <t>Total Other Income</t>
  </si>
  <si>
    <t>Total Tuition Fees &amp; Education Contract Income</t>
  </si>
  <si>
    <t>Total Endowment &amp; Investment Income</t>
  </si>
  <si>
    <t>Teaching support services</t>
  </si>
  <si>
    <t>Catering, residence and conferences</t>
  </si>
  <si>
    <t>Local Initiative Fund</t>
  </si>
  <si>
    <t>e) LEA</t>
  </si>
  <si>
    <t>f) New deal</t>
  </si>
  <si>
    <t>Centres of Vocational Excellence</t>
  </si>
  <si>
    <t>Basic Skills Quality Initiative</t>
  </si>
  <si>
    <t>SCHEDULE 3</t>
  </si>
  <si>
    <t>RATIO ANALYSIS</t>
  </si>
  <si>
    <t>INCOME USED IN RATIO ANALYSIS</t>
  </si>
  <si>
    <t>SHORT TERM SOLVENCY</t>
  </si>
  <si>
    <t>a) Cash days in hand</t>
  </si>
  <si>
    <t>ABILITY TO GENERATE CASH</t>
  </si>
  <si>
    <t>a) Cash generated from operations to income</t>
  </si>
  <si>
    <t>INDEBTEDNESS</t>
  </si>
  <si>
    <t>a) Debt charges as a percentage of income</t>
  </si>
  <si>
    <t>b) Total borrowing as a percentage of income</t>
  </si>
  <si>
    <t>c) Total borrowing as a percentage of  reserves</t>
  </si>
  <si>
    <t>b) Historic cost surplus/(deficit) as a percentage of income</t>
  </si>
  <si>
    <t>c) Available reserves as a percentage of income</t>
  </si>
  <si>
    <t>a) Pay expenditure as a percentage of income (including contract tuition services)</t>
  </si>
  <si>
    <t>a) Operating surplus/(deficit) as a percentage of income</t>
  </si>
  <si>
    <t>SPREAD OF INCOME</t>
  </si>
  <si>
    <t>INCOME GENERATING ACTIVITIES</t>
  </si>
  <si>
    <t>ANALYSIS OF PAY EXPENDITURE</t>
  </si>
  <si>
    <t>OTHER RATIOS</t>
  </si>
  <si>
    <t>RESERVES</t>
  </si>
  <si>
    <t>a) Dependency on LSC income</t>
  </si>
  <si>
    <t>b) Dependency on European income</t>
  </si>
  <si>
    <t>c) Dependency on higher education income</t>
  </si>
  <si>
    <t>d) Dependency on all other income</t>
  </si>
  <si>
    <t>a) Surplus/(deficit) on catering, residences and conferences</t>
  </si>
  <si>
    <t>b) Surplus/(deficit) on other income generating activities</t>
  </si>
  <si>
    <t>FRS17 Retirement Benefits Disclosure Note</t>
  </si>
  <si>
    <t>b) Net pension asset / (liability)</t>
  </si>
  <si>
    <t xml:space="preserve">PRINCIPAL </t>
  </si>
  <si>
    <t>d) Reserves as a percentage of income (excluding revaluation reserve)</t>
  </si>
  <si>
    <t>b) Pay expenditure as a percentage of income (excluding contract tuition services)</t>
  </si>
  <si>
    <t>c) Surplus/(deficit) on farming activities</t>
  </si>
  <si>
    <t>y</t>
  </si>
  <si>
    <t>n</t>
  </si>
  <si>
    <t>a</t>
  </si>
  <si>
    <t>b</t>
  </si>
  <si>
    <t>c</t>
  </si>
  <si>
    <t>College Code</t>
  </si>
  <si>
    <t>College Name</t>
  </si>
  <si>
    <t>College Payment Code</t>
  </si>
  <si>
    <t>f) Miscellaneous income (excluding investments)</t>
  </si>
  <si>
    <t>b) Other funds</t>
  </si>
  <si>
    <t>c) Administrative costs proportion</t>
  </si>
  <si>
    <t>The most appropriate financial health group for the college based on the</t>
  </si>
  <si>
    <t>financial statements on which this information has been derived is:</t>
  </si>
  <si>
    <t>listed within this finance record may be published by the LSC. I understand that the LSC will not</t>
  </si>
  <si>
    <t>publish the college's financial health group.</t>
  </si>
  <si>
    <t>Fixed assets</t>
  </si>
  <si>
    <t>Teachers pay initiative</t>
  </si>
  <si>
    <t>d) Total current assets</t>
  </si>
  <si>
    <t>iii) Total cash and short term investments</t>
  </si>
  <si>
    <t>Year Ended 31 July 2003</t>
  </si>
  <si>
    <t>reflect the audited financial statements for the year ended 31 July 2003, and I agree that the data</t>
  </si>
  <si>
    <t>Surplus/(deficit) on continuing operations after depreciation of assets at valuation, disposal of assets and tax</t>
  </si>
  <si>
    <t>Surplus/(deficit) on continuing operations after tax</t>
  </si>
  <si>
    <t xml:space="preserve">STATEMENT OF HISTORICAL COST SURPLUSES AND DEFICITS </t>
  </si>
  <si>
    <t>MOVEMENT IN THE INCOME AND EXPENDITURE ACCOUNT RESERVE</t>
  </si>
  <si>
    <t>Exceptional support package</t>
  </si>
  <si>
    <t>Success for all</t>
  </si>
  <si>
    <t>iv) Other HEFCE income</t>
  </si>
  <si>
    <t>e) Releases from deferred capital grants (non LSC &amp; HEFCE)</t>
  </si>
  <si>
    <t>ii) Other short term investments and cash</t>
  </si>
  <si>
    <t>NET ASSETS (5 less 6 less 7)</t>
  </si>
  <si>
    <t>TOTAL (9 plus 14)</t>
  </si>
  <si>
    <t>University for industry projects</t>
  </si>
  <si>
    <t>MEMORANDUM LINE</t>
  </si>
  <si>
    <t>Number of senior post-holders including the principal</t>
  </si>
  <si>
    <t>STAFF COSTS AND EXPENSES</t>
  </si>
  <si>
    <t>Name of financial statements auditors</t>
  </si>
  <si>
    <t>Name of internal auditors</t>
  </si>
  <si>
    <t>MISCELLANEOUS</t>
  </si>
  <si>
    <t>Average monthly number of persons (including senior post-holders) employed by the college during the year, expressed as full time equivalents (excluding contract tuition staff)</t>
  </si>
  <si>
    <t>a) Financial Statements Auditors</t>
  </si>
  <si>
    <t>b) Internal</t>
  </si>
  <si>
    <t>c) Other</t>
  </si>
  <si>
    <t>a) Members (£s)</t>
  </si>
  <si>
    <t>b) Senior postholders (£s)</t>
  </si>
  <si>
    <t>c) Other higher paid staff (£s)</t>
  </si>
  <si>
    <t>d) Other staff (£s)</t>
  </si>
  <si>
    <t>Access funds</t>
  </si>
  <si>
    <t>Memorandum Line</t>
  </si>
  <si>
    <t>g) Senior postholders' compensation for loss of office (if applicable) (£s)</t>
  </si>
  <si>
    <t>d) Senior postholders salaries (£s)</t>
  </si>
  <si>
    <t>e) Senior postholders benefits in kind (£s)</t>
  </si>
  <si>
    <t>f) Senior postholders pension contributions (£s)</t>
  </si>
  <si>
    <t>Names of funding auditors</t>
  </si>
  <si>
    <t xml:space="preserve">e) Total  </t>
  </si>
  <si>
    <t>SCHEDULE 4</t>
  </si>
  <si>
    <t xml:space="preserve">Please provide a brief description </t>
  </si>
  <si>
    <t>State value (if known)</t>
  </si>
  <si>
    <t xml:space="preserve">Does the college have any contingent liabilities? </t>
  </si>
  <si>
    <t>Does the college have any exceptional items?</t>
  </si>
  <si>
    <t>Please provide a brief description</t>
  </si>
  <si>
    <t>Does the college have any prior year adjustments?</t>
  </si>
  <si>
    <t>Does the college have any post balance sheet events?</t>
  </si>
  <si>
    <t>a) Average cost per teaching post (teaching department) (£000)</t>
  </si>
  <si>
    <t>b) Average cost per other staff (teaching departments)(£000)</t>
  </si>
  <si>
    <t>h) Capital expenditure expressed as a percentage of income</t>
  </si>
  <si>
    <t>MISCELLANEOUS ITEM</t>
  </si>
  <si>
    <t>Total number of subsidiaries</t>
  </si>
  <si>
    <t>Learner support funds</t>
  </si>
  <si>
    <t>i)Teaching staff</t>
  </si>
  <si>
    <t>ii) Other staff</t>
  </si>
  <si>
    <t>b) Teaching support services</t>
  </si>
  <si>
    <t>c) Other support services</t>
  </si>
  <si>
    <t>d) Administration and central services</t>
  </si>
  <si>
    <t>e) Premises</t>
  </si>
  <si>
    <t>f) Other</t>
  </si>
  <si>
    <t>g) Total</t>
  </si>
  <si>
    <t xml:space="preserve">a) Teaching departments  </t>
  </si>
  <si>
    <t>I certify that the figures contained in forms 1, 2A, 2B, 3, 4, Schedules 1 to 4 accurately</t>
  </si>
  <si>
    <t>c) Average cost per teaching support service staff (£000)</t>
  </si>
  <si>
    <t>d) Average cost per other support services staff (£000)</t>
  </si>
  <si>
    <t>e) Average cost per administration and central services staff (£000)</t>
  </si>
  <si>
    <t>f) Average cost per premises staff (£000)</t>
  </si>
  <si>
    <t>g) Average cost per other staff (£000)</t>
  </si>
  <si>
    <t>COLLEGE DETAILS</t>
  </si>
  <si>
    <t>ESF co-financing</t>
  </si>
  <si>
    <t>b) Current ratio</t>
  </si>
  <si>
    <t>c) Quick ratio</t>
  </si>
  <si>
    <t>d) Debtors days - excluding Funding Council grant income</t>
  </si>
  <si>
    <t>e) Creditors days - non pay expenditure</t>
  </si>
  <si>
    <t>c) Cash and short term investments (C&amp;STI)</t>
  </si>
  <si>
    <t>i) Restricted C&amp;STI from disposal of fixed assets and held for future fixed asset acquisitions</t>
  </si>
  <si>
    <t>a) Income &amp; expenditure account excluding FRS 17 pension asset / (liability)</t>
  </si>
  <si>
    <t>c) Income &amp; expenditure account including FRS 17 pension asset / (liability)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</si>
</sst>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</numFmts>
  <fonts count="24"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MS Sans Serif"/>
      <family val="0"/>
    </font>
    <font>
      <sz val="10"/>
      <color indexed="8"/>
      <name val="Arial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MS Sans Serif"/>
      <family val="0"/>
    </font>
    <font>
      <sz val="8.5"/>
      <color indexed="14"/>
      <name val="Arial"/>
      <family val="2"/>
    </font>
    <font>
      <sz val="9"/>
      <color indexed="8"/>
      <name val="Arial"/>
      <family val="2"/>
    </font>
    <font>
      <i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14"/>
      <name val="Arial"/>
      <family val="2"/>
    </font>
    <font>
      <sz val="10"/>
      <color indexed="14"/>
      <name val="MS Sans Serif"/>
      <family val="0"/>
    </font>
    <font>
      <b/>
      <i/>
      <sz val="14"/>
      <color indexed="10"/>
      <name val="Times New Roman"/>
      <family val="1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9"/>
      <color indexed="14"/>
      <name val="Arial"/>
      <family val="2"/>
    </font>
    <font>
      <sz val="9"/>
      <name val="Arial"/>
      <family val="2"/>
    </font>
    <font>
      <b/>
      <sz val="12"/>
      <color indexed="14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172" fontId="8" fillId="0" borderId="1" xfId="0" applyNumberFormat="1" applyFont="1" applyAlignment="1" applyProtection="1">
      <alignment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/>
    </xf>
    <xf numFmtId="5" fontId="3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wrapText="1"/>
    </xf>
    <xf numFmtId="3" fontId="8" fillId="0" borderId="1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7" fontId="4" fillId="0" borderId="0" xfId="0" applyNumberFormat="1" applyFont="1" applyAlignment="1">
      <alignment/>
    </xf>
    <xf numFmtId="172" fontId="8" fillId="0" borderId="2" xfId="0" applyNumberFormat="1" applyFont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/>
      <protection/>
    </xf>
    <xf numFmtId="172" fontId="8" fillId="0" borderId="3" xfId="0" applyNumberFormat="1" applyFont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/>
    </xf>
    <xf numFmtId="37" fontId="10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0" fillId="0" borderId="2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9" fontId="11" fillId="0" borderId="0" xfId="0" applyNumberFormat="1" applyFont="1" applyFill="1" applyAlignment="1" applyProtection="1">
      <alignment/>
      <protection/>
    </xf>
    <xf numFmtId="0" fontId="13" fillId="0" borderId="0" xfId="0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Border="1" applyAlignment="1" applyProtection="1">
      <alignment/>
      <protection locked="0"/>
    </xf>
    <xf numFmtId="5" fontId="4" fillId="0" borderId="0" xfId="0" applyNumberFormat="1" applyFont="1" applyAlignment="1">
      <alignment horizontal="center"/>
    </xf>
    <xf numFmtId="5" fontId="14" fillId="0" borderId="0" xfId="0" applyNumberFormat="1" applyFont="1" applyAlignment="1">
      <alignment horizontal="center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5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5" fontId="3" fillId="0" borderId="0" xfId="0" applyNumberFormat="1" applyFont="1" applyAlignment="1" applyProtection="1">
      <alignment horizontal="left"/>
      <protection/>
    </xf>
    <xf numFmtId="5" fontId="3" fillId="0" borderId="0" xfId="0" applyNumberFormat="1" applyFont="1" applyAlignment="1">
      <alignment horizontal="center"/>
    </xf>
    <xf numFmtId="5" fontId="3" fillId="0" borderId="0" xfId="0" applyNumberFormat="1" applyFont="1" applyAlignment="1" applyProtection="1">
      <alignment/>
      <protection/>
    </xf>
    <xf numFmtId="172" fontId="8" fillId="0" borderId="4" xfId="0" applyNumberFormat="1" applyFont="1" applyFill="1" applyBorder="1" applyAlignment="1" applyProtection="1">
      <alignment/>
      <protection locked="0"/>
    </xf>
    <xf numFmtId="5" fontId="3" fillId="0" borderId="0" xfId="0" applyNumberFormat="1" applyFont="1" applyAlignment="1">
      <alignment horizontal="left"/>
    </xf>
    <xf numFmtId="172" fontId="8" fillId="0" borderId="1" xfId="0" applyNumberFormat="1" applyFont="1" applyFill="1" applyAlignment="1" applyProtection="1">
      <alignment/>
      <protection locked="0"/>
    </xf>
    <xf numFmtId="172" fontId="8" fillId="0" borderId="3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5" fontId="12" fillId="0" borderId="0" xfId="0" applyNumberFormat="1" applyFont="1" applyAlignment="1">
      <alignment horizontal="center"/>
    </xf>
    <xf numFmtId="5" fontId="4" fillId="0" borderId="0" xfId="0" applyNumberFormat="1" applyFont="1" applyAlignment="1" applyProtection="1">
      <alignment horizontal="center"/>
      <protection/>
    </xf>
    <xf numFmtId="3" fontId="8" fillId="0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5" fontId="3" fillId="0" borderId="0" xfId="0" applyNumberFormat="1" applyFont="1" applyAlignment="1">
      <alignment/>
    </xf>
    <xf numFmtId="3" fontId="8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wrapText="1"/>
      <protection/>
    </xf>
    <xf numFmtId="3" fontId="3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/>
    </xf>
    <xf numFmtId="172" fontId="8" fillId="0" borderId="1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5" fontId="1" fillId="0" borderId="0" xfId="0" applyNumberFormat="1" applyFont="1" applyAlignment="1" quotePrefix="1">
      <alignment horizontal="center"/>
    </xf>
    <xf numFmtId="172" fontId="10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72" fontId="3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5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5" fontId="8" fillId="0" borderId="0" xfId="0" applyNumberFormat="1" applyFont="1" applyAlignment="1">
      <alignment horizontal="left"/>
    </xf>
    <xf numFmtId="5" fontId="8" fillId="0" borderId="0" xfId="0" applyNumberFormat="1" applyFont="1" applyAlignment="1" applyProtection="1" quotePrefix="1">
      <alignment horizontal="center"/>
      <protection/>
    </xf>
    <xf numFmtId="0" fontId="17" fillId="0" borderId="0" xfId="0" applyFont="1" applyAlignment="1">
      <alignment/>
    </xf>
    <xf numFmtId="3" fontId="1" fillId="0" borderId="0" xfId="0" applyNumberFormat="1" applyFont="1" applyAlignment="1">
      <alignment horizontal="center" wrapText="1"/>
    </xf>
    <xf numFmtId="5" fontId="8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Alignment="1">
      <alignment horizontal="right"/>
    </xf>
    <xf numFmtId="5" fontId="8" fillId="0" borderId="0" xfId="0" applyNumberFormat="1" applyFont="1" applyAlignment="1">
      <alignment horizontal="left" vertical="top"/>
    </xf>
    <xf numFmtId="0" fontId="0" fillId="0" borderId="0" xfId="0" applyFont="1" applyFill="1" applyAlignment="1">
      <alignment/>
    </xf>
    <xf numFmtId="5" fontId="8" fillId="0" borderId="0" xfId="0" applyNumberFormat="1" applyFont="1" applyAlignment="1">
      <alignment horizontal="center" wrapText="1"/>
    </xf>
    <xf numFmtId="1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applyProtection="1">
      <alignment/>
      <protection/>
    </xf>
    <xf numFmtId="172" fontId="10" fillId="2" borderId="2" xfId="0" applyNumberFormat="1" applyFont="1" applyFill="1" applyBorder="1" applyAlignment="1" applyProtection="1">
      <alignment/>
      <protection/>
    </xf>
    <xf numFmtId="172" fontId="10" fillId="2" borderId="6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72" fontId="18" fillId="0" borderId="1" xfId="0" applyNumberFormat="1" applyFont="1" applyFill="1" applyBorder="1" applyAlignment="1" applyProtection="1">
      <alignment/>
      <protection locked="0"/>
    </xf>
    <xf numFmtId="172" fontId="10" fillId="2" borderId="1" xfId="0" applyNumberFormat="1" applyFont="1" applyFill="1" applyAlignment="1" applyProtection="1">
      <alignment/>
      <protection/>
    </xf>
    <xf numFmtId="172" fontId="10" fillId="2" borderId="2" xfId="0" applyNumberFormat="1" applyFont="1" applyFill="1" applyBorder="1" applyAlignment="1">
      <alignment/>
    </xf>
    <xf numFmtId="172" fontId="10" fillId="2" borderId="4" xfId="0" applyNumberFormat="1" applyFont="1" applyFill="1" applyBorder="1" applyAlignment="1" applyProtection="1">
      <alignment/>
      <protection/>
    </xf>
    <xf numFmtId="3" fontId="10" fillId="2" borderId="1" xfId="0" applyNumberFormat="1" applyFont="1" applyFill="1" applyAlignment="1" applyProtection="1">
      <alignment/>
      <protection/>
    </xf>
    <xf numFmtId="172" fontId="8" fillId="0" borderId="7" xfId="0" applyNumberFormat="1" applyFont="1" applyFill="1" applyBorder="1" applyAlignment="1" applyProtection="1">
      <alignment/>
      <protection locked="0"/>
    </xf>
    <xf numFmtId="172" fontId="8" fillId="0" borderId="8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Fill="1" applyBorder="1" applyAlignment="1" applyProtection="1">
      <alignment/>
      <protection locked="0"/>
    </xf>
    <xf numFmtId="172" fontId="10" fillId="2" borderId="1" xfId="0" applyNumberFormat="1" applyFont="1" applyFill="1" applyBorder="1" applyAlignment="1" applyProtection="1">
      <alignment/>
      <protection/>
    </xf>
    <xf numFmtId="5" fontId="1" fillId="0" borderId="0" xfId="0" applyNumberFormat="1" applyFont="1" applyAlignment="1" applyProtection="1">
      <alignment horizontal="left"/>
      <protection/>
    </xf>
    <xf numFmtId="172" fontId="8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16" fillId="0" borderId="0" xfId="0" applyNumberFormat="1" applyFont="1" applyFill="1" applyAlignment="1" quotePrefix="1">
      <alignment horizontal="right"/>
    </xf>
    <xf numFmtId="6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 locked="0"/>
    </xf>
    <xf numFmtId="172" fontId="10" fillId="0" borderId="9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 quotePrefix="1">
      <alignment horizontal="center"/>
    </xf>
    <xf numFmtId="5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/>
    </xf>
    <xf numFmtId="2" fontId="8" fillId="0" borderId="10" xfId="0" applyNumberFormat="1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172" fontId="8" fillId="0" borderId="10" xfId="0" applyNumberFormat="1" applyFont="1" applyBorder="1" applyAlignment="1" applyProtection="1">
      <alignment/>
      <protection locked="0"/>
    </xf>
    <xf numFmtId="172" fontId="10" fillId="0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vertical="top"/>
    </xf>
    <xf numFmtId="5" fontId="3" fillId="0" borderId="0" xfId="0" applyNumberFormat="1" applyFont="1" applyAlignment="1">
      <alignment vertical="top" wrapText="1"/>
    </xf>
    <xf numFmtId="0" fontId="0" fillId="0" borderId="0" xfId="0" applyAlignment="1" quotePrefix="1">
      <alignment/>
    </xf>
    <xf numFmtId="172" fontId="8" fillId="2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3" fontId="5" fillId="0" borderId="0" xfId="0" applyNumberFormat="1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0" xfId="0" applyFont="1" applyAlignment="1" quotePrefix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72" fontId="8" fillId="2" borderId="1" xfId="0" applyNumberFormat="1" applyFont="1" applyFill="1" applyAlignment="1" applyProtection="1">
      <alignment/>
      <protection/>
    </xf>
    <xf numFmtId="173" fontId="8" fillId="2" borderId="1" xfId="0" applyNumberFormat="1" applyFont="1" applyFill="1" applyAlignment="1" applyProtection="1">
      <alignment/>
      <protection/>
    </xf>
    <xf numFmtId="10" fontId="8" fillId="2" borderId="1" xfId="0" applyNumberFormat="1" applyFont="1" applyFill="1" applyAlignment="1" applyProtection="1">
      <alignment/>
      <protection/>
    </xf>
    <xf numFmtId="10" fontId="8" fillId="2" borderId="3" xfId="0" applyNumberFormat="1" applyFont="1" applyFill="1" applyBorder="1" applyAlignment="1" applyProtection="1">
      <alignment/>
      <protection/>
    </xf>
    <xf numFmtId="10" fontId="8" fillId="2" borderId="2" xfId="0" applyNumberFormat="1" applyFont="1" applyFill="1" applyBorder="1" applyAlignment="1" applyProtection="1">
      <alignment/>
      <protection/>
    </xf>
    <xf numFmtId="10" fontId="8" fillId="2" borderId="4" xfId="0" applyNumberFormat="1" applyFont="1" applyFill="1" applyBorder="1" applyAlignment="1" applyProtection="1">
      <alignment/>
      <protection/>
    </xf>
    <xf numFmtId="10" fontId="8" fillId="2" borderId="1" xfId="0" applyNumberFormat="1" applyFont="1" applyFill="1" applyAlignment="1" applyProtection="1" quotePrefix="1">
      <alignment/>
      <protection/>
    </xf>
    <xf numFmtId="0" fontId="8" fillId="0" borderId="0" xfId="0" applyFont="1" applyFill="1" applyAlignment="1">
      <alignment/>
    </xf>
    <xf numFmtId="0" fontId="0" fillId="0" borderId="0" xfId="0" applyAlignment="1">
      <alignment wrapText="1"/>
    </xf>
    <xf numFmtId="6" fontId="16" fillId="0" borderId="0" xfId="0" applyNumberFormat="1" applyFont="1" applyAlignment="1" quotePrefix="1">
      <alignment/>
    </xf>
    <xf numFmtId="0" fontId="16" fillId="0" borderId="0" xfId="0" applyFont="1" applyAlignment="1" quotePrefix="1">
      <alignment/>
    </xf>
    <xf numFmtId="0" fontId="21" fillId="0" borderId="0" xfId="0" applyFont="1" applyFill="1" applyAlignment="1">
      <alignment/>
    </xf>
    <xf numFmtId="5" fontId="8" fillId="0" borderId="0" xfId="0" applyNumberFormat="1" applyFont="1" applyAlignment="1">
      <alignment wrapText="1"/>
    </xf>
    <xf numFmtId="5" fontId="8" fillId="0" borderId="0" xfId="0" applyNumberFormat="1" applyFont="1" applyFill="1" applyAlignment="1">
      <alignment/>
    </xf>
    <xf numFmtId="2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/>
    </xf>
    <xf numFmtId="5" fontId="1" fillId="0" borderId="0" xfId="0" applyNumberFormat="1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5" xfId="0" applyBorder="1" applyAlignment="1">
      <alignment/>
    </xf>
    <xf numFmtId="5" fontId="3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Alignment="1" applyProtection="1">
      <alignment wrapText="1"/>
      <protection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6.8515625" style="0" customWidth="1"/>
  </cols>
  <sheetData>
    <row r="1" spans="1:3" ht="12.75">
      <c r="A1" s="1" t="s">
        <v>0</v>
      </c>
      <c r="B1" s="1"/>
      <c r="C1" s="2"/>
    </row>
    <row r="2" spans="1:3" ht="12.75">
      <c r="A2" s="1" t="s">
        <v>1</v>
      </c>
      <c r="B2" s="3"/>
      <c r="C2" s="4"/>
    </row>
    <row r="3" spans="1:3" ht="12.75">
      <c r="A3" s="1" t="s">
        <v>307</v>
      </c>
      <c r="B3" s="1"/>
      <c r="C3" s="2"/>
    </row>
    <row r="4" spans="1:3" ht="12.75">
      <c r="A4" s="5"/>
      <c r="B4" s="5"/>
      <c r="C4" s="6"/>
    </row>
    <row r="5" spans="1:4" ht="26.25" customHeight="1">
      <c r="A5" s="1" t="s">
        <v>228</v>
      </c>
      <c r="B5" s="1"/>
      <c r="C5" s="7" t="str">
        <f>IF(D5="","please enter college code in cell D5","")</f>
        <v>please enter college code in cell D5</v>
      </c>
      <c r="D5" s="95"/>
    </row>
    <row r="6" spans="1:4" ht="28.5" customHeight="1">
      <c r="A6" s="1" t="s">
        <v>229</v>
      </c>
      <c r="B6" s="1"/>
      <c r="C6" s="7" t="str">
        <f>IF(D6="","please enter college name in cell D6","")</f>
        <v>please enter college name in cell D6</v>
      </c>
      <c r="D6" s="95"/>
    </row>
    <row r="7" spans="1:4" ht="27.75" customHeight="1">
      <c r="A7" s="1" t="s">
        <v>230</v>
      </c>
      <c r="B7" s="1"/>
      <c r="C7" s="7" t="str">
        <f>IF(D7="","please enter payment code in cell D7","")</f>
        <v>please enter payment code in cell D7</v>
      </c>
      <c r="D7" s="95"/>
    </row>
  </sheetData>
  <sheetProtection password="C446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zoomScale="75" zoomScaleNormal="75" workbookViewId="0" topLeftCell="A1">
      <selection activeCell="B20" sqref="B20"/>
    </sheetView>
  </sheetViews>
  <sheetFormatPr defaultColWidth="9.140625" defaultRowHeight="12.75"/>
  <cols>
    <col min="1" max="1" width="3.00390625" style="0" customWidth="1"/>
    <col min="2" max="2" width="68.7109375" style="0" bestFit="1" customWidth="1"/>
    <col min="3" max="3" width="13.57421875" style="0" customWidth="1"/>
  </cols>
  <sheetData>
    <row r="1" spans="1:2" ht="12.75">
      <c r="A1" s="1" t="s">
        <v>278</v>
      </c>
      <c r="B1" s="3"/>
    </row>
    <row r="2" spans="1:2" ht="12.75">
      <c r="A2" s="1" t="s">
        <v>1</v>
      </c>
      <c r="B2" s="3"/>
    </row>
    <row r="3" spans="1:2" ht="12.75">
      <c r="A3" s="1" t="s">
        <v>192</v>
      </c>
      <c r="B3" s="3"/>
    </row>
    <row r="5" spans="1:3" ht="12.75">
      <c r="A5" s="1" t="s">
        <v>228</v>
      </c>
      <c r="B5" s="1"/>
      <c r="C5" s="76">
        <f>IF(INDEX(DETAILS,1,1)="","",INDEX(DETAILS,1,1))</f>
      </c>
    </row>
    <row r="6" spans="1:3" ht="12.75">
      <c r="A6" s="1" t="s">
        <v>229</v>
      </c>
      <c r="B6" s="1"/>
      <c r="C6" s="76">
        <f>IF(INDEX(DETAILS,2,1)="","",INDEX(DETAILS,2,1))</f>
      </c>
    </row>
    <row r="7" spans="1:3" ht="12.75">
      <c r="A7" s="1" t="s">
        <v>230</v>
      </c>
      <c r="B7" s="1"/>
      <c r="C7" s="76">
        <f>IF(INDEX(DETAILS,3,1)="","",INDEX(DETAILS,3,1))</f>
      </c>
    </row>
    <row r="9" ht="25.5">
      <c r="C9" s="83" t="str">
        <f>+'FORM 2A'!E9</f>
        <v>Year Ended 31 July 2003</v>
      </c>
    </row>
    <row r="10" spans="1:3" ht="12.75">
      <c r="A10" s="76"/>
      <c r="B10" s="77"/>
      <c r="C10" s="88" t="str">
        <f>'Schedule 1'!E10</f>
        <v>£000</v>
      </c>
    </row>
    <row r="11" spans="1:3" ht="12.75">
      <c r="A11" s="78"/>
      <c r="B11" s="77"/>
      <c r="C11" s="78"/>
    </row>
    <row r="12" spans="1:3" ht="12.75">
      <c r="A12" s="78">
        <v>1</v>
      </c>
      <c r="B12" s="78" t="s">
        <v>193</v>
      </c>
      <c r="C12" s="136">
        <f>+'FORM 1'!F49-'FORM 1'!E13-'FORM 1'!E17-'FORM 1'!E41</f>
        <v>0</v>
      </c>
    </row>
    <row r="13" spans="1:3" ht="12.75">
      <c r="A13" s="78"/>
      <c r="B13" s="77"/>
      <c r="C13" s="79"/>
    </row>
    <row r="14" spans="1:3" ht="12.75">
      <c r="A14" s="78">
        <v>2</v>
      </c>
      <c r="B14" s="78" t="s">
        <v>194</v>
      </c>
      <c r="C14" s="79"/>
    </row>
    <row r="15" spans="1:3" ht="12.75">
      <c r="A15" s="78"/>
      <c r="B15" s="78" t="s">
        <v>195</v>
      </c>
      <c r="C15" s="137">
        <f>IF(C12=0,0,+(('FORM 3'!E26-'FORM 3'!E29)*365)/'Schedule 4'!C12)</f>
        <v>0</v>
      </c>
    </row>
    <row r="16" spans="1:3" ht="12.75">
      <c r="A16" s="78"/>
      <c r="B16" s="78" t="s">
        <v>309</v>
      </c>
      <c r="C16" s="137">
        <f>IF('FORM 3'!E27=0,0,'FORM 3'!E27/'FORM 3'!E36)</f>
        <v>0</v>
      </c>
    </row>
    <row r="17" spans="1:3" ht="12.75">
      <c r="A17" s="78"/>
      <c r="B17" s="78" t="s">
        <v>310</v>
      </c>
      <c r="C17" s="137">
        <f>IF('FORM 3'!E27=0,0,('FORM 3'!E27-'FORM 3'!E21)/'FORM 3'!E36)</f>
        <v>0</v>
      </c>
    </row>
    <row r="18" spans="1:3" ht="12.75">
      <c r="A18" s="78"/>
      <c r="B18" s="78" t="s">
        <v>311</v>
      </c>
      <c r="C18" s="137">
        <f>IF('FORM 3'!E22=0,0,'FORM 3'!E22/('FORM 1'!F49-('FORM 1'!F19-'FORM 1'!E16)-'FORM 1'!E41-'FORM 1'!E46)*365)</f>
        <v>0</v>
      </c>
    </row>
    <row r="19" spans="1:3" ht="12.75">
      <c r="A19" s="78"/>
      <c r="B19" s="78" t="s">
        <v>312</v>
      </c>
      <c r="C19" s="137">
        <f>IF('FORM 3'!E32=0,0,'FORM 3'!E32/(('FORM 2A'!E28-'FORM 2A'!E26-'FORM 2A'!E24)-'FORM 2A'!E25)*365)</f>
        <v>0</v>
      </c>
    </row>
    <row r="20" ht="12.75">
      <c r="A20" s="78"/>
    </row>
    <row r="21" spans="1:3" ht="12.75">
      <c r="A21" s="78">
        <v>3</v>
      </c>
      <c r="B21" s="78" t="s">
        <v>196</v>
      </c>
      <c r="C21" s="79"/>
    </row>
    <row r="22" spans="1:3" ht="12.75">
      <c r="A22" s="78"/>
      <c r="B22" s="78" t="s">
        <v>197</v>
      </c>
      <c r="C22" s="137">
        <f>IF('Schedule 4'!C12=0,0,'FORM 4'!E11/'Schedule 4'!C12)</f>
        <v>0</v>
      </c>
    </row>
    <row r="23" spans="1:3" ht="12.75">
      <c r="A23" s="78"/>
      <c r="B23" s="77"/>
      <c r="C23" s="79"/>
    </row>
    <row r="24" spans="1:3" ht="12.75">
      <c r="A24" s="78">
        <v>4</v>
      </c>
      <c r="B24" s="78" t="s">
        <v>198</v>
      </c>
      <c r="C24" s="79"/>
    </row>
    <row r="25" spans="1:3" ht="12.75">
      <c r="A25" s="78"/>
      <c r="B25" s="78" t="s">
        <v>199</v>
      </c>
      <c r="C25" s="138">
        <f>IF('FORM 4'!E35=0,0,-('FORM 4'!E35+'FORM 4'!E36+'FORM 4'!E15+'FORM 4'!E16)/C12)</f>
        <v>0</v>
      </c>
    </row>
    <row r="26" spans="1:3" ht="12.75">
      <c r="A26" s="78"/>
      <c r="B26" s="78" t="s">
        <v>200</v>
      </c>
      <c r="C26" s="138">
        <f>IF('Schedule 4'!C12=0,0,+('FORM 3'!E29+'FORM 3'!E30+'FORM 3'!E42+'FORM 3'!E31+'FORM 3'!E43)/'Schedule 4'!C12)</f>
        <v>0</v>
      </c>
    </row>
    <row r="27" spans="1:3" ht="12.75">
      <c r="A27" s="78"/>
      <c r="B27" s="78" t="s">
        <v>201</v>
      </c>
      <c r="C27" s="138">
        <f>IF('FORM 3'!E29=0,0,('FORM 3'!E29+'FORM 3'!E30+'FORM 3'!E42+'FORM 3'!E31+'FORM 3'!E43)/('FORM 3'!E58-'FORM 3'!E53))</f>
        <v>0</v>
      </c>
    </row>
    <row r="28" spans="1:3" ht="12.75">
      <c r="A28" s="78"/>
      <c r="B28" s="77"/>
      <c r="C28" s="79"/>
    </row>
    <row r="29" spans="1:3" ht="12.75">
      <c r="A29" s="78">
        <v>5</v>
      </c>
      <c r="B29" s="78" t="s">
        <v>210</v>
      </c>
      <c r="C29" s="79"/>
    </row>
    <row r="30" spans="1:3" ht="12.75">
      <c r="A30" s="78"/>
      <c r="B30" s="78" t="s">
        <v>205</v>
      </c>
      <c r="C30" s="138">
        <f>IF('Schedule 4'!C12=0,0,'FORM 1'!F52/'Schedule 4'!C12)</f>
        <v>0</v>
      </c>
    </row>
    <row r="31" spans="1:3" ht="12.75">
      <c r="A31" s="78"/>
      <c r="B31" s="78" t="s">
        <v>202</v>
      </c>
      <c r="C31" s="139">
        <f>IF('Schedule 4'!C12=0,0,'FORM 1'!F59/'Schedule 4'!C12)</f>
        <v>0</v>
      </c>
    </row>
    <row r="32" spans="1:3" ht="12.75">
      <c r="A32" s="76"/>
      <c r="B32" s="80" t="s">
        <v>203</v>
      </c>
      <c r="C32" s="140">
        <f>IF('Schedule 4'!C12=0,0,('FORM 3'!E56+'FORM 3'!E55)/'Schedule 4'!C12)</f>
        <v>0</v>
      </c>
    </row>
    <row r="33" spans="1:3" ht="12.75">
      <c r="A33" s="76"/>
      <c r="B33" s="80" t="s">
        <v>220</v>
      </c>
      <c r="C33" s="141">
        <f>IF('FORM 3'!E58=0,0,('FORM 3'!E58-'FORM 3'!E53)/'Schedule 4'!C12)</f>
        <v>0</v>
      </c>
    </row>
    <row r="34" spans="1:3" ht="12.75">
      <c r="A34" s="76"/>
      <c r="B34" s="80"/>
      <c r="C34" s="89"/>
    </row>
    <row r="35" spans="1:2" ht="12.75">
      <c r="A35">
        <v>6</v>
      </c>
      <c r="B35" s="84" t="s">
        <v>206</v>
      </c>
    </row>
    <row r="36" spans="1:3" ht="12.75">
      <c r="A36" s="78"/>
      <c r="B36" s="78" t="s">
        <v>211</v>
      </c>
      <c r="C36" s="138">
        <f>IF('Schedule 4'!C12=0,0,('FORM 1'!E11+'FORM 1'!E12+'FORM 1'!E14)/'Schedule 4'!C12)</f>
        <v>0</v>
      </c>
    </row>
    <row r="37" spans="1:3" ht="12.75">
      <c r="A37" s="78"/>
      <c r="B37" s="78" t="s">
        <v>212</v>
      </c>
      <c r="C37" s="138">
        <f>IF('Schedule 4'!C12=0,0,('FORM 1'!E32+'FORM 1'!E33)/'Schedule 4'!C12)</f>
        <v>0</v>
      </c>
    </row>
    <row r="38" spans="1:3" ht="12.75">
      <c r="A38" s="78"/>
      <c r="B38" s="78" t="s">
        <v>213</v>
      </c>
      <c r="C38" s="138">
        <f>IF('Schedule 4'!C12=0,0,('FORM 1'!E15+'FORM 1'!E16+'FORM 1'!E18+'FORM 1'!E24)/'Schedule 4'!C12)</f>
        <v>0</v>
      </c>
    </row>
    <row r="39" spans="1:3" ht="12.75">
      <c r="A39" s="78"/>
      <c r="B39" s="78" t="s">
        <v>214</v>
      </c>
      <c r="C39" s="142">
        <f>IF(C12=0,0,('FORM 1'!E21+'FORM 1'!E22+'FORM 1'!E23+'FORM 1'!E25+'FORM 1'!E26+'FORM 1'!E27+'FORM 1'!E28+'FORM 1'!E29+'FORM 1'!E34+'FORM 1'!E37+'FORM 1'!E38+'FORM 1'!E39+'FORM 1'!E40+'FORM 1'!E42+'FORM 1'!E45+'FORM 1'!E46)/C12)</f>
        <v>0</v>
      </c>
    </row>
    <row r="40" spans="1:3" ht="12.75">
      <c r="A40" s="78"/>
      <c r="B40" s="78"/>
      <c r="C40" s="143"/>
    </row>
    <row r="41" spans="1:3" ht="12.75">
      <c r="A41" s="78">
        <v>7</v>
      </c>
      <c r="B41" s="78" t="s">
        <v>207</v>
      </c>
      <c r="C41" s="81" t="s">
        <v>4</v>
      </c>
    </row>
    <row r="42" spans="1:3" ht="12.75">
      <c r="A42" s="78"/>
      <c r="B42" s="78" t="s">
        <v>215</v>
      </c>
      <c r="C42" s="136">
        <f>'FORM 1'!E37-('FORM 2A'!E19+'FORM 2B'!E18)</f>
        <v>0</v>
      </c>
    </row>
    <row r="43" spans="1:3" ht="12.75">
      <c r="A43" s="78"/>
      <c r="B43" s="78" t="s">
        <v>216</v>
      </c>
      <c r="C43" s="136">
        <f>'FORM 1'!E39-('FORM 2A'!E20+'FORM 2B'!E19)</f>
        <v>0</v>
      </c>
    </row>
    <row r="44" spans="1:3" ht="12.75">
      <c r="A44" s="78"/>
      <c r="B44" s="78" t="s">
        <v>222</v>
      </c>
      <c r="C44" s="136">
        <f>'FORM 1'!E38-('FORM 2A'!E21+'FORM 2B'!E20)</f>
        <v>0</v>
      </c>
    </row>
    <row r="45" spans="1:3" ht="12.75">
      <c r="A45" s="78"/>
      <c r="B45" s="77"/>
      <c r="C45" s="79"/>
    </row>
    <row r="46" spans="1:3" ht="12.75">
      <c r="A46" s="78">
        <v>8</v>
      </c>
      <c r="B46" s="78" t="s">
        <v>208</v>
      </c>
      <c r="C46" s="79"/>
    </row>
    <row r="47" spans="1:3" ht="12.75">
      <c r="A47" s="78"/>
      <c r="B47" s="78" t="s">
        <v>204</v>
      </c>
      <c r="C47" s="138">
        <f>IF('FORM 2B'!E24=0,0,'FORM 2B'!E24/'Schedule 4'!C12)</f>
        <v>0</v>
      </c>
    </row>
    <row r="48" spans="1:3" ht="12.75">
      <c r="A48" s="78"/>
      <c r="B48" s="78" t="s">
        <v>221</v>
      </c>
      <c r="C48" s="138">
        <f>IF('FORM 2B'!E24=0,0,('FORM 2B'!E24-'FORM 2B'!E23)/'Schedule 4'!C12)</f>
        <v>0</v>
      </c>
    </row>
    <row r="49" spans="1:3" ht="12.75">
      <c r="A49" s="78"/>
      <c r="B49" s="78" t="s">
        <v>233</v>
      </c>
      <c r="C49" s="138">
        <f>IF('FORM 2A'!E14=0,0,('FORM 2A'!E14+'FORM 2B'!E15)/'FORM 2B'!E29)</f>
        <v>0</v>
      </c>
    </row>
    <row r="50" spans="1:3" ht="12.75">
      <c r="A50" s="78"/>
      <c r="B50" s="78"/>
      <c r="C50" s="79"/>
    </row>
    <row r="51" spans="1:3" ht="12.75">
      <c r="A51" s="78">
        <v>9</v>
      </c>
      <c r="B51" s="78" t="s">
        <v>209</v>
      </c>
      <c r="C51" s="81"/>
    </row>
    <row r="52" spans="1:3" ht="12.75">
      <c r="A52" s="82"/>
      <c r="B52" s="80" t="s">
        <v>286</v>
      </c>
      <c r="C52" s="137">
        <f>IF('FORM 2B'!E11=0,0,'FORM 2B'!E11/'FORM 2B'!E35)</f>
        <v>0</v>
      </c>
    </row>
    <row r="53" spans="1:3" ht="12.75">
      <c r="A53" s="82"/>
      <c r="B53" s="80" t="s">
        <v>287</v>
      </c>
      <c r="C53" s="137">
        <f>IF('FORM 2B'!E12=0,0,'FORM 2B'!E12/'FORM 2B'!E36)</f>
        <v>0</v>
      </c>
    </row>
    <row r="54" spans="1:3" ht="12.75">
      <c r="A54" s="82"/>
      <c r="B54" s="80" t="s">
        <v>302</v>
      </c>
      <c r="C54" s="137">
        <f>IF('FORM 2B'!E13=0,0,'FORM 2B'!E13/'FORM 2B'!E37)</f>
        <v>0</v>
      </c>
    </row>
    <row r="55" spans="1:3" ht="12.75">
      <c r="A55" s="82"/>
      <c r="B55" s="80" t="s">
        <v>303</v>
      </c>
      <c r="C55" s="137">
        <f>IF('FORM 2B'!E14=0,0,'FORM 2B'!E14/'FORM 2B'!E38)</f>
        <v>0</v>
      </c>
    </row>
    <row r="56" spans="1:3" ht="12.75">
      <c r="A56" s="82"/>
      <c r="B56" s="80" t="s">
        <v>304</v>
      </c>
      <c r="C56" s="137">
        <f>IF('FORM 2B'!E15=0,0,'FORM 2B'!E15/'FORM 2B'!E39)</f>
        <v>0</v>
      </c>
    </row>
    <row r="57" spans="1:3" ht="12.75">
      <c r="A57" s="82"/>
      <c r="B57" s="80" t="s">
        <v>305</v>
      </c>
      <c r="C57" s="137">
        <f>IF('FORM 2B'!E16+'FORM 2B'!E17=0,0,('FORM 2B'!E16+'FORM 2B'!E17)/'FORM 2B'!E40)</f>
        <v>0</v>
      </c>
    </row>
    <row r="58" spans="1:3" ht="12.75">
      <c r="A58" s="82"/>
      <c r="B58" s="80" t="s">
        <v>306</v>
      </c>
      <c r="C58" s="137">
        <f>IF('FORM 2B'!E41=0,0,('FORM 2B'!E18+'FORM 2B'!E19+'FORM 2B'!E20+'FORM 2B'!E21+'FORM 2B'!E22)/'FORM 2B'!E41)</f>
        <v>0</v>
      </c>
    </row>
    <row r="59" spans="2:3" ht="12.75">
      <c r="B59" s="90" t="s">
        <v>288</v>
      </c>
      <c r="C59" s="138">
        <f>IF('Schedule 4'!C12=0,0,-'FORM 4'!E22/'Schedule 4'!C12)</f>
        <v>0</v>
      </c>
    </row>
  </sheetData>
  <sheetProtection password="C446" sheet="1" objects="1" scenarios="1"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1.28125" style="0" customWidth="1"/>
    <col min="3" max="3" width="15.28125" style="0" customWidth="1"/>
    <col min="4" max="4" width="44.57421875" style="0" customWidth="1"/>
    <col min="5" max="5" width="8.8515625" style="0" bestFit="1" customWidth="1"/>
  </cols>
  <sheetData>
    <row r="1" spans="1:5" ht="12.75">
      <c r="A1" s="1" t="s">
        <v>2</v>
      </c>
      <c r="B1" s="1"/>
      <c r="C1" s="2"/>
      <c r="D1" s="6"/>
      <c r="E1" s="6"/>
    </row>
    <row r="2" spans="1:5" ht="12.75">
      <c r="A2" s="1" t="s">
        <v>1</v>
      </c>
      <c r="B2" s="3"/>
      <c r="C2" s="4"/>
      <c r="D2" s="5"/>
      <c r="E2" s="4"/>
    </row>
    <row r="3" spans="1:5" ht="12.75">
      <c r="A3" s="1" t="s">
        <v>3</v>
      </c>
      <c r="B3" s="1"/>
      <c r="C3" s="2"/>
      <c r="D3" s="6"/>
      <c r="E3" s="6"/>
    </row>
    <row r="4" spans="1:5" ht="12.75">
      <c r="A4" s="5"/>
      <c r="B4" s="5"/>
      <c r="C4" s="2"/>
      <c r="D4" s="6"/>
      <c r="E4" s="6"/>
    </row>
    <row r="5" spans="1:5" ht="12.75">
      <c r="A5" s="1" t="s">
        <v>228</v>
      </c>
      <c r="B5" s="1"/>
      <c r="C5" s="6"/>
      <c r="D5" s="1">
        <f>IF(INDEX(DETAILS,1,1)="","",INDEX(DETAILS,1,1))</f>
      </c>
      <c r="E5" s="6"/>
    </row>
    <row r="6" spans="1:5" ht="12.75">
      <c r="A6" s="1" t="s">
        <v>229</v>
      </c>
      <c r="B6" s="1"/>
      <c r="C6" s="6"/>
      <c r="D6" s="1">
        <f>IF(INDEX(DETAILS,2,1)="","",INDEX(DETAILS,2,1))</f>
      </c>
      <c r="E6" s="6"/>
    </row>
    <row r="7" spans="1:5" ht="12.75">
      <c r="A7" s="1" t="s">
        <v>230</v>
      </c>
      <c r="B7" s="1"/>
      <c r="C7" s="6"/>
      <c r="D7" s="1">
        <f>IF(INDEX(DETAILS,3,1)="","",INDEX(DETAILS,3,1))</f>
      </c>
      <c r="E7" s="6"/>
    </row>
    <row r="8" spans="1:5" ht="12.75">
      <c r="A8" s="6"/>
      <c r="B8" s="6"/>
      <c r="C8" s="6"/>
      <c r="D8" s="6"/>
      <c r="E8" s="6"/>
    </row>
    <row r="9" spans="1:6" ht="24" customHeight="1">
      <c r="A9" s="4"/>
      <c r="B9" s="4"/>
      <c r="C9" s="4"/>
      <c r="D9" s="4"/>
      <c r="E9" s="152" t="s">
        <v>242</v>
      </c>
      <c r="F9" s="153"/>
    </row>
    <row r="10" spans="1:6" ht="12.75">
      <c r="A10" s="4"/>
      <c r="B10" s="4"/>
      <c r="C10" s="4"/>
      <c r="D10" s="4"/>
      <c r="E10" s="66" t="s">
        <v>4</v>
      </c>
      <c r="F10" s="66" t="s">
        <v>4</v>
      </c>
    </row>
    <row r="11" spans="1:5" ht="12.75">
      <c r="A11" s="3">
        <v>1</v>
      </c>
      <c r="B11" s="3" t="s">
        <v>162</v>
      </c>
      <c r="C11" s="3" t="s">
        <v>163</v>
      </c>
      <c r="D11" s="3" t="s">
        <v>164</v>
      </c>
      <c r="E11" s="63"/>
    </row>
    <row r="12" spans="1:5" ht="12.75">
      <c r="A12" s="3"/>
      <c r="B12" s="3"/>
      <c r="C12" s="3"/>
      <c r="D12" s="3" t="s">
        <v>165</v>
      </c>
      <c r="E12" s="63"/>
    </row>
    <row r="13" spans="1:5" ht="12.75">
      <c r="A13" s="3"/>
      <c r="B13" s="3"/>
      <c r="C13" s="3"/>
      <c r="D13" s="3" t="s">
        <v>166</v>
      </c>
      <c r="E13" s="63"/>
    </row>
    <row r="14" spans="1:5" ht="12.75">
      <c r="A14" s="3"/>
      <c r="B14" s="3"/>
      <c r="D14" s="3" t="s">
        <v>167</v>
      </c>
      <c r="E14" s="125">
        <f>+'Schedule 1'!E26</f>
        <v>0</v>
      </c>
    </row>
    <row r="15" spans="1:5" ht="12.75">
      <c r="A15" s="3"/>
      <c r="B15" s="3"/>
      <c r="C15" t="s">
        <v>169</v>
      </c>
      <c r="D15" s="3" t="s">
        <v>164</v>
      </c>
      <c r="E15" s="63"/>
    </row>
    <row r="16" spans="1:5" ht="12.75">
      <c r="A16" s="3"/>
      <c r="B16" s="3"/>
      <c r="D16" s="9" t="s">
        <v>5</v>
      </c>
      <c r="E16" s="63"/>
    </row>
    <row r="17" spans="1:5" ht="12.75">
      <c r="A17" s="3"/>
      <c r="B17" s="3"/>
      <c r="D17" s="3" t="s">
        <v>166</v>
      </c>
      <c r="E17" s="63"/>
    </row>
    <row r="18" spans="1:5" ht="12.75">
      <c r="A18" s="3"/>
      <c r="B18" s="3"/>
      <c r="D18" s="3" t="s">
        <v>250</v>
      </c>
      <c r="E18" s="63"/>
    </row>
    <row r="19" spans="1:6" ht="12.75">
      <c r="A19" s="3"/>
      <c r="B19" s="68" t="s">
        <v>179</v>
      </c>
      <c r="D19" s="65"/>
      <c r="E19" s="102"/>
      <c r="F19" s="104">
        <f>SUM(E11:E18)</f>
        <v>0</v>
      </c>
    </row>
    <row r="20" spans="1:6" ht="12.75">
      <c r="A20" s="3"/>
      <c r="B20" s="3"/>
      <c r="D20" s="65"/>
      <c r="E20" s="101"/>
      <c r="F20" s="67"/>
    </row>
    <row r="21" spans="1:5" ht="12.75">
      <c r="A21" s="3">
        <v>2</v>
      </c>
      <c r="B21" s="3" t="s">
        <v>170</v>
      </c>
      <c r="C21" s="3" t="s">
        <v>6</v>
      </c>
      <c r="D21" s="3" t="s">
        <v>7</v>
      </c>
      <c r="E21" s="63"/>
    </row>
    <row r="22" spans="1:5" ht="12.75">
      <c r="A22" s="3"/>
      <c r="C22" s="3"/>
      <c r="D22" s="3" t="s">
        <v>8</v>
      </c>
      <c r="E22" s="63"/>
    </row>
    <row r="23" spans="1:5" ht="12.75">
      <c r="A23" s="3"/>
      <c r="C23" s="3" t="s">
        <v>9</v>
      </c>
      <c r="D23" s="3"/>
      <c r="E23" s="63"/>
    </row>
    <row r="24" spans="1:5" ht="12.75">
      <c r="A24" s="3"/>
      <c r="C24" s="3" t="s">
        <v>10</v>
      </c>
      <c r="D24" s="3"/>
      <c r="E24" s="63"/>
    </row>
    <row r="25" spans="1:5" ht="12.75">
      <c r="A25" s="3"/>
      <c r="C25" s="3" t="s">
        <v>11</v>
      </c>
      <c r="D25" s="3" t="s">
        <v>12</v>
      </c>
      <c r="E25" s="63"/>
    </row>
    <row r="26" spans="1:5" ht="12.75">
      <c r="A26" s="3"/>
      <c r="B26" s="3"/>
      <c r="C26" s="3"/>
      <c r="D26" s="3" t="s">
        <v>13</v>
      </c>
      <c r="E26" s="63"/>
    </row>
    <row r="27" spans="1:5" ht="12.75">
      <c r="A27" s="3"/>
      <c r="B27" s="3"/>
      <c r="C27" s="3" t="s">
        <v>187</v>
      </c>
      <c r="D27" s="3"/>
      <c r="E27" s="63"/>
    </row>
    <row r="28" spans="1:5" ht="12.75">
      <c r="A28" s="3"/>
      <c r="B28" s="3"/>
      <c r="C28" s="3" t="s">
        <v>188</v>
      </c>
      <c r="D28" s="9"/>
      <c r="E28" s="63"/>
    </row>
    <row r="29" spans="1:5" ht="12.75">
      <c r="A29" s="3"/>
      <c r="B29" s="3"/>
      <c r="C29" s="3" t="s">
        <v>83</v>
      </c>
      <c r="D29" s="3"/>
      <c r="E29" s="63"/>
    </row>
    <row r="30" spans="1:6" ht="12.75">
      <c r="A30" s="3"/>
      <c r="B30" s="69" t="s">
        <v>182</v>
      </c>
      <c r="E30" s="102"/>
      <c r="F30" s="104">
        <f>SUM(E21:E29)</f>
        <v>0</v>
      </c>
    </row>
    <row r="31" spans="1:6" ht="12.75">
      <c r="A31" s="3"/>
      <c r="B31" s="69"/>
      <c r="D31" s="65"/>
      <c r="E31" s="101"/>
      <c r="F31" s="67"/>
    </row>
    <row r="32" spans="1:5" ht="12.75">
      <c r="A32" s="3">
        <v>3</v>
      </c>
      <c r="B32" s="3" t="s">
        <v>16</v>
      </c>
      <c r="C32" s="3" t="s">
        <v>14</v>
      </c>
      <c r="D32" s="3"/>
      <c r="E32" s="63"/>
    </row>
    <row r="33" spans="1:5" ht="12.75">
      <c r="A33" s="3"/>
      <c r="B33" s="3"/>
      <c r="C33" s="160" t="s">
        <v>15</v>
      </c>
      <c r="D33" s="156"/>
      <c r="E33" s="63"/>
    </row>
    <row r="34" spans="1:5" ht="12.75">
      <c r="A34" s="3"/>
      <c r="B34" s="3"/>
      <c r="C34" s="3" t="s">
        <v>232</v>
      </c>
      <c r="D34" s="3"/>
      <c r="E34" s="63"/>
    </row>
    <row r="35" spans="1:6" ht="12.75">
      <c r="A35" s="3"/>
      <c r="B35" s="69" t="s">
        <v>180</v>
      </c>
      <c r="E35" s="102"/>
      <c r="F35" s="104">
        <f>SUM(E32:E34)</f>
        <v>0</v>
      </c>
    </row>
    <row r="36" spans="1:6" ht="12.75">
      <c r="A36" s="3"/>
      <c r="B36" s="69"/>
      <c r="D36" s="65"/>
      <c r="E36" s="101"/>
      <c r="F36" s="67"/>
    </row>
    <row r="37" spans="1:5" ht="12.75">
      <c r="A37" s="3">
        <v>4</v>
      </c>
      <c r="B37" s="3" t="s">
        <v>171</v>
      </c>
      <c r="C37" s="3" t="s">
        <v>172</v>
      </c>
      <c r="D37" s="3"/>
      <c r="E37" s="63"/>
    </row>
    <row r="38" spans="1:5" ht="12.75">
      <c r="A38" s="3"/>
      <c r="C38" s="3" t="s">
        <v>173</v>
      </c>
      <c r="D38" s="3"/>
      <c r="E38" s="63"/>
    </row>
    <row r="39" spans="1:5" ht="12.75">
      <c r="A39" s="3"/>
      <c r="B39" s="3"/>
      <c r="C39" s="3" t="s">
        <v>174</v>
      </c>
      <c r="D39" s="3"/>
      <c r="E39" s="63"/>
    </row>
    <row r="40" spans="1:5" ht="12.75">
      <c r="A40" s="3"/>
      <c r="C40" s="3" t="s">
        <v>175</v>
      </c>
      <c r="D40" s="3"/>
      <c r="E40" s="63"/>
    </row>
    <row r="41" spans="1:5" ht="12.75">
      <c r="A41" s="3"/>
      <c r="C41" s="3" t="s">
        <v>251</v>
      </c>
      <c r="D41" s="3"/>
      <c r="E41" s="63"/>
    </row>
    <row r="42" spans="1:5" ht="12.75">
      <c r="A42" s="3"/>
      <c r="B42" s="3"/>
      <c r="C42" s="3" t="s">
        <v>231</v>
      </c>
      <c r="D42" s="3"/>
      <c r="E42" s="63"/>
    </row>
    <row r="43" spans="1:6" ht="12.75">
      <c r="A43" s="3"/>
      <c r="B43" s="69" t="s">
        <v>181</v>
      </c>
      <c r="E43" s="102"/>
      <c r="F43" s="104">
        <f>SUM(E37:E42)</f>
        <v>0</v>
      </c>
    </row>
    <row r="44" spans="1:6" ht="12.75">
      <c r="A44" s="3"/>
      <c r="B44" s="69"/>
      <c r="D44" s="65"/>
      <c r="E44" s="101"/>
      <c r="F44" s="67"/>
    </row>
    <row r="45" spans="1:5" ht="12.75">
      <c r="A45" s="3">
        <v>5</v>
      </c>
      <c r="B45" t="s">
        <v>176</v>
      </c>
      <c r="C45" s="3" t="s">
        <v>178</v>
      </c>
      <c r="D45" s="3"/>
      <c r="E45" s="63"/>
    </row>
    <row r="46" spans="1:5" ht="12.75">
      <c r="A46" s="3"/>
      <c r="C46" s="3" t="s">
        <v>177</v>
      </c>
      <c r="D46" s="3"/>
      <c r="E46" s="63"/>
    </row>
    <row r="47" spans="1:6" ht="12.75">
      <c r="A47" s="3"/>
      <c r="B47" s="69" t="s">
        <v>183</v>
      </c>
      <c r="C47" s="3"/>
      <c r="E47" s="102"/>
      <c r="F47" s="104">
        <f>SUM(E45:E46)</f>
        <v>0</v>
      </c>
    </row>
    <row r="48" spans="1:6" ht="12.75">
      <c r="A48" s="3"/>
      <c r="B48" s="69"/>
      <c r="C48" s="3"/>
      <c r="D48" s="65"/>
      <c r="E48" s="103"/>
      <c r="F48" s="67"/>
    </row>
    <row r="49" spans="1:6" ht="12.75">
      <c r="A49" s="3">
        <v>6</v>
      </c>
      <c r="B49" s="1" t="s">
        <v>19</v>
      </c>
      <c r="C49" s="3"/>
      <c r="D49" s="3"/>
      <c r="E49" s="70"/>
      <c r="F49" s="104">
        <f>SUM(F11:F47)</f>
        <v>0</v>
      </c>
    </row>
    <row r="50" spans="1:6" ht="12.75">
      <c r="A50" s="3">
        <v>7</v>
      </c>
      <c r="B50" s="1" t="s">
        <v>20</v>
      </c>
      <c r="C50" s="3"/>
      <c r="D50" s="3"/>
      <c r="F50" s="125">
        <f>'FORM 2B'!E29</f>
        <v>0</v>
      </c>
    </row>
    <row r="51" spans="1:6" ht="12.75">
      <c r="A51" s="3">
        <v>8</v>
      </c>
      <c r="B51" s="1" t="s">
        <v>21</v>
      </c>
      <c r="C51" s="3" t="s">
        <v>22</v>
      </c>
      <c r="D51" s="3"/>
      <c r="F51" s="125">
        <f>F49-F50+'FORM 2A'!E27</f>
        <v>0</v>
      </c>
    </row>
    <row r="52" spans="1:6" ht="12.75">
      <c r="A52" s="3"/>
      <c r="B52" s="3"/>
      <c r="C52" s="3" t="s">
        <v>23</v>
      </c>
      <c r="D52" s="3"/>
      <c r="F52" s="104">
        <f>F49-F50</f>
        <v>0</v>
      </c>
    </row>
    <row r="53" spans="1:6" ht="12.75">
      <c r="A53" s="3">
        <v>9</v>
      </c>
      <c r="B53" s="3" t="s">
        <v>24</v>
      </c>
      <c r="C53" s="3"/>
      <c r="D53" s="3"/>
      <c r="F53" s="63"/>
    </row>
    <row r="54" spans="1:6" ht="12.75">
      <c r="A54" s="3">
        <v>10</v>
      </c>
      <c r="B54" s="154" t="s">
        <v>244</v>
      </c>
      <c r="C54" s="155"/>
      <c r="D54" s="155"/>
      <c r="E54" s="156"/>
      <c r="F54" s="104">
        <f>(F52+F53)</f>
        <v>0</v>
      </c>
    </row>
    <row r="55" spans="1:7" ht="12.75">
      <c r="A55" s="3"/>
      <c r="B55" s="11"/>
      <c r="C55" s="12"/>
      <c r="D55" s="3"/>
      <c r="E55" s="3"/>
      <c r="F55" s="3"/>
      <c r="G55" s="3"/>
    </row>
    <row r="56" spans="1:4" ht="12.75">
      <c r="A56" s="1" t="s">
        <v>246</v>
      </c>
      <c r="B56" s="11"/>
      <c r="C56" s="12"/>
      <c r="D56" s="3"/>
    </row>
    <row r="57" spans="1:6" ht="12.75">
      <c r="A57" s="3">
        <v>11</v>
      </c>
      <c r="B57" s="157" t="s">
        <v>245</v>
      </c>
      <c r="C57" s="158"/>
      <c r="D57" s="158"/>
      <c r="E57" s="159"/>
      <c r="F57" s="125">
        <f>+F54</f>
        <v>0</v>
      </c>
    </row>
    <row r="58" spans="1:6" ht="12.75">
      <c r="A58" s="3">
        <v>12</v>
      </c>
      <c r="B58" s="3" t="s">
        <v>25</v>
      </c>
      <c r="C58" s="3"/>
      <c r="D58" s="3"/>
      <c r="F58" s="63"/>
    </row>
    <row r="59" spans="1:6" ht="12.75">
      <c r="A59" s="3">
        <v>13</v>
      </c>
      <c r="B59" s="1" t="s">
        <v>26</v>
      </c>
      <c r="C59" s="1"/>
      <c r="D59" s="1"/>
      <c r="E59" s="64"/>
      <c r="F59" s="104">
        <f>SUM(F57:F58)</f>
        <v>0</v>
      </c>
    </row>
    <row r="60" spans="1:7" ht="12.75">
      <c r="A60" s="3"/>
      <c r="B60" s="1"/>
      <c r="C60" s="1"/>
      <c r="D60" s="1"/>
      <c r="E60" s="1"/>
      <c r="F60" s="1"/>
      <c r="G60" s="1"/>
    </row>
    <row r="61" spans="1:7" ht="12.75">
      <c r="A61" s="1" t="s">
        <v>247</v>
      </c>
      <c r="B61" s="1"/>
      <c r="C61" s="1"/>
      <c r="D61" s="1"/>
      <c r="E61" s="1"/>
      <c r="F61" s="1"/>
      <c r="G61" s="1"/>
    </row>
    <row r="62" spans="1:7" ht="12.75">
      <c r="A62" s="3">
        <v>14</v>
      </c>
      <c r="B62" s="3" t="s">
        <v>29</v>
      </c>
      <c r="C62" s="1"/>
      <c r="D62" s="1"/>
      <c r="E62" s="63"/>
      <c r="F62" s="1"/>
      <c r="G62" s="1"/>
    </row>
    <row r="63" spans="1:7" ht="12.75">
      <c r="A63" s="3">
        <v>15</v>
      </c>
      <c r="B63" s="3" t="s">
        <v>26</v>
      </c>
      <c r="C63" s="1"/>
      <c r="D63" s="1"/>
      <c r="E63" s="125">
        <f>+F59</f>
        <v>0</v>
      </c>
      <c r="F63" s="1"/>
      <c r="G63" s="1"/>
    </row>
    <row r="64" spans="1:6" ht="12.75">
      <c r="A64" s="3">
        <v>16</v>
      </c>
      <c r="B64" s="3" t="s">
        <v>27</v>
      </c>
      <c r="C64" s="3"/>
      <c r="D64" s="3"/>
      <c r="E64" s="63"/>
      <c r="F64" s="1"/>
    </row>
    <row r="65" spans="1:6" ht="12.75">
      <c r="A65" s="3">
        <v>17</v>
      </c>
      <c r="B65" s="3" t="s">
        <v>28</v>
      </c>
      <c r="C65" s="3"/>
      <c r="D65" s="3"/>
      <c r="E65" s="63"/>
      <c r="F65" s="1"/>
    </row>
    <row r="66" spans="1:6" ht="12.75">
      <c r="A66" s="3">
        <v>18</v>
      </c>
      <c r="B66" s="1" t="s">
        <v>30</v>
      </c>
      <c r="C66" s="3"/>
      <c r="D66" s="3"/>
      <c r="F66" s="104">
        <f>SUM(E62:E65)</f>
        <v>0</v>
      </c>
    </row>
  </sheetData>
  <sheetProtection password="C446" sheet="1" objects="1" scenarios="1"/>
  <mergeCells count="4">
    <mergeCell ref="E9:F9"/>
    <mergeCell ref="B54:E54"/>
    <mergeCell ref="B57:E57"/>
    <mergeCell ref="C33:D3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0.57421875" style="0" customWidth="1"/>
    <col min="3" max="3" width="13.28125" style="0" customWidth="1"/>
    <col min="5" max="5" width="12.00390625" style="0" customWidth="1"/>
  </cols>
  <sheetData>
    <row r="1" spans="1:5" ht="12.75">
      <c r="A1" s="1" t="s">
        <v>31</v>
      </c>
      <c r="B1" s="1"/>
      <c r="C1" s="2"/>
      <c r="D1" s="6"/>
      <c r="E1" s="13"/>
    </row>
    <row r="2" spans="1:5" ht="12.75">
      <c r="A2" s="1" t="s">
        <v>1</v>
      </c>
      <c r="B2" s="3"/>
      <c r="C2" s="4"/>
      <c r="D2" s="5"/>
      <c r="E2" s="4"/>
    </row>
    <row r="3" spans="1:5" ht="12.75">
      <c r="A3" s="1" t="s">
        <v>32</v>
      </c>
      <c r="B3" s="1"/>
      <c r="C3" s="2"/>
      <c r="D3" s="6"/>
      <c r="E3" s="13"/>
    </row>
    <row r="4" spans="1:5" ht="12.75">
      <c r="A4" s="1"/>
      <c r="B4" s="1"/>
      <c r="C4" s="2"/>
      <c r="D4" s="6"/>
      <c r="E4" s="13"/>
    </row>
    <row r="5" spans="1:5" ht="12.75">
      <c r="A5" s="1" t="s">
        <v>228</v>
      </c>
      <c r="B5" s="1"/>
      <c r="C5" s="6"/>
      <c r="D5" s="1">
        <f>IF(INDEX(DETAILS,1,1)="","",INDEX(DETAILS,1,1))</f>
      </c>
      <c r="E5" s="13"/>
    </row>
    <row r="6" spans="1:5" ht="12.75">
      <c r="A6" s="1" t="s">
        <v>229</v>
      </c>
      <c r="B6" s="1"/>
      <c r="C6" s="6"/>
      <c r="D6" s="1">
        <f>IF(INDEX(DETAILS,2,1)="","",INDEX(DETAILS,2,1))</f>
      </c>
      <c r="E6" s="13"/>
    </row>
    <row r="7" spans="1:5" ht="12.75">
      <c r="A7" s="1" t="s">
        <v>230</v>
      </c>
      <c r="B7" s="1"/>
      <c r="C7" s="6"/>
      <c r="D7" s="1">
        <f>IF(INDEX(DETAILS,3,1)="","",INDEX(DETAILS,3,1))</f>
      </c>
      <c r="E7" s="13"/>
    </row>
    <row r="8" spans="1:5" ht="12.75">
      <c r="A8" s="14"/>
      <c r="B8" s="14"/>
      <c r="C8" s="14"/>
      <c r="D8" s="14"/>
      <c r="E8" s="14"/>
    </row>
    <row r="9" spans="1:5" ht="25.5">
      <c r="A9" s="14"/>
      <c r="B9" s="14"/>
      <c r="C9" s="14"/>
      <c r="D9" s="14"/>
      <c r="E9" s="71" t="str">
        <f>'FORM 1'!E9</f>
        <v>Year Ended 31 July 2003</v>
      </c>
    </row>
    <row r="10" spans="1:5" ht="12.75">
      <c r="A10" s="6"/>
      <c r="B10" s="6"/>
      <c r="C10" s="6"/>
      <c r="D10" s="6"/>
      <c r="E10" s="72" t="s">
        <v>4</v>
      </c>
    </row>
    <row r="11" spans="1:5" ht="12.75">
      <c r="A11" s="3">
        <v>1</v>
      </c>
      <c r="B11" s="3" t="s">
        <v>33</v>
      </c>
      <c r="C11" s="3"/>
      <c r="D11" s="3"/>
      <c r="E11" s="15"/>
    </row>
    <row r="12" spans="1:5" ht="12.75">
      <c r="A12" s="3">
        <v>2</v>
      </c>
      <c r="B12" s="3" t="s">
        <v>184</v>
      </c>
      <c r="C12" s="3"/>
      <c r="D12" s="3"/>
      <c r="E12" s="15"/>
    </row>
    <row r="13" spans="1:5" ht="12.75">
      <c r="A13" s="3">
        <v>3</v>
      </c>
      <c r="B13" s="3" t="s">
        <v>34</v>
      </c>
      <c r="C13" s="3"/>
      <c r="D13" s="3"/>
      <c r="E13" s="15"/>
    </row>
    <row r="14" spans="1:5" ht="12.75">
      <c r="A14" s="3">
        <v>4</v>
      </c>
      <c r="B14" s="3" t="s">
        <v>35</v>
      </c>
      <c r="C14" s="3"/>
      <c r="D14" s="3"/>
      <c r="E14" s="15"/>
    </row>
    <row r="15" spans="1:5" ht="12.75">
      <c r="A15" s="3">
        <v>5</v>
      </c>
      <c r="B15" s="3" t="s">
        <v>36</v>
      </c>
      <c r="C15" s="3"/>
      <c r="D15" s="3"/>
      <c r="E15" s="15"/>
    </row>
    <row r="16" spans="1:5" ht="12.75">
      <c r="A16" s="3">
        <v>6</v>
      </c>
      <c r="B16" s="3" t="s">
        <v>37</v>
      </c>
      <c r="C16" s="3" t="s">
        <v>38</v>
      </c>
      <c r="D16" s="3"/>
      <c r="E16" s="15"/>
    </row>
    <row r="17" spans="1:5" ht="12.75">
      <c r="A17" s="3"/>
      <c r="B17" s="3"/>
      <c r="C17" s="3" t="s">
        <v>39</v>
      </c>
      <c r="D17" s="3"/>
      <c r="E17" s="15"/>
    </row>
    <row r="18" spans="1:5" ht="12.75">
      <c r="A18" s="3"/>
      <c r="B18" s="3"/>
      <c r="C18" s="3" t="s">
        <v>40</v>
      </c>
      <c r="D18" s="3"/>
      <c r="E18" s="15"/>
    </row>
    <row r="19" spans="1:5" ht="12.75">
      <c r="A19" s="3">
        <v>7</v>
      </c>
      <c r="B19" s="3" t="s">
        <v>185</v>
      </c>
      <c r="C19" s="3"/>
      <c r="D19" s="3"/>
      <c r="E19" s="15"/>
    </row>
    <row r="20" spans="1:5" ht="12.75">
      <c r="A20" s="3">
        <v>8</v>
      </c>
      <c r="B20" s="3" t="s">
        <v>17</v>
      </c>
      <c r="C20" s="3"/>
      <c r="D20" s="3"/>
      <c r="E20" s="15"/>
    </row>
    <row r="21" spans="1:5" ht="12.75">
      <c r="A21" s="3">
        <v>9</v>
      </c>
      <c r="B21" s="3" t="s">
        <v>18</v>
      </c>
      <c r="C21" s="3"/>
      <c r="D21" s="3"/>
      <c r="E21" s="15"/>
    </row>
    <row r="22" spans="1:5" ht="12.75">
      <c r="A22" s="3">
        <v>10</v>
      </c>
      <c r="B22" s="3" t="s">
        <v>41</v>
      </c>
      <c r="C22" s="3"/>
      <c r="D22" s="3"/>
      <c r="E22" s="15"/>
    </row>
    <row r="23" spans="1:5" ht="12.75">
      <c r="A23" s="3">
        <v>11</v>
      </c>
      <c r="B23" s="3" t="s">
        <v>42</v>
      </c>
      <c r="C23" s="3"/>
      <c r="D23" s="3"/>
      <c r="E23" s="15"/>
    </row>
    <row r="24" spans="1:5" ht="12.75">
      <c r="A24" s="3">
        <v>12</v>
      </c>
      <c r="B24" s="3" t="s">
        <v>43</v>
      </c>
      <c r="C24" s="3"/>
      <c r="D24" s="3"/>
      <c r="E24" s="15"/>
    </row>
    <row r="25" spans="1:5" ht="12.75">
      <c r="A25" s="3">
        <v>13</v>
      </c>
      <c r="B25" s="3" t="s">
        <v>44</v>
      </c>
      <c r="C25" s="3"/>
      <c r="D25" s="3"/>
      <c r="E25" s="15"/>
    </row>
    <row r="26" spans="1:5" ht="12.75">
      <c r="A26" s="3">
        <v>14</v>
      </c>
      <c r="B26" s="3" t="s">
        <v>45</v>
      </c>
      <c r="C26" s="3"/>
      <c r="D26" s="3"/>
      <c r="E26" s="15"/>
    </row>
    <row r="27" spans="1:5" ht="12.75">
      <c r="A27" s="3">
        <v>15</v>
      </c>
      <c r="B27" s="3" t="s">
        <v>46</v>
      </c>
      <c r="C27" s="3"/>
      <c r="D27" s="3"/>
      <c r="E27" s="15"/>
    </row>
    <row r="28" spans="1:5" ht="12.75">
      <c r="A28" s="3">
        <v>16</v>
      </c>
      <c r="B28" s="3" t="s">
        <v>47</v>
      </c>
      <c r="C28" s="3"/>
      <c r="D28" s="3"/>
      <c r="E28" s="100">
        <f>SUM(E11:E27)</f>
        <v>0</v>
      </c>
    </row>
  </sheetData>
  <sheetProtection password="C446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"/>
    </sheetView>
  </sheetViews>
  <sheetFormatPr defaultColWidth="9.140625" defaultRowHeight="12.75"/>
  <cols>
    <col min="2" max="2" width="36.00390625" style="0" bestFit="1" customWidth="1"/>
    <col min="3" max="3" width="15.57421875" style="0" customWidth="1"/>
    <col min="5" max="5" width="11.7109375" style="0" customWidth="1"/>
  </cols>
  <sheetData>
    <row r="1" spans="1:5" ht="12.75">
      <c r="A1" s="1" t="s">
        <v>48</v>
      </c>
      <c r="B1" s="1"/>
      <c r="C1" s="2"/>
      <c r="D1" s="6"/>
      <c r="E1" s="13"/>
    </row>
    <row r="2" spans="1:5" ht="12.75">
      <c r="A2" s="1" t="s">
        <v>1</v>
      </c>
      <c r="B2" s="3"/>
      <c r="C2" s="4"/>
      <c r="D2" s="5"/>
      <c r="E2" s="4"/>
    </row>
    <row r="3" spans="1:5" ht="12.75">
      <c r="A3" s="1" t="s">
        <v>49</v>
      </c>
      <c r="B3" s="1"/>
      <c r="C3" s="2"/>
      <c r="D3" s="6"/>
      <c r="E3" s="13"/>
    </row>
    <row r="4" spans="1:5" ht="12.75">
      <c r="A4" s="5"/>
      <c r="B4" s="5"/>
      <c r="C4" s="2"/>
      <c r="D4" s="6"/>
      <c r="E4" s="13"/>
    </row>
    <row r="5" spans="1:5" ht="12.75">
      <c r="A5" s="1" t="s">
        <v>228</v>
      </c>
      <c r="B5" s="1"/>
      <c r="C5" s="6"/>
      <c r="D5" s="1">
        <f>IF(INDEX(DETAILS,1,1)="","",INDEX(DETAILS,1,1))</f>
      </c>
      <c r="E5" s="13"/>
    </row>
    <row r="6" spans="1:5" ht="12.75">
      <c r="A6" s="1" t="s">
        <v>229</v>
      </c>
      <c r="B6" s="1"/>
      <c r="C6" s="6"/>
      <c r="D6" s="1">
        <f>IF(INDEX(DETAILS,2,1)="","",INDEX(DETAILS,2,1))</f>
      </c>
      <c r="E6" s="13"/>
    </row>
    <row r="7" spans="1:5" ht="12.75">
      <c r="A7" s="1" t="s">
        <v>230</v>
      </c>
      <c r="B7" s="1"/>
      <c r="C7" s="6"/>
      <c r="D7" s="1">
        <f>IF(INDEX(DETAILS,3,1)="","",INDEX(DETAILS,3,1))</f>
      </c>
      <c r="E7" s="16"/>
    </row>
    <row r="8" spans="1:5" ht="12.75">
      <c r="A8" s="14"/>
      <c r="B8" s="14"/>
      <c r="C8" s="14"/>
      <c r="D8" s="14"/>
      <c r="E8" s="73"/>
    </row>
    <row r="9" spans="1:5" ht="38.25">
      <c r="A9" s="14"/>
      <c r="B9" s="14"/>
      <c r="C9" s="14"/>
      <c r="D9" s="14"/>
      <c r="E9" s="71" t="str">
        <f>'FORM 1'!E9</f>
        <v>Year Ended 31 July 2003</v>
      </c>
    </row>
    <row r="10" spans="1:5" ht="12.75">
      <c r="A10" s="6"/>
      <c r="B10" s="6"/>
      <c r="C10" s="6"/>
      <c r="D10" s="6"/>
      <c r="E10" s="72" t="s">
        <v>4</v>
      </c>
    </row>
    <row r="11" spans="1:5" ht="12.75">
      <c r="A11" s="3">
        <v>1</v>
      </c>
      <c r="B11" s="3" t="s">
        <v>33</v>
      </c>
      <c r="C11" s="3" t="s">
        <v>50</v>
      </c>
      <c r="D11" s="3"/>
      <c r="E11" s="8"/>
    </row>
    <row r="12" spans="1:5" ht="12.75">
      <c r="A12" s="3"/>
      <c r="B12" s="3"/>
      <c r="C12" s="3" t="s">
        <v>51</v>
      </c>
      <c r="D12" s="3"/>
      <c r="E12" s="8"/>
    </row>
    <row r="13" spans="1:5" ht="12.75">
      <c r="A13" s="3">
        <v>2</v>
      </c>
      <c r="B13" s="3" t="s">
        <v>184</v>
      </c>
      <c r="C13" s="3"/>
      <c r="D13" s="3"/>
      <c r="E13" s="8"/>
    </row>
    <row r="14" spans="1:5" ht="12.75">
      <c r="A14" s="3">
        <v>3</v>
      </c>
      <c r="B14" s="3" t="s">
        <v>34</v>
      </c>
      <c r="C14" s="3"/>
      <c r="D14" s="3"/>
      <c r="E14" s="8"/>
    </row>
    <row r="15" spans="1:5" ht="12.75">
      <c r="A15" s="3">
        <v>4</v>
      </c>
      <c r="B15" s="3" t="s">
        <v>35</v>
      </c>
      <c r="C15" s="3"/>
      <c r="D15" s="3"/>
      <c r="E15" s="8"/>
    </row>
    <row r="16" spans="1:5" ht="12.75">
      <c r="A16" s="3">
        <v>5</v>
      </c>
      <c r="B16" s="3" t="s">
        <v>37</v>
      </c>
      <c r="C16" s="3" t="s">
        <v>38</v>
      </c>
      <c r="D16" s="3"/>
      <c r="E16" s="8"/>
    </row>
    <row r="17" spans="1:5" ht="12.75">
      <c r="A17" s="3"/>
      <c r="B17" s="3"/>
      <c r="C17" s="3" t="s">
        <v>39</v>
      </c>
      <c r="D17" s="3"/>
      <c r="E17" s="8"/>
    </row>
    <row r="18" spans="1:5" ht="12.75">
      <c r="A18" s="3">
        <v>6</v>
      </c>
      <c r="B18" s="3" t="s">
        <v>185</v>
      </c>
      <c r="C18" s="3"/>
      <c r="D18" s="3"/>
      <c r="E18" s="8"/>
    </row>
    <row r="19" spans="1:5" ht="12.75">
      <c r="A19" s="3">
        <v>7</v>
      </c>
      <c r="B19" s="3" t="s">
        <v>17</v>
      </c>
      <c r="C19" s="3"/>
      <c r="D19" s="3"/>
      <c r="E19" s="8"/>
    </row>
    <row r="20" spans="1:5" ht="12.75">
      <c r="A20" s="3">
        <v>8</v>
      </c>
      <c r="B20" s="3" t="s">
        <v>18</v>
      </c>
      <c r="C20" s="3"/>
      <c r="D20" s="3"/>
      <c r="E20" s="8"/>
    </row>
    <row r="21" spans="1:5" ht="12.75">
      <c r="A21" s="3">
        <v>9</v>
      </c>
      <c r="B21" s="3" t="s">
        <v>41</v>
      </c>
      <c r="C21" s="3"/>
      <c r="D21" s="3"/>
      <c r="E21" s="8"/>
    </row>
    <row r="22" spans="1:5" ht="12.75">
      <c r="A22" s="3">
        <v>10</v>
      </c>
      <c r="B22" s="3" t="s">
        <v>42</v>
      </c>
      <c r="C22" s="3"/>
      <c r="D22" s="3"/>
      <c r="E22" s="8"/>
    </row>
    <row r="23" spans="1:5" ht="12.75">
      <c r="A23" s="3">
        <v>11</v>
      </c>
      <c r="B23" s="3" t="s">
        <v>52</v>
      </c>
      <c r="C23" s="3"/>
      <c r="D23" s="3"/>
      <c r="E23" s="8"/>
    </row>
    <row r="24" spans="1:5" ht="12.75">
      <c r="A24" s="3">
        <v>12</v>
      </c>
      <c r="B24" s="3" t="s">
        <v>53</v>
      </c>
      <c r="C24" s="3"/>
      <c r="D24" s="3"/>
      <c r="E24" s="97">
        <f>SUM(E11:E23)</f>
        <v>0</v>
      </c>
    </row>
    <row r="25" spans="1:5" ht="12.75">
      <c r="A25" s="3">
        <v>13</v>
      </c>
      <c r="B25" s="3" t="s">
        <v>54</v>
      </c>
      <c r="C25" s="3" t="s">
        <v>55</v>
      </c>
      <c r="D25" s="3"/>
      <c r="E25" s="8"/>
    </row>
    <row r="26" spans="1:5" ht="12.75">
      <c r="A26" s="3"/>
      <c r="B26" s="3"/>
      <c r="C26" s="3" t="s">
        <v>56</v>
      </c>
      <c r="D26" s="3"/>
      <c r="E26" s="8"/>
    </row>
    <row r="27" spans="1:5" ht="12.75">
      <c r="A27" s="3">
        <v>14</v>
      </c>
      <c r="B27" s="3" t="s">
        <v>57</v>
      </c>
      <c r="C27" s="3"/>
      <c r="D27" s="3"/>
      <c r="E27" s="97">
        <f>E24+E25+E26</f>
        <v>0</v>
      </c>
    </row>
    <row r="28" spans="1:5" ht="12.75">
      <c r="A28" s="3">
        <v>15</v>
      </c>
      <c r="B28" s="3" t="s">
        <v>58</v>
      </c>
      <c r="C28" s="3"/>
      <c r="D28" s="3"/>
      <c r="E28" s="136">
        <f>'FORM 2A'!E28</f>
        <v>0</v>
      </c>
    </row>
    <row r="29" spans="1:5" ht="12.75">
      <c r="A29" s="3">
        <v>16</v>
      </c>
      <c r="B29" s="3" t="s">
        <v>59</v>
      </c>
      <c r="C29" s="3"/>
      <c r="D29" s="3"/>
      <c r="E29" s="97">
        <f>E27+E28</f>
        <v>0</v>
      </c>
    </row>
    <row r="32" ht="12.75">
      <c r="B32" s="1" t="s">
        <v>271</v>
      </c>
    </row>
    <row r="34" spans="1:5" ht="38.25">
      <c r="A34" s="122">
        <v>17</v>
      </c>
      <c r="B34" s="161" t="s">
        <v>262</v>
      </c>
      <c r="C34" s="155"/>
      <c r="D34" s="155"/>
      <c r="E34" s="18" t="s">
        <v>242</v>
      </c>
    </row>
    <row r="35" spans="2:5" ht="12.75">
      <c r="B35" s="86" t="s">
        <v>300</v>
      </c>
      <c r="C35" s="149" t="s">
        <v>292</v>
      </c>
      <c r="D35" s="147"/>
      <c r="E35" s="8"/>
    </row>
    <row r="36" spans="2:5" ht="12.75">
      <c r="B36" s="86"/>
      <c r="C36" s="148" t="s">
        <v>293</v>
      </c>
      <c r="D36" s="117"/>
      <c r="E36" s="8"/>
    </row>
    <row r="37" spans="2:5" ht="12.75">
      <c r="B37" s="86" t="s">
        <v>294</v>
      </c>
      <c r="C37" s="116"/>
      <c r="D37" s="117"/>
      <c r="E37" s="8"/>
    </row>
    <row r="38" spans="2:5" ht="12.75">
      <c r="B38" s="86" t="s">
        <v>295</v>
      </c>
      <c r="C38" s="116"/>
      <c r="D38" s="117"/>
      <c r="E38" s="8"/>
    </row>
    <row r="39" spans="2:5" ht="12.75">
      <c r="B39" s="86" t="s">
        <v>296</v>
      </c>
      <c r="C39" s="116"/>
      <c r="D39" s="117"/>
      <c r="E39" s="8"/>
    </row>
    <row r="40" spans="2:5" ht="12.75">
      <c r="B40" s="86" t="s">
        <v>297</v>
      </c>
      <c r="C40" s="116"/>
      <c r="D40" s="117"/>
      <c r="E40" s="8"/>
    </row>
    <row r="41" spans="2:5" ht="12.75">
      <c r="B41" s="86" t="s">
        <v>298</v>
      </c>
      <c r="C41" s="116"/>
      <c r="D41" s="117"/>
      <c r="E41" s="8"/>
    </row>
    <row r="42" spans="2:5" ht="12.75">
      <c r="B42" t="s">
        <v>299</v>
      </c>
      <c r="E42" s="93">
        <f>SUM(E35:E41)</f>
        <v>0</v>
      </c>
    </row>
  </sheetData>
  <sheetProtection password="C446" sheet="1" objects="1" scenarios="1"/>
  <mergeCells count="1">
    <mergeCell ref="B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9">
      <selection activeCell="C24" sqref="C24"/>
    </sheetView>
  </sheetViews>
  <sheetFormatPr defaultColWidth="9.140625" defaultRowHeight="12.75"/>
  <cols>
    <col min="1" max="1" width="2.8515625" style="0" customWidth="1"/>
    <col min="2" max="2" width="21.8515625" style="0" customWidth="1"/>
    <col min="3" max="3" width="41.28125" style="0" bestFit="1" customWidth="1"/>
    <col min="4" max="5" width="11.8515625" style="0" customWidth="1"/>
  </cols>
  <sheetData>
    <row r="1" spans="1:5" ht="12.75">
      <c r="A1" s="1" t="s">
        <v>60</v>
      </c>
      <c r="B1" s="1"/>
      <c r="C1" s="5"/>
      <c r="D1" s="5"/>
      <c r="E1" s="13"/>
    </row>
    <row r="2" spans="1:5" ht="12.75">
      <c r="A2" s="1" t="s">
        <v>1</v>
      </c>
      <c r="B2" s="3"/>
      <c r="C2" s="4"/>
      <c r="D2" s="4"/>
      <c r="E2" s="4"/>
    </row>
    <row r="3" spans="1:5" ht="12.75">
      <c r="A3" s="1" t="s">
        <v>61</v>
      </c>
      <c r="B3" s="1"/>
      <c r="C3" s="5"/>
      <c r="D3" s="5"/>
      <c r="E3" s="13"/>
    </row>
    <row r="4" spans="1:5" ht="12.75">
      <c r="A4" s="5"/>
      <c r="B4" s="5"/>
      <c r="C4" s="5"/>
      <c r="D4" s="5"/>
      <c r="E4" s="13"/>
    </row>
    <row r="5" spans="1:5" ht="12.75">
      <c r="A5" s="1" t="s">
        <v>228</v>
      </c>
      <c r="B5" s="1"/>
      <c r="C5" s="6"/>
      <c r="D5" s="6"/>
      <c r="E5" s="13"/>
    </row>
    <row r="6" spans="1:5" ht="12.75">
      <c r="A6" s="1" t="s">
        <v>229</v>
      </c>
      <c r="B6" s="1"/>
      <c r="C6" s="6"/>
      <c r="D6" s="6"/>
      <c r="E6" s="13"/>
    </row>
    <row r="7" spans="1:5" ht="12.75">
      <c r="A7" s="1" t="s">
        <v>230</v>
      </c>
      <c r="B7" s="1"/>
      <c r="C7" s="6"/>
      <c r="D7" s="6"/>
      <c r="E7" s="13"/>
    </row>
    <row r="8" spans="1:5" ht="12.75">
      <c r="A8" s="5"/>
      <c r="B8" s="5"/>
      <c r="C8" s="5"/>
      <c r="D8" s="5"/>
      <c r="E8" s="13"/>
    </row>
    <row r="9" spans="1:5" ht="12.75">
      <c r="A9" s="17" t="s">
        <v>62</v>
      </c>
      <c r="B9" s="18"/>
      <c r="C9" s="18"/>
      <c r="D9" s="162" t="str">
        <f>'FORM 1'!E9</f>
        <v>Year Ended 31 July 2003</v>
      </c>
      <c r="E9" s="163"/>
    </row>
    <row r="10" spans="1:5" ht="12.75">
      <c r="A10" s="3"/>
      <c r="B10" s="3"/>
      <c r="C10" s="3"/>
      <c r="D10" s="72" t="s">
        <v>4</v>
      </c>
      <c r="E10" s="72" t="s">
        <v>4</v>
      </c>
    </row>
    <row r="11" spans="1:5" ht="12.75">
      <c r="A11" s="3">
        <v>1</v>
      </c>
      <c r="B11" s="3" t="s">
        <v>238</v>
      </c>
      <c r="C11" s="3" t="s">
        <v>63</v>
      </c>
      <c r="D11" s="3"/>
      <c r="E11" s="8"/>
    </row>
    <row r="12" spans="1:5" ht="12.75">
      <c r="A12" s="3"/>
      <c r="B12" s="3"/>
      <c r="C12" s="3" t="s">
        <v>64</v>
      </c>
      <c r="D12" s="3"/>
      <c r="E12" s="8"/>
    </row>
    <row r="13" spans="1:5" ht="12.75">
      <c r="A13" s="3"/>
      <c r="B13" s="3"/>
      <c r="C13" s="3" t="s">
        <v>65</v>
      </c>
      <c r="D13" s="3"/>
      <c r="E13" s="8"/>
    </row>
    <row r="14" spans="1:5" ht="12.75">
      <c r="A14" s="3"/>
      <c r="B14" s="3"/>
      <c r="C14" s="3" t="s">
        <v>66</v>
      </c>
      <c r="D14" s="3"/>
      <c r="E14" s="8"/>
    </row>
    <row r="15" spans="1:5" ht="12.75">
      <c r="A15" s="3"/>
      <c r="B15" s="3"/>
      <c r="C15" s="3" t="s">
        <v>67</v>
      </c>
      <c r="D15" s="3"/>
      <c r="E15" s="8"/>
    </row>
    <row r="16" spans="1:5" ht="12.75">
      <c r="A16" s="3"/>
      <c r="B16" s="3"/>
      <c r="C16" s="3" t="s">
        <v>68</v>
      </c>
      <c r="D16" s="3"/>
      <c r="E16" s="8"/>
    </row>
    <row r="17" spans="1:5" ht="12.75">
      <c r="A17" s="3"/>
      <c r="B17" s="3"/>
      <c r="C17" s="3" t="s">
        <v>69</v>
      </c>
      <c r="D17" s="3"/>
      <c r="E17" s="8"/>
    </row>
    <row r="18" spans="1:5" ht="12.75">
      <c r="A18" s="3"/>
      <c r="B18" s="3"/>
      <c r="C18" s="3" t="s">
        <v>70</v>
      </c>
      <c r="D18" s="3"/>
      <c r="E18" s="8"/>
    </row>
    <row r="19" spans="1:5" ht="12.75">
      <c r="A19" s="3"/>
      <c r="B19" s="3"/>
      <c r="C19" s="1" t="s">
        <v>71</v>
      </c>
      <c r="D19" s="1"/>
      <c r="E19" s="97">
        <f>SUM(E11:E18)</f>
        <v>0</v>
      </c>
    </row>
    <row r="20" spans="1:5" ht="12.75">
      <c r="A20" s="3"/>
      <c r="B20" s="3"/>
      <c r="C20" s="3"/>
      <c r="D20" s="3"/>
      <c r="E20" s="19"/>
    </row>
    <row r="21" spans="1:5" ht="12.75">
      <c r="A21" s="3">
        <v>2</v>
      </c>
      <c r="B21" s="3" t="s">
        <v>72</v>
      </c>
      <c r="C21" s="3" t="s">
        <v>73</v>
      </c>
      <c r="D21" s="3"/>
      <c r="E21" s="8"/>
    </row>
    <row r="22" spans="1:5" ht="12.75">
      <c r="A22" s="3"/>
      <c r="B22" s="3"/>
      <c r="C22" s="3" t="s">
        <v>74</v>
      </c>
      <c r="D22" s="3"/>
      <c r="E22" s="8"/>
    </row>
    <row r="23" spans="1:3" ht="12.75">
      <c r="A23" s="3"/>
      <c r="B23" s="3"/>
      <c r="C23" s="3" t="s">
        <v>313</v>
      </c>
    </row>
    <row r="24" spans="1:4" ht="26.25" customHeight="1">
      <c r="A24" s="3"/>
      <c r="B24" s="3"/>
      <c r="C24" s="151" t="s">
        <v>314</v>
      </c>
      <c r="D24" s="8"/>
    </row>
    <row r="25" spans="1:4" ht="12.75">
      <c r="A25" s="3"/>
      <c r="B25" s="3"/>
      <c r="C25" s="3" t="s">
        <v>252</v>
      </c>
      <c r="D25" s="8"/>
    </row>
    <row r="26" spans="1:5" ht="12.75">
      <c r="A26" s="3"/>
      <c r="B26" s="3"/>
      <c r="C26" s="3" t="s">
        <v>241</v>
      </c>
      <c r="D26" s="3"/>
      <c r="E26" s="136">
        <f>SUM(D24:D25)</f>
        <v>0</v>
      </c>
    </row>
    <row r="27" spans="1:5" ht="12.75">
      <c r="A27" s="3"/>
      <c r="B27" s="3"/>
      <c r="C27" s="1" t="s">
        <v>240</v>
      </c>
      <c r="D27" s="1"/>
      <c r="E27" s="97">
        <f>SUM(E21:E26)</f>
        <v>0</v>
      </c>
    </row>
    <row r="28" spans="1:5" ht="12.75">
      <c r="A28" s="3"/>
      <c r="B28" s="3"/>
      <c r="C28" s="3"/>
      <c r="D28" s="3"/>
      <c r="E28" s="19"/>
    </row>
    <row r="29" spans="1:5" ht="12.75">
      <c r="A29" s="3">
        <v>3</v>
      </c>
      <c r="B29" s="3" t="s">
        <v>75</v>
      </c>
      <c r="C29" s="3" t="s">
        <v>76</v>
      </c>
      <c r="D29" s="3"/>
      <c r="E29" s="8"/>
    </row>
    <row r="30" spans="1:5" ht="12.75">
      <c r="A30" s="3"/>
      <c r="B30" s="3" t="s">
        <v>77</v>
      </c>
      <c r="C30" s="3" t="s">
        <v>78</v>
      </c>
      <c r="D30" s="3"/>
      <c r="E30" s="8"/>
    </row>
    <row r="31" spans="1:5" ht="12.75">
      <c r="A31" s="3"/>
      <c r="B31" s="3"/>
      <c r="C31" s="3" t="s">
        <v>79</v>
      </c>
      <c r="D31" s="3"/>
      <c r="E31" s="8"/>
    </row>
    <row r="32" spans="1:5" ht="12.75">
      <c r="A32" s="3"/>
      <c r="B32" s="3"/>
      <c r="C32" s="3" t="s">
        <v>80</v>
      </c>
      <c r="D32" s="3"/>
      <c r="E32" s="8"/>
    </row>
    <row r="33" spans="1:5" ht="12.75">
      <c r="A33" s="3"/>
      <c r="B33" s="3"/>
      <c r="C33" s="3" t="s">
        <v>81</v>
      </c>
      <c r="D33" s="3"/>
      <c r="E33" s="8"/>
    </row>
    <row r="34" spans="1:5" ht="12.75">
      <c r="A34" s="3"/>
      <c r="B34" s="3"/>
      <c r="C34" s="3" t="s">
        <v>82</v>
      </c>
      <c r="D34" s="3"/>
      <c r="E34" s="8"/>
    </row>
    <row r="35" spans="1:5" ht="12.75">
      <c r="A35" s="3"/>
      <c r="B35" s="3"/>
      <c r="C35" s="3" t="s">
        <v>83</v>
      </c>
      <c r="D35" s="3"/>
      <c r="E35" s="8"/>
    </row>
    <row r="36" spans="1:5" ht="12.75">
      <c r="A36" s="1"/>
      <c r="B36" s="1"/>
      <c r="C36" s="1" t="s">
        <v>84</v>
      </c>
      <c r="D36" s="1"/>
      <c r="E36" s="97">
        <f>SUM(E29:E35)</f>
        <v>0</v>
      </c>
    </row>
    <row r="37" spans="1:5" ht="12.75">
      <c r="A37" s="1"/>
      <c r="B37" s="1"/>
      <c r="C37" s="1"/>
      <c r="D37" s="1"/>
      <c r="E37" s="19"/>
    </row>
    <row r="38" spans="1:5" ht="12.75">
      <c r="A38" s="1">
        <v>4</v>
      </c>
      <c r="B38" s="1" t="s">
        <v>85</v>
      </c>
      <c r="C38" s="1"/>
      <c r="D38" s="1"/>
      <c r="E38" s="97">
        <f>E27-E36</f>
        <v>0</v>
      </c>
    </row>
    <row r="39" spans="1:5" ht="12.75">
      <c r="A39" s="3"/>
      <c r="B39" s="3"/>
      <c r="C39" s="3"/>
      <c r="D39" s="3"/>
      <c r="E39" s="19"/>
    </row>
    <row r="40" spans="1:5" ht="12.75">
      <c r="A40" s="1">
        <v>5</v>
      </c>
      <c r="B40" s="1" t="s">
        <v>86</v>
      </c>
      <c r="C40" s="3"/>
      <c r="D40" s="3"/>
      <c r="E40" s="97">
        <f>E19+E38</f>
        <v>0</v>
      </c>
    </row>
    <row r="41" spans="1:5" ht="12.75">
      <c r="A41" s="3"/>
      <c r="B41" s="3"/>
      <c r="C41" s="3"/>
      <c r="D41" s="3"/>
      <c r="E41" s="19"/>
    </row>
    <row r="42" spans="1:5" ht="12.75">
      <c r="A42" s="3">
        <v>6</v>
      </c>
      <c r="B42" s="3" t="s">
        <v>87</v>
      </c>
      <c r="C42" s="3" t="s">
        <v>88</v>
      </c>
      <c r="D42" s="3"/>
      <c r="E42" s="8"/>
    </row>
    <row r="43" spans="1:5" ht="12.75">
      <c r="A43" s="3"/>
      <c r="B43" s="3" t="s">
        <v>89</v>
      </c>
      <c r="C43" s="3" t="s">
        <v>90</v>
      </c>
      <c r="D43" s="3"/>
      <c r="E43" s="8"/>
    </row>
    <row r="44" spans="1:5" ht="12.75">
      <c r="A44" s="3"/>
      <c r="B44" s="3"/>
      <c r="C44" s="3" t="s">
        <v>91</v>
      </c>
      <c r="D44" s="3"/>
      <c r="E44" s="8"/>
    </row>
    <row r="45" spans="1:5" ht="12.75">
      <c r="A45" s="3"/>
      <c r="B45" s="3"/>
      <c r="C45" s="1" t="s">
        <v>92</v>
      </c>
      <c r="D45" s="1"/>
      <c r="E45" s="97">
        <f>SUM(E42:E44)</f>
        <v>0</v>
      </c>
    </row>
    <row r="46" spans="1:5" ht="12.75">
      <c r="A46" s="3"/>
      <c r="B46" s="3"/>
      <c r="C46" s="3"/>
      <c r="D46" s="3"/>
      <c r="E46" s="19"/>
    </row>
    <row r="47" spans="1:5" ht="12.75">
      <c r="A47" s="3">
        <v>7</v>
      </c>
      <c r="B47" s="3" t="s">
        <v>93</v>
      </c>
      <c r="C47" s="3"/>
      <c r="D47" s="3"/>
      <c r="E47" s="20"/>
    </row>
    <row r="48" spans="1:5" ht="12.75">
      <c r="A48" s="3"/>
      <c r="B48" s="3"/>
      <c r="C48" s="3"/>
      <c r="D48" s="3"/>
      <c r="E48" s="19"/>
    </row>
    <row r="49" spans="1:5" ht="12.75">
      <c r="A49" s="1">
        <v>8</v>
      </c>
      <c r="B49" s="1" t="s">
        <v>253</v>
      </c>
      <c r="C49" s="1"/>
      <c r="D49" s="1"/>
      <c r="E49" s="97">
        <f>E40-E45-E47</f>
        <v>0</v>
      </c>
    </row>
    <row r="50" spans="1:5" ht="12.75">
      <c r="A50" s="1"/>
      <c r="B50" s="1"/>
      <c r="C50" s="3"/>
      <c r="D50" s="3"/>
      <c r="E50" s="19"/>
    </row>
    <row r="51" spans="1:5" ht="12.75">
      <c r="A51" s="3">
        <v>9</v>
      </c>
      <c r="B51" s="3" t="s">
        <v>94</v>
      </c>
      <c r="C51" s="3"/>
      <c r="D51" s="3"/>
      <c r="E51" s="8"/>
    </row>
    <row r="52" spans="1:4" ht="12.75">
      <c r="A52" s="3"/>
      <c r="B52" s="3"/>
      <c r="C52" s="3"/>
      <c r="D52" s="3"/>
    </row>
    <row r="53" spans="1:5" ht="12.75">
      <c r="A53" s="3">
        <v>10</v>
      </c>
      <c r="B53" s="3" t="s">
        <v>95</v>
      </c>
      <c r="C53" s="3"/>
      <c r="D53" s="3"/>
      <c r="E53" s="8"/>
    </row>
    <row r="54" spans="1:5" ht="12.75">
      <c r="A54" s="3">
        <v>11</v>
      </c>
      <c r="B54" s="3" t="s">
        <v>96</v>
      </c>
      <c r="C54" s="3"/>
      <c r="D54" s="3"/>
      <c r="E54" s="8"/>
    </row>
    <row r="55" spans="1:5" ht="12.75">
      <c r="A55" s="3">
        <v>12</v>
      </c>
      <c r="B55" s="3" t="s">
        <v>97</v>
      </c>
      <c r="C55" s="3"/>
      <c r="D55" s="3"/>
      <c r="E55" s="8"/>
    </row>
    <row r="56" spans="1:5" ht="12.75">
      <c r="A56" s="3">
        <v>13</v>
      </c>
      <c r="B56" s="3" t="s">
        <v>98</v>
      </c>
      <c r="C56" s="3"/>
      <c r="D56" s="3"/>
      <c r="E56" s="136">
        <f>+'FORM 1'!F66</f>
        <v>0</v>
      </c>
    </row>
    <row r="57" spans="1:5" ht="12.75">
      <c r="A57" s="3"/>
      <c r="B57" s="3"/>
      <c r="C57" s="1"/>
      <c r="D57" s="1"/>
      <c r="E57" s="19"/>
    </row>
    <row r="58" spans="1:5" ht="12.75">
      <c r="A58" s="1">
        <v>14</v>
      </c>
      <c r="B58" s="1" t="s">
        <v>99</v>
      </c>
      <c r="C58" s="1"/>
      <c r="D58" s="1"/>
      <c r="E58" s="97">
        <f>E53+E54+E55+E56</f>
        <v>0</v>
      </c>
    </row>
    <row r="59" spans="1:5" ht="12.75">
      <c r="A59" s="1"/>
      <c r="B59" s="1"/>
      <c r="C59" s="1"/>
      <c r="D59" s="1"/>
      <c r="E59" s="13"/>
    </row>
    <row r="60" spans="1:5" ht="12.75">
      <c r="A60" s="1">
        <v>15</v>
      </c>
      <c r="B60" s="1" t="s">
        <v>254</v>
      </c>
      <c r="C60" s="1"/>
      <c r="D60" s="1"/>
      <c r="E60" s="98">
        <f>E51+E58</f>
        <v>0</v>
      </c>
    </row>
    <row r="62" ht="15.75">
      <c r="B62" s="91">
        <f>IF(AND((E49)&lt;=(E60+5),(E49)&gt;=(E60-5)),"","Balance sheet does not balance")</f>
      </c>
    </row>
    <row r="63" ht="15.75">
      <c r="B63" s="91">
        <f>IF(AND('FORM 4'!E51="N",E11+E14&lt;&gt;E53),"WARNING, total of inherited assets does not equal balance on revaluation reserve","")</f>
      </c>
    </row>
  </sheetData>
  <sheetProtection password="C446" sheet="1" objects="1" scenarios="1"/>
  <mergeCells count="1">
    <mergeCell ref="D9:E9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9.57421875" style="0" customWidth="1"/>
    <col min="5" max="5" width="11.8515625" style="0" bestFit="1" customWidth="1"/>
    <col min="6" max="6" width="19.7109375" style="0" customWidth="1"/>
  </cols>
  <sheetData>
    <row r="1" spans="1:6" ht="12.75">
      <c r="A1" s="1" t="s">
        <v>100</v>
      </c>
      <c r="B1" s="1"/>
      <c r="C1" s="5"/>
      <c r="D1" s="6"/>
      <c r="E1" s="13"/>
      <c r="F1" s="6"/>
    </row>
    <row r="2" spans="1:5" ht="12.75">
      <c r="A2" s="1" t="s">
        <v>1</v>
      </c>
      <c r="B2" s="3"/>
      <c r="C2" s="4"/>
      <c r="D2" s="5"/>
      <c r="E2" s="4"/>
    </row>
    <row r="3" spans="1:6" ht="12.75">
      <c r="A3" s="1" t="s">
        <v>101</v>
      </c>
      <c r="B3" s="1"/>
      <c r="C3" s="5"/>
      <c r="D3" s="6"/>
      <c r="E3" s="13"/>
      <c r="F3" s="6"/>
    </row>
    <row r="4" spans="1:6" ht="12.75">
      <c r="A4" s="5"/>
      <c r="B4" s="5"/>
      <c r="C4" s="5"/>
      <c r="D4" s="6"/>
      <c r="E4" s="13"/>
      <c r="F4" s="6"/>
    </row>
    <row r="5" spans="1:6" ht="12.75">
      <c r="A5" s="1" t="s">
        <v>228</v>
      </c>
      <c r="B5" s="1"/>
      <c r="C5" s="6"/>
      <c r="D5" s="1">
        <f>IF(INDEX(DETAILS,1,1)="","",INDEX(DETAILS,1,1))</f>
      </c>
      <c r="E5" s="13"/>
      <c r="F5" s="6"/>
    </row>
    <row r="6" spans="1:6" ht="12.75">
      <c r="A6" s="1" t="s">
        <v>229</v>
      </c>
      <c r="B6" s="1"/>
      <c r="C6" s="6"/>
      <c r="D6" s="1">
        <f>IF(INDEX(DETAILS,2,1)="","",INDEX(DETAILS,2,1))</f>
      </c>
      <c r="E6" s="13"/>
      <c r="F6" s="6"/>
    </row>
    <row r="7" spans="1:6" ht="12.75">
      <c r="A7" s="1" t="s">
        <v>230</v>
      </c>
      <c r="B7" s="1"/>
      <c r="C7" s="6"/>
      <c r="D7" s="1">
        <f>IF(INDEX(DETAILS,3,1)="","",INDEX(DETAILS,3,1))</f>
      </c>
      <c r="E7" s="16"/>
      <c r="F7" s="6"/>
    </row>
    <row r="8" spans="1:6" ht="12.75">
      <c r="A8" s="14"/>
      <c r="B8" s="14"/>
      <c r="C8" s="14"/>
      <c r="D8" s="14"/>
      <c r="E8" s="14"/>
      <c r="F8" s="14"/>
    </row>
    <row r="9" spans="1:6" ht="25.5">
      <c r="A9" s="21"/>
      <c r="B9" s="21"/>
      <c r="C9" s="21"/>
      <c r="D9" s="14"/>
      <c r="E9" s="71" t="str">
        <f>'FORM 1'!E9</f>
        <v>Year Ended 31 July 2003</v>
      </c>
      <c r="F9" s="14"/>
    </row>
    <row r="10" spans="1:6" ht="12.75">
      <c r="A10" s="6"/>
      <c r="B10" s="6"/>
      <c r="C10" s="6"/>
      <c r="D10" s="6"/>
      <c r="E10" s="72" t="s">
        <v>4</v>
      </c>
      <c r="F10" s="6"/>
    </row>
    <row r="11" spans="1:6" ht="12.75">
      <c r="A11" s="3">
        <v>1</v>
      </c>
      <c r="B11" s="3" t="s">
        <v>102</v>
      </c>
      <c r="C11" s="6"/>
      <c r="D11" s="6"/>
      <c r="E11" s="8"/>
      <c r="F11" s="6"/>
    </row>
    <row r="12" spans="1:6" ht="12.75">
      <c r="A12" s="3"/>
      <c r="B12" s="3"/>
      <c r="C12" s="6"/>
      <c r="D12" s="6"/>
      <c r="E12" s="19"/>
      <c r="F12" s="6"/>
    </row>
    <row r="13" spans="1:6" ht="12.75">
      <c r="A13" s="3">
        <v>2</v>
      </c>
      <c r="B13" s="3" t="s">
        <v>103</v>
      </c>
      <c r="C13" s="6"/>
      <c r="D13" s="6"/>
      <c r="E13" s="19"/>
      <c r="F13" s="6"/>
    </row>
    <row r="14" spans="1:6" ht="12.75">
      <c r="A14" s="3"/>
      <c r="B14" s="3" t="s">
        <v>104</v>
      </c>
      <c r="C14" s="6"/>
      <c r="D14" s="6"/>
      <c r="E14" s="8"/>
      <c r="F14" s="6"/>
    </row>
    <row r="15" spans="1:6" ht="12.75">
      <c r="A15" s="3"/>
      <c r="B15" s="3" t="s">
        <v>105</v>
      </c>
      <c r="C15" s="6"/>
      <c r="D15" s="6"/>
      <c r="E15" s="8"/>
      <c r="F15" s="6"/>
    </row>
    <row r="16" spans="1:6" ht="12.75">
      <c r="A16" s="3"/>
      <c r="B16" s="3" t="s">
        <v>106</v>
      </c>
      <c r="C16" s="6"/>
      <c r="D16" s="6"/>
      <c r="E16" s="8"/>
      <c r="F16" s="6"/>
    </row>
    <row r="17" spans="1:6" ht="12.75">
      <c r="A17" s="3"/>
      <c r="B17" s="3" t="s">
        <v>107</v>
      </c>
      <c r="C17" s="6"/>
      <c r="D17" s="6"/>
      <c r="E17" s="97">
        <f>SUM(E14:E16)</f>
        <v>0</v>
      </c>
      <c r="F17" s="6"/>
    </row>
    <row r="18" spans="1:6" ht="12.75">
      <c r="A18" s="3"/>
      <c r="B18" s="3"/>
      <c r="C18" s="6"/>
      <c r="D18" s="6"/>
      <c r="E18" s="19"/>
      <c r="F18" s="6"/>
    </row>
    <row r="19" spans="1:6" ht="12.75">
      <c r="A19" s="3">
        <v>3</v>
      </c>
      <c r="B19" s="3" t="s">
        <v>46</v>
      </c>
      <c r="C19" s="6"/>
      <c r="D19" s="6"/>
      <c r="E19" s="8"/>
      <c r="F19" s="6"/>
    </row>
    <row r="20" spans="1:6" ht="12.75">
      <c r="A20" s="3"/>
      <c r="B20" s="3"/>
      <c r="C20" s="6"/>
      <c r="D20" s="6"/>
      <c r="E20" s="22"/>
      <c r="F20" s="6"/>
    </row>
    <row r="21" spans="1:6" ht="12.75">
      <c r="A21" s="3">
        <v>4</v>
      </c>
      <c r="B21" s="3" t="s">
        <v>108</v>
      </c>
      <c r="C21" s="6"/>
      <c r="D21" s="6"/>
      <c r="E21" s="22"/>
      <c r="F21" s="6"/>
    </row>
    <row r="22" spans="1:6" ht="12.75">
      <c r="A22" s="3"/>
      <c r="B22" s="3" t="s">
        <v>109</v>
      </c>
      <c r="C22" s="6"/>
      <c r="D22" s="6"/>
      <c r="E22" s="8"/>
      <c r="F22" s="6"/>
    </row>
    <row r="23" spans="1:6" ht="12.75">
      <c r="A23" s="3"/>
      <c r="B23" s="3" t="s">
        <v>110</v>
      </c>
      <c r="C23" s="6"/>
      <c r="D23" s="6"/>
      <c r="E23" s="8"/>
      <c r="F23" s="6"/>
    </row>
    <row r="24" spans="1:6" ht="12.75">
      <c r="A24" s="3"/>
      <c r="B24" s="3" t="s">
        <v>111</v>
      </c>
      <c r="C24" s="6"/>
      <c r="D24" s="6"/>
      <c r="E24" s="8"/>
      <c r="F24" s="6"/>
    </row>
    <row r="25" spans="1:6" ht="12.75">
      <c r="A25" s="3"/>
      <c r="B25" s="3" t="s">
        <v>112</v>
      </c>
      <c r="C25" s="6"/>
      <c r="D25" s="6"/>
      <c r="E25" s="97">
        <f>SUM(E22:E24)</f>
        <v>0</v>
      </c>
      <c r="F25" s="6"/>
    </row>
    <row r="26" spans="1:6" ht="12.75">
      <c r="A26" s="3"/>
      <c r="B26" s="3"/>
      <c r="C26" s="6"/>
      <c r="D26" s="6"/>
      <c r="E26" s="19"/>
      <c r="F26" s="6"/>
    </row>
    <row r="27" spans="1:6" ht="12.75">
      <c r="A27" s="3">
        <v>5</v>
      </c>
      <c r="B27" s="3" t="s">
        <v>113</v>
      </c>
      <c r="C27" s="6"/>
      <c r="D27" s="6"/>
      <c r="E27" s="23"/>
      <c r="F27" s="6"/>
    </row>
    <row r="28" spans="1:6" ht="12.75">
      <c r="A28" s="3"/>
      <c r="B28" s="3" t="s">
        <v>114</v>
      </c>
      <c r="C28" s="6"/>
      <c r="D28" s="6"/>
      <c r="E28" s="8"/>
      <c r="F28" s="6"/>
    </row>
    <row r="29" spans="1:6" ht="12.75">
      <c r="A29" s="3"/>
      <c r="B29" s="3" t="s">
        <v>115</v>
      </c>
      <c r="C29" s="6"/>
      <c r="D29" s="6"/>
      <c r="E29" s="8"/>
      <c r="F29" s="6"/>
    </row>
    <row r="30" spans="1:6" ht="12.75">
      <c r="A30" s="3"/>
      <c r="B30" s="3" t="s">
        <v>116</v>
      </c>
      <c r="C30" s="6"/>
      <c r="D30" s="6"/>
      <c r="E30" s="97">
        <f>E29+E28</f>
        <v>0</v>
      </c>
      <c r="F30" s="6"/>
    </row>
    <row r="31" spans="1:6" ht="12.75">
      <c r="A31" s="3"/>
      <c r="B31" s="3"/>
      <c r="C31" s="6"/>
      <c r="D31" s="6"/>
      <c r="E31" s="19"/>
      <c r="F31" s="6"/>
    </row>
    <row r="32" spans="1:6" ht="12.75">
      <c r="A32" s="3">
        <v>6</v>
      </c>
      <c r="B32" s="3" t="s">
        <v>117</v>
      </c>
      <c r="C32" s="6"/>
      <c r="D32" s="6"/>
      <c r="E32" s="19"/>
      <c r="F32" s="6"/>
    </row>
    <row r="33" spans="1:6" ht="12.75">
      <c r="A33" s="3"/>
      <c r="B33" s="3" t="s">
        <v>118</v>
      </c>
      <c r="C33" s="6"/>
      <c r="D33" s="6"/>
      <c r="E33" s="8"/>
      <c r="F33" s="6"/>
    </row>
    <row r="34" spans="1:6" ht="12.75">
      <c r="A34" s="3"/>
      <c r="B34" s="3" t="s">
        <v>119</v>
      </c>
      <c r="C34" s="6"/>
      <c r="D34" s="6"/>
      <c r="E34" s="8"/>
      <c r="F34" s="6"/>
    </row>
    <row r="35" spans="1:6" ht="12.75">
      <c r="A35" s="3"/>
      <c r="B35" s="3" t="s">
        <v>120</v>
      </c>
      <c r="C35" s="6"/>
      <c r="D35" s="6"/>
      <c r="E35" s="8"/>
      <c r="F35" s="6"/>
    </row>
    <row r="36" spans="1:6" ht="12.75">
      <c r="A36" s="3"/>
      <c r="B36" s="3" t="s">
        <v>121</v>
      </c>
      <c r="C36" s="6"/>
      <c r="D36" s="6"/>
      <c r="E36" s="8"/>
      <c r="F36" s="6"/>
    </row>
    <row r="37" spans="1:6" ht="12.75">
      <c r="A37" s="3"/>
      <c r="B37" s="3" t="s">
        <v>122</v>
      </c>
      <c r="C37" s="6"/>
      <c r="D37" s="6"/>
      <c r="E37" s="8"/>
      <c r="F37" s="6"/>
    </row>
    <row r="38" spans="1:6" ht="12.75">
      <c r="A38" s="3"/>
      <c r="B38" s="3" t="s">
        <v>123</v>
      </c>
      <c r="C38" s="6"/>
      <c r="D38" s="6"/>
      <c r="E38" s="97">
        <f>SUM(E33:E37)</f>
        <v>0</v>
      </c>
      <c r="F38" s="6"/>
    </row>
    <row r="39" spans="1:6" ht="12.75">
      <c r="A39" s="3"/>
      <c r="B39" s="3"/>
      <c r="C39" s="6"/>
      <c r="D39" s="6"/>
      <c r="E39" s="19"/>
      <c r="F39" s="6"/>
    </row>
    <row r="40" spans="1:6" ht="12.75">
      <c r="A40" s="3">
        <v>7</v>
      </c>
      <c r="B40" s="1" t="s">
        <v>124</v>
      </c>
      <c r="C40" s="2"/>
      <c r="D40" s="2"/>
      <c r="E40" s="97">
        <f>E11+E17+E19+E25+E30+E38</f>
        <v>0</v>
      </c>
      <c r="F40" s="6"/>
    </row>
    <row r="41" spans="1:6" ht="12.75">
      <c r="A41" s="3"/>
      <c r="B41" s="3"/>
      <c r="C41" s="6"/>
      <c r="D41" s="6"/>
      <c r="E41" s="19"/>
      <c r="F41" s="6"/>
    </row>
    <row r="42" spans="1:6" ht="12.75">
      <c r="A42" s="3">
        <v>8</v>
      </c>
      <c r="B42" s="3" t="s">
        <v>125</v>
      </c>
      <c r="C42" s="6"/>
      <c r="D42" s="6"/>
      <c r="E42" s="23"/>
      <c r="F42" s="6"/>
    </row>
    <row r="43" spans="1:6" ht="12.75">
      <c r="A43" s="3"/>
      <c r="B43" s="3" t="s">
        <v>126</v>
      </c>
      <c r="C43" s="6"/>
      <c r="D43" s="6"/>
      <c r="E43" s="136">
        <f>E40</f>
        <v>0</v>
      </c>
      <c r="F43" s="6"/>
    </row>
    <row r="44" spans="1:6" ht="12.75">
      <c r="A44" s="3"/>
      <c r="B44" s="3" t="s">
        <v>127</v>
      </c>
      <c r="C44" s="6"/>
      <c r="D44" s="6"/>
      <c r="E44" s="8"/>
      <c r="F44" s="6"/>
    </row>
    <row r="45" spans="1:6" ht="12.75">
      <c r="A45" s="3"/>
      <c r="B45" s="3" t="s">
        <v>128</v>
      </c>
      <c r="C45" s="6"/>
      <c r="D45" s="6"/>
      <c r="E45" s="8"/>
      <c r="F45" s="6"/>
    </row>
    <row r="46" spans="1:6" ht="12.75">
      <c r="A46" s="3"/>
      <c r="B46" s="3" t="s">
        <v>129</v>
      </c>
      <c r="C46" s="6"/>
      <c r="D46" s="6"/>
      <c r="E46" s="8"/>
      <c r="F46" s="6"/>
    </row>
    <row r="47" spans="1:6" ht="12.75">
      <c r="A47" s="3"/>
      <c r="B47" s="3" t="s">
        <v>130</v>
      </c>
      <c r="C47" s="6"/>
      <c r="D47" s="6"/>
      <c r="E47" s="136">
        <f>E43+E44+E45+E46</f>
        <v>0</v>
      </c>
      <c r="F47" s="6"/>
    </row>
    <row r="48" spans="1:6" ht="12.75">
      <c r="A48" s="3"/>
      <c r="B48" s="3" t="s">
        <v>131</v>
      </c>
      <c r="C48" s="6"/>
      <c r="D48" s="6"/>
      <c r="E48" s="24"/>
      <c r="F48" s="6"/>
    </row>
    <row r="49" spans="1:6" ht="12.75">
      <c r="A49" s="3"/>
      <c r="B49" s="1" t="s">
        <v>132</v>
      </c>
      <c r="C49" s="2"/>
      <c r="D49" s="2"/>
      <c r="E49" s="93">
        <f>E47+E48</f>
        <v>0</v>
      </c>
      <c r="F49" s="6"/>
    </row>
    <row r="50" spans="1:6" ht="12.75">
      <c r="A50" s="3"/>
      <c r="B50" s="3"/>
      <c r="C50" s="6"/>
      <c r="D50" s="6"/>
      <c r="E50" s="25"/>
      <c r="F50" s="6"/>
    </row>
    <row r="51" spans="1:6" ht="12.75">
      <c r="A51" s="3">
        <v>9</v>
      </c>
      <c r="B51" s="3" t="s">
        <v>133</v>
      </c>
      <c r="C51" s="6"/>
      <c r="D51" s="6"/>
      <c r="E51" s="26"/>
      <c r="F51" s="3" t="s">
        <v>134</v>
      </c>
    </row>
    <row r="52" spans="1:6" ht="18">
      <c r="A52" s="3"/>
      <c r="B52" s="27" t="str">
        <f>IF(E51=A75," ",IF(E51=A76," ","Please insert Y or N"))</f>
        <v>Please insert Y or N</v>
      </c>
      <c r="C52" s="6"/>
      <c r="D52" s="6"/>
      <c r="E52" s="25"/>
      <c r="F52" s="6"/>
    </row>
    <row r="53" spans="1:2" ht="12.75">
      <c r="A53" s="3">
        <v>10</v>
      </c>
      <c r="B53" s="3" t="s">
        <v>234</v>
      </c>
    </row>
    <row r="54" spans="1:6" ht="12.75">
      <c r="A54" s="3"/>
      <c r="B54" s="3" t="s">
        <v>235</v>
      </c>
      <c r="E54" s="28"/>
      <c r="F54" s="3" t="s">
        <v>135</v>
      </c>
    </row>
    <row r="55" spans="1:6" ht="18">
      <c r="A55" s="29"/>
      <c r="B55" s="30" t="str">
        <f>IF(E54=A77,"",IF(E54=A78,"",IF(E54=A79,"","Please assign college to health group A, B or C")))</f>
        <v>Please assign college to health group A, B or C</v>
      </c>
      <c r="C55" s="31"/>
      <c r="D55" s="31"/>
      <c r="E55" s="31"/>
      <c r="F55" s="31"/>
    </row>
    <row r="56" spans="1:6" ht="12.75">
      <c r="A56" s="3">
        <v>11</v>
      </c>
      <c r="B56" s="3" t="s">
        <v>301</v>
      </c>
      <c r="C56" s="6"/>
      <c r="D56" s="6"/>
      <c r="E56" s="6"/>
      <c r="F56" s="6"/>
    </row>
    <row r="57" spans="1:6" ht="12.75">
      <c r="A57" s="3"/>
      <c r="B57" s="3" t="s">
        <v>243</v>
      </c>
      <c r="C57" s="6"/>
      <c r="D57" s="6"/>
      <c r="E57" s="6"/>
      <c r="F57" s="6"/>
    </row>
    <row r="58" spans="1:6" ht="12.75">
      <c r="A58" s="3"/>
      <c r="B58" s="3" t="s">
        <v>236</v>
      </c>
      <c r="C58" s="6"/>
      <c r="D58" s="6"/>
      <c r="E58" s="6"/>
      <c r="F58" s="6"/>
    </row>
    <row r="59" spans="1:6" ht="12.75">
      <c r="A59" s="3"/>
      <c r="B59" s="3" t="s">
        <v>237</v>
      </c>
      <c r="C59" s="6"/>
      <c r="D59" s="6"/>
      <c r="E59" s="6"/>
      <c r="F59" s="6"/>
    </row>
    <row r="60" spans="1:6" ht="12.75">
      <c r="A60" s="3"/>
      <c r="B60" s="3"/>
      <c r="C60" s="6"/>
      <c r="D60" s="6"/>
      <c r="E60" s="6"/>
      <c r="F60" s="6"/>
    </row>
    <row r="61" spans="1:6" ht="12.75">
      <c r="A61" s="3"/>
      <c r="B61" s="3"/>
      <c r="C61" s="6"/>
      <c r="D61" s="6"/>
      <c r="E61" s="6"/>
      <c r="F61" s="6"/>
    </row>
    <row r="62" spans="1:6" ht="12.75">
      <c r="A62" s="3"/>
      <c r="B62" s="3"/>
      <c r="C62" s="6"/>
      <c r="D62" s="6"/>
      <c r="E62" s="6"/>
      <c r="F62" s="6"/>
    </row>
    <row r="63" spans="1:6" ht="12.75">
      <c r="A63" s="3"/>
      <c r="B63" s="3"/>
      <c r="C63" s="3"/>
      <c r="D63" s="32"/>
      <c r="E63" s="33"/>
      <c r="F63" s="6"/>
    </row>
    <row r="64" spans="1:6" ht="12.75">
      <c r="A64" s="3"/>
      <c r="B64" s="3"/>
      <c r="C64" s="4"/>
      <c r="D64" s="32"/>
      <c r="E64" s="33"/>
      <c r="F64" s="6"/>
    </row>
    <row r="65" spans="1:6" ht="12.75">
      <c r="A65" s="3"/>
      <c r="B65" s="1" t="s">
        <v>219</v>
      </c>
      <c r="C65" s="1" t="s">
        <v>136</v>
      </c>
      <c r="D65" s="6"/>
      <c r="E65" s="6"/>
      <c r="F65" s="6"/>
    </row>
    <row r="75" ht="12.75" hidden="1">
      <c r="A75" s="92" t="s">
        <v>223</v>
      </c>
    </row>
    <row r="76" ht="12.75" hidden="1">
      <c r="A76" s="92" t="s">
        <v>224</v>
      </c>
    </row>
    <row r="77" ht="12.75" hidden="1">
      <c r="A77" t="s">
        <v>225</v>
      </c>
    </row>
    <row r="78" ht="12.75" hidden="1">
      <c r="A78" t="s">
        <v>226</v>
      </c>
    </row>
    <row r="79" ht="12.75" hidden="1">
      <c r="A79" t="s">
        <v>227</v>
      </c>
    </row>
  </sheetData>
  <sheetProtection password="C446" sheet="1" objects="1" scenarios="1"/>
  <printOptions/>
  <pageMargins left="0.75" right="0.75" top="1" bottom="1" header="0.5" footer="0.5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9">
      <selection activeCell="B14" sqref="B14"/>
    </sheetView>
  </sheetViews>
  <sheetFormatPr defaultColWidth="9.140625" defaultRowHeight="12.75"/>
  <cols>
    <col min="2" max="2" width="45.421875" style="0" customWidth="1"/>
    <col min="3" max="3" width="12.8515625" style="0" customWidth="1"/>
    <col min="5" max="5" width="13.140625" style="0" customWidth="1"/>
    <col min="6" max="6" width="12.7109375" style="0" customWidth="1"/>
  </cols>
  <sheetData>
    <row r="1" spans="1:5" ht="12.75">
      <c r="A1" s="1" t="s">
        <v>137</v>
      </c>
      <c r="B1" s="3"/>
      <c r="C1" s="4"/>
      <c r="D1" s="5"/>
      <c r="E1" s="4"/>
    </row>
    <row r="2" spans="1:5" ht="12.75">
      <c r="A2" s="1" t="s">
        <v>1</v>
      </c>
      <c r="B2" s="3"/>
      <c r="C2" s="4"/>
      <c r="D2" s="5"/>
      <c r="E2" s="4"/>
    </row>
    <row r="3" spans="1:5" ht="12.75">
      <c r="A3" s="1" t="s">
        <v>138</v>
      </c>
      <c r="B3" s="3"/>
      <c r="C3" s="4"/>
      <c r="D3" s="5"/>
      <c r="E3" s="4"/>
    </row>
    <row r="4" spans="1:5" ht="12.75">
      <c r="A4" s="5"/>
      <c r="B4" s="4"/>
      <c r="C4" s="4"/>
      <c r="D4" s="5"/>
      <c r="E4" s="4"/>
    </row>
    <row r="5" spans="1:5" ht="12.75">
      <c r="A5" s="1" t="s">
        <v>228</v>
      </c>
      <c r="B5" s="1"/>
      <c r="C5" s="6"/>
      <c r="D5" s="1">
        <f>IF(INDEX(DETAILS,1,1)="","",INDEX(DETAILS,1,1))</f>
      </c>
      <c r="E5" s="4"/>
    </row>
    <row r="6" spans="1:5" ht="12.75">
      <c r="A6" s="1" t="s">
        <v>229</v>
      </c>
      <c r="B6" s="1"/>
      <c r="C6" s="6"/>
      <c r="D6" s="1">
        <f>IF(INDEX(DETAILS,2,1)="","",INDEX(DETAILS,2,1))</f>
      </c>
      <c r="E6" s="4"/>
    </row>
    <row r="7" spans="1:5" ht="12.75">
      <c r="A7" s="1" t="s">
        <v>230</v>
      </c>
      <c r="B7" s="1"/>
      <c r="C7" s="6"/>
      <c r="D7" s="1">
        <f>IF(INDEX(DETAILS,3,1)="","",INDEX(DETAILS,3,1))</f>
      </c>
      <c r="E7" s="4"/>
    </row>
    <row r="8" spans="1:5" ht="12.75">
      <c r="A8" s="5"/>
      <c r="B8" s="34"/>
      <c r="C8" s="34"/>
      <c r="D8" s="5"/>
      <c r="E8" s="4"/>
    </row>
    <row r="9" spans="1:5" ht="32.25" customHeight="1">
      <c r="A9" s="5"/>
      <c r="B9" s="35"/>
      <c r="C9" s="34"/>
      <c r="D9" s="5"/>
      <c r="E9" s="74" t="str">
        <f>'FORM 1'!E9</f>
        <v>Year Ended 31 July 2003</v>
      </c>
    </row>
    <row r="10" spans="1:5" ht="12.75">
      <c r="A10" s="5"/>
      <c r="B10" s="37" t="s">
        <v>138</v>
      </c>
      <c r="C10" s="34"/>
      <c r="D10" s="5"/>
      <c r="E10" s="66" t="s">
        <v>4</v>
      </c>
    </row>
    <row r="11" spans="1:5" ht="12.75">
      <c r="A11" s="36">
        <v>1</v>
      </c>
      <c r="B11" s="39" t="s">
        <v>139</v>
      </c>
      <c r="C11" s="40" t="s">
        <v>140</v>
      </c>
      <c r="D11" s="5"/>
      <c r="E11" s="8"/>
    </row>
    <row r="12" spans="1:5" ht="12.75">
      <c r="A12" s="36"/>
      <c r="B12" s="39"/>
      <c r="C12" s="40" t="s">
        <v>141</v>
      </c>
      <c r="D12" s="5"/>
      <c r="E12" s="24"/>
    </row>
    <row r="13" spans="1:5" ht="12.75">
      <c r="A13" s="36">
        <v>2</v>
      </c>
      <c r="B13" s="11" t="s">
        <v>142</v>
      </c>
      <c r="C13" s="41"/>
      <c r="D13" s="5"/>
      <c r="E13" s="20"/>
    </row>
    <row r="14" spans="1:5" ht="12.75">
      <c r="A14" s="36">
        <v>3</v>
      </c>
      <c r="B14" s="42" t="s">
        <v>190</v>
      </c>
      <c r="C14" s="41"/>
      <c r="D14" s="5"/>
      <c r="E14" s="43"/>
    </row>
    <row r="15" spans="1:5" ht="12.75">
      <c r="A15" s="36">
        <v>4</v>
      </c>
      <c r="B15" s="42" t="s">
        <v>143</v>
      </c>
      <c r="C15" s="41"/>
      <c r="D15" s="5"/>
      <c r="E15" s="43"/>
    </row>
    <row r="16" spans="1:5" ht="12.75">
      <c r="A16" s="3">
        <v>5</v>
      </c>
      <c r="B16" s="40" t="s">
        <v>186</v>
      </c>
      <c r="C16" s="41"/>
      <c r="D16" s="5"/>
      <c r="E16" s="45"/>
    </row>
    <row r="17" spans="1:5" ht="12.75">
      <c r="A17" s="3">
        <v>6</v>
      </c>
      <c r="B17" s="44" t="s">
        <v>144</v>
      </c>
      <c r="C17" s="38"/>
      <c r="D17" s="5"/>
      <c r="E17" s="45"/>
    </row>
    <row r="18" spans="1:5" ht="12.75">
      <c r="A18" s="36">
        <v>7</v>
      </c>
      <c r="B18" s="44" t="s">
        <v>308</v>
      </c>
      <c r="C18" s="38"/>
      <c r="D18" s="5"/>
      <c r="E18" s="46"/>
    </row>
    <row r="19" spans="1:5" ht="12.75">
      <c r="A19" s="36">
        <v>8</v>
      </c>
      <c r="B19" s="40" t="s">
        <v>145</v>
      </c>
      <c r="C19" s="38"/>
      <c r="D19" s="5"/>
      <c r="E19" s="20"/>
    </row>
    <row r="20" spans="1:5" ht="12.75">
      <c r="A20" s="36">
        <v>9</v>
      </c>
      <c r="B20" s="40" t="s">
        <v>255</v>
      </c>
      <c r="C20" s="38"/>
      <c r="D20" s="5"/>
      <c r="E20" s="20"/>
    </row>
    <row r="21" spans="1:5" ht="12.75">
      <c r="A21" s="36">
        <v>10</v>
      </c>
      <c r="B21" s="40" t="s">
        <v>189</v>
      </c>
      <c r="C21" s="38"/>
      <c r="D21" s="5"/>
      <c r="E21" s="20"/>
    </row>
    <row r="22" spans="1:5" ht="12.75">
      <c r="A22" s="36">
        <v>11</v>
      </c>
      <c r="B22" s="40" t="s">
        <v>239</v>
      </c>
      <c r="C22" s="38"/>
      <c r="D22" s="5"/>
      <c r="E22" s="20"/>
    </row>
    <row r="23" spans="1:5" ht="12.75">
      <c r="A23" s="36">
        <v>12</v>
      </c>
      <c r="B23" s="40" t="s">
        <v>248</v>
      </c>
      <c r="C23" s="38"/>
      <c r="D23" s="5"/>
      <c r="E23" s="20"/>
    </row>
    <row r="24" spans="1:5" ht="12.75">
      <c r="A24" s="36">
        <v>13</v>
      </c>
      <c r="B24" s="40" t="s">
        <v>249</v>
      </c>
      <c r="C24" s="38"/>
      <c r="D24" s="5"/>
      <c r="E24" s="20"/>
    </row>
    <row r="25" spans="1:5" ht="12.75">
      <c r="A25" s="36">
        <v>14</v>
      </c>
      <c r="B25" s="40" t="s">
        <v>146</v>
      </c>
      <c r="C25" s="38"/>
      <c r="D25" s="5"/>
      <c r="E25" s="20"/>
    </row>
    <row r="26" spans="1:5" ht="12.75">
      <c r="A26" s="36">
        <v>15</v>
      </c>
      <c r="B26" s="11" t="s">
        <v>147</v>
      </c>
      <c r="C26" s="41"/>
      <c r="D26" s="5"/>
      <c r="E26" s="99">
        <f>SUM(E11:E25)</f>
        <v>0</v>
      </c>
    </row>
    <row r="27" spans="1:5" ht="12.75">
      <c r="A27" s="47"/>
      <c r="B27" s="48"/>
      <c r="C27" s="38"/>
      <c r="D27" s="5"/>
      <c r="E27" s="5"/>
    </row>
    <row r="28" spans="1:5" ht="12.75">
      <c r="A28" s="47"/>
      <c r="B28" s="48"/>
      <c r="C28" s="38"/>
      <c r="D28" s="5"/>
      <c r="E28" s="5"/>
    </row>
    <row r="29" spans="1:5" ht="12.75">
      <c r="A29" s="47"/>
      <c r="B29" s="48"/>
      <c r="C29" s="38"/>
      <c r="D29" s="5"/>
      <c r="E29" s="5"/>
    </row>
    <row r="30" ht="12.75">
      <c r="B30" s="64" t="s">
        <v>256</v>
      </c>
    </row>
    <row r="31" spans="5:6" ht="25.5">
      <c r="E31" s="18" t="s">
        <v>242</v>
      </c>
      <c r="F31" s="18"/>
    </row>
    <row r="32" spans="2:6" ht="12.75">
      <c r="B32" s="105"/>
      <c r="E32" s="109" t="s">
        <v>4</v>
      </c>
      <c r="F32" s="110"/>
    </row>
    <row r="33" spans="3:5" ht="12.75">
      <c r="C33" s="11"/>
      <c r="D33" s="5"/>
      <c r="E33" s="75"/>
    </row>
    <row r="34" spans="1:6" ht="12.75">
      <c r="A34">
        <v>16</v>
      </c>
      <c r="B34" t="s">
        <v>291</v>
      </c>
      <c r="C34" t="s">
        <v>270</v>
      </c>
      <c r="E34" s="112"/>
      <c r="F34" s="127"/>
    </row>
    <row r="35" spans="5:6" ht="12.75">
      <c r="E35" s="127"/>
      <c r="F35" s="127"/>
    </row>
    <row r="36" spans="2:6" ht="12.75">
      <c r="B36" s="64" t="s">
        <v>289</v>
      </c>
      <c r="E36" s="107"/>
      <c r="F36" s="107"/>
    </row>
    <row r="37" spans="5:6" ht="12.75">
      <c r="E37" s="127"/>
      <c r="F37" s="127"/>
    </row>
    <row r="38" spans="1:6" ht="12.75">
      <c r="A38">
        <v>17</v>
      </c>
      <c r="B38" t="s">
        <v>290</v>
      </c>
      <c r="E38" s="112"/>
      <c r="F38" s="127"/>
    </row>
    <row r="39" spans="5:6" ht="12.75">
      <c r="E39" s="107"/>
      <c r="F39" s="107"/>
    </row>
    <row r="40" spans="5:6" ht="12.75">
      <c r="E40" s="128"/>
      <c r="F40" s="128"/>
    </row>
    <row r="41" ht="12.75">
      <c r="E41" s="107"/>
    </row>
  </sheetData>
  <sheetProtection password="C446" sheet="1" objects="1" scenarios="1"/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B5" sqref="B5"/>
    </sheetView>
  </sheetViews>
  <sheetFormatPr defaultColWidth="9.140625" defaultRowHeight="12.75"/>
  <cols>
    <col min="1" max="1" width="3.8515625" style="0" customWidth="1"/>
    <col min="2" max="2" width="42.57421875" style="0" bestFit="1" customWidth="1"/>
    <col min="3" max="3" width="11.7109375" style="0" customWidth="1"/>
    <col min="4" max="4" width="19.140625" style="0" bestFit="1" customWidth="1"/>
    <col min="5" max="5" width="12.28125" style="0" customWidth="1"/>
    <col min="6" max="6" width="11.7109375" style="0" customWidth="1"/>
  </cols>
  <sheetData>
    <row r="1" spans="1:2" ht="12.75">
      <c r="A1" s="1" t="s">
        <v>148</v>
      </c>
      <c r="B1" s="3"/>
    </row>
    <row r="2" spans="1:2" ht="12.75">
      <c r="A2" s="1" t="s">
        <v>1</v>
      </c>
      <c r="B2" s="3"/>
    </row>
    <row r="3" spans="1:2" ht="12.75">
      <c r="A3" s="1" t="s">
        <v>258</v>
      </c>
      <c r="B3" s="3"/>
    </row>
    <row r="5" spans="1:5" ht="12.75">
      <c r="A5" s="1" t="s">
        <v>228</v>
      </c>
      <c r="B5" s="1"/>
      <c r="E5" s="1">
        <f>IF(INDEX(DETAILS,1,1)="","",INDEX(DETAILS,1,1))</f>
      </c>
    </row>
    <row r="6" spans="1:5" ht="12.75">
      <c r="A6" s="1" t="s">
        <v>229</v>
      </c>
      <c r="B6" s="1"/>
      <c r="E6" s="1">
        <f>IF(INDEX(DETAILS,2,1)="","",INDEX(DETAILS,2,1))</f>
      </c>
    </row>
    <row r="7" spans="1:5" ht="12.75">
      <c r="A7" s="1" t="s">
        <v>230</v>
      </c>
      <c r="B7" s="1"/>
      <c r="E7" s="1">
        <f>IF(INDEX(DETAILS,3,1)="","",INDEX(DETAILS,3,1))</f>
      </c>
    </row>
    <row r="8" spans="1:5" ht="12.75">
      <c r="A8" s="1"/>
      <c r="B8" s="1"/>
      <c r="E8" s="1"/>
    </row>
    <row r="9" spans="1:6" ht="38.25">
      <c r="A9" s="5"/>
      <c r="B9" s="5"/>
      <c r="E9" s="74" t="str">
        <f>'FORM 1'!E9</f>
        <v>Year Ended 31 July 2003</v>
      </c>
      <c r="F9" s="74" t="s">
        <v>168</v>
      </c>
    </row>
    <row r="10" spans="1:6" ht="12.75">
      <c r="A10" s="3">
        <v>1</v>
      </c>
      <c r="B10" s="1" t="s">
        <v>150</v>
      </c>
      <c r="E10" s="66"/>
      <c r="F10" s="129"/>
    </row>
    <row r="11" spans="1:6" ht="12.75">
      <c r="A11" s="3"/>
      <c r="B11" s="3" t="s">
        <v>257</v>
      </c>
      <c r="E11" s="111"/>
      <c r="F11" s="115"/>
    </row>
    <row r="12" spans="1:6" ht="12.75">
      <c r="A12" s="3"/>
      <c r="B12" s="3"/>
      <c r="E12" s="107"/>
      <c r="F12" s="114"/>
    </row>
    <row r="13" spans="1:6" ht="12.75">
      <c r="A13" s="3"/>
      <c r="B13" s="1"/>
      <c r="E13" s="130" t="s">
        <v>149</v>
      </c>
      <c r="F13" s="131" t="s">
        <v>149</v>
      </c>
    </row>
    <row r="14" spans="1:6" ht="12.75">
      <c r="A14" s="3"/>
      <c r="B14" s="52" t="s">
        <v>151</v>
      </c>
      <c r="C14" s="34"/>
      <c r="D14" s="5"/>
      <c r="E14" s="20"/>
      <c r="F14" s="53"/>
    </row>
    <row r="15" spans="1:6" ht="12.75">
      <c r="A15" s="3"/>
      <c r="B15" s="3" t="s">
        <v>152</v>
      </c>
      <c r="C15" s="4"/>
      <c r="D15" s="4"/>
      <c r="E15" s="20"/>
      <c r="F15" s="53"/>
    </row>
    <row r="16" spans="1:6" ht="12.75">
      <c r="A16" s="3"/>
      <c r="B16" s="3" t="s">
        <v>153</v>
      </c>
      <c r="C16" s="4"/>
      <c r="D16" s="4"/>
      <c r="E16" s="20"/>
      <c r="F16" s="53"/>
    </row>
    <row r="17" spans="1:6" ht="12.75">
      <c r="A17" s="3"/>
      <c r="B17" s="3" t="s">
        <v>273</v>
      </c>
      <c r="C17" s="4"/>
      <c r="D17" s="4"/>
      <c r="E17" s="20"/>
      <c r="F17" s="53"/>
    </row>
    <row r="18" spans="1:6" ht="12.75">
      <c r="A18" s="3"/>
      <c r="B18" s="3" t="s">
        <v>274</v>
      </c>
      <c r="C18" s="4"/>
      <c r="D18" s="4"/>
      <c r="E18" s="20"/>
      <c r="F18" s="53"/>
    </row>
    <row r="19" spans="1:6" ht="12.75">
      <c r="A19" s="3"/>
      <c r="B19" s="3" t="s">
        <v>275</v>
      </c>
      <c r="C19" s="4"/>
      <c r="D19" s="4"/>
      <c r="E19" s="20"/>
      <c r="F19" s="53"/>
    </row>
    <row r="20" spans="1:6" ht="25.5">
      <c r="A20" s="54"/>
      <c r="B20" s="55" t="s">
        <v>272</v>
      </c>
      <c r="C20" s="49"/>
      <c r="D20" s="5"/>
      <c r="E20" s="20"/>
      <c r="F20" s="53"/>
    </row>
    <row r="21" spans="1:6" ht="12.75">
      <c r="A21" s="56"/>
      <c r="B21" s="57"/>
      <c r="C21" s="49"/>
      <c r="D21" s="5"/>
      <c r="E21" s="58"/>
      <c r="F21" s="59"/>
    </row>
    <row r="22" spans="1:6" ht="12.75">
      <c r="A22" s="54"/>
      <c r="B22" s="10"/>
      <c r="C22" s="49"/>
      <c r="D22" s="5"/>
      <c r="E22" s="5"/>
      <c r="F22" s="59"/>
    </row>
    <row r="23" spans="1:6" ht="12.75">
      <c r="A23" s="54">
        <v>2</v>
      </c>
      <c r="B23" s="60" t="s">
        <v>154</v>
      </c>
      <c r="C23" s="49"/>
      <c r="D23" s="5"/>
      <c r="E23" s="51" t="s">
        <v>155</v>
      </c>
      <c r="F23" s="61"/>
    </row>
    <row r="24" spans="1:6" ht="12.75">
      <c r="A24" s="54"/>
      <c r="B24" s="10" t="s">
        <v>156</v>
      </c>
      <c r="C24" s="49"/>
      <c r="D24" s="5"/>
      <c r="E24" s="150"/>
      <c r="F24" s="118"/>
    </row>
    <row r="25" spans="1:6" ht="12.75">
      <c r="A25" s="54"/>
      <c r="B25" s="10" t="s">
        <v>157</v>
      </c>
      <c r="C25" s="49"/>
      <c r="D25" s="5"/>
      <c r="E25" s="150"/>
      <c r="F25" s="118"/>
    </row>
    <row r="26" spans="1:6" ht="12.75">
      <c r="A26" s="54"/>
      <c r="B26" s="10" t="s">
        <v>158</v>
      </c>
      <c r="C26" s="49"/>
      <c r="D26" s="5"/>
      <c r="E26" s="150"/>
      <c r="F26" s="118"/>
    </row>
    <row r="27" spans="1:6" ht="12.75">
      <c r="A27" s="56"/>
      <c r="B27" s="62" t="s">
        <v>159</v>
      </c>
      <c r="C27" s="49"/>
      <c r="D27" s="5"/>
      <c r="E27" s="150"/>
      <c r="F27" s="119"/>
    </row>
    <row r="29" spans="1:6" ht="12.75">
      <c r="A29" s="3">
        <v>3</v>
      </c>
      <c r="B29" s="1" t="s">
        <v>161</v>
      </c>
      <c r="C29" s="3"/>
      <c r="D29" s="3"/>
      <c r="E29" s="51" t="s">
        <v>149</v>
      </c>
      <c r="F29" s="51"/>
    </row>
    <row r="30" spans="1:6" ht="12.75">
      <c r="A30" s="3"/>
      <c r="B30" s="3" t="s">
        <v>266</v>
      </c>
      <c r="C30" s="3"/>
      <c r="D30" s="3"/>
      <c r="E30" s="20"/>
      <c r="F30" s="120"/>
    </row>
    <row r="31" spans="1:6" ht="12.75">
      <c r="A31" s="3"/>
      <c r="B31" s="3" t="s">
        <v>267</v>
      </c>
      <c r="C31" s="3"/>
      <c r="D31" s="3"/>
      <c r="E31" s="20"/>
      <c r="F31" s="120"/>
    </row>
    <row r="32" spans="1:6" ht="12.75">
      <c r="A32" s="3"/>
      <c r="B32" s="3" t="s">
        <v>268</v>
      </c>
      <c r="C32" s="3"/>
      <c r="D32" s="3"/>
      <c r="E32" s="20"/>
      <c r="F32" s="120"/>
    </row>
    <row r="33" spans="1:6" ht="12.75">
      <c r="A33" s="3"/>
      <c r="B33" s="3" t="s">
        <v>269</v>
      </c>
      <c r="C33" s="3"/>
      <c r="D33" s="3"/>
      <c r="E33" s="20"/>
      <c r="F33" s="120"/>
    </row>
    <row r="34" spans="1:6" ht="12.75">
      <c r="A34" s="3"/>
      <c r="B34" s="1" t="s">
        <v>277</v>
      </c>
      <c r="C34" s="3"/>
      <c r="D34" s="3"/>
      <c r="E34" s="93">
        <f>SUM(E30:E33)</f>
        <v>0</v>
      </c>
      <c r="F34" s="121"/>
    </row>
    <row r="35" spans="1:6" ht="12.75">
      <c r="A35" s="3"/>
      <c r="B35" s="1"/>
      <c r="C35" s="3"/>
      <c r="D35" s="3"/>
      <c r="E35" s="113"/>
      <c r="F35" s="67"/>
    </row>
    <row r="36" spans="5:7" ht="12.75">
      <c r="E36" s="18"/>
      <c r="F36" s="18"/>
      <c r="G36" s="87"/>
    </row>
    <row r="37" spans="1:7" ht="12.75">
      <c r="A37">
        <v>4</v>
      </c>
      <c r="B37" s="64" t="s">
        <v>160</v>
      </c>
      <c r="E37" s="145" t="s">
        <v>4</v>
      </c>
      <c r="F37" s="146" t="s">
        <v>4</v>
      </c>
      <c r="G37" s="87"/>
    </row>
    <row r="38" spans="1:7" ht="12.75">
      <c r="A38" s="3"/>
      <c r="B38" s="123" t="s">
        <v>263</v>
      </c>
      <c r="D38" s="5"/>
      <c r="E38" s="20"/>
      <c r="F38" s="50"/>
      <c r="G38" s="87"/>
    </row>
    <row r="39" spans="1:6" ht="12.75">
      <c r="A39" s="36"/>
      <c r="B39" s="40" t="s">
        <v>264</v>
      </c>
      <c r="D39" s="5"/>
      <c r="E39" s="20"/>
      <c r="F39" s="50"/>
    </row>
    <row r="40" spans="1:6" ht="25.5" customHeight="1">
      <c r="A40" s="3"/>
      <c r="B40" s="3" t="s">
        <v>265</v>
      </c>
      <c r="E40" s="20"/>
      <c r="F40" s="20"/>
    </row>
    <row r="41" spans="1:6" ht="25.5" customHeight="1">
      <c r="A41" s="3"/>
      <c r="B41" s="3"/>
      <c r="C41" s="3"/>
      <c r="E41" s="106"/>
      <c r="F41" s="106"/>
    </row>
    <row r="42" spans="1:6" ht="25.5" customHeight="1">
      <c r="A42" s="3"/>
      <c r="B42" s="3"/>
      <c r="C42" s="3"/>
      <c r="E42" s="106"/>
      <c r="F42" s="106"/>
    </row>
    <row r="43" spans="1:6" ht="25.5" customHeight="1">
      <c r="A43">
        <v>5</v>
      </c>
      <c r="B43" s="64" t="s">
        <v>259</v>
      </c>
      <c r="D43" s="164"/>
      <c r="E43" s="165"/>
      <c r="F43" s="166"/>
    </row>
    <row r="44" spans="1:6" ht="25.5" customHeight="1">
      <c r="A44">
        <v>6</v>
      </c>
      <c r="B44" s="1" t="s">
        <v>276</v>
      </c>
      <c r="D44" s="164"/>
      <c r="E44" s="165"/>
      <c r="F44" s="166"/>
    </row>
    <row r="45" spans="1:6" ht="24" customHeight="1">
      <c r="A45">
        <v>7</v>
      </c>
      <c r="B45" s="64" t="s">
        <v>260</v>
      </c>
      <c r="D45" s="164"/>
      <c r="E45" s="165"/>
      <c r="F45" s="166"/>
    </row>
    <row r="48" spans="1:5" ht="12.75">
      <c r="A48">
        <v>8</v>
      </c>
      <c r="B48" s="64" t="s">
        <v>217</v>
      </c>
      <c r="E48" s="85"/>
    </row>
    <row r="49" ht="12.75">
      <c r="E49" s="108" t="s">
        <v>4</v>
      </c>
    </row>
    <row r="50" spans="2:5" ht="12.75">
      <c r="B50" t="s">
        <v>315</v>
      </c>
      <c r="E50" s="125">
        <f>+'FORM 3'!E56</f>
        <v>0</v>
      </c>
    </row>
    <row r="51" spans="2:5" ht="12.75">
      <c r="B51" t="s">
        <v>218</v>
      </c>
      <c r="E51" s="96"/>
    </row>
    <row r="52" spans="2:5" ht="12.75">
      <c r="B52" s="64" t="s">
        <v>316</v>
      </c>
      <c r="C52" s="64"/>
      <c r="D52" s="64"/>
      <c r="E52" s="94">
        <f>SUM(E50:E51)</f>
        <v>0</v>
      </c>
    </row>
  </sheetData>
  <sheetProtection password="C446" sheet="1" objects="1" scenarios="1"/>
  <mergeCells count="3">
    <mergeCell ref="D43:F43"/>
    <mergeCell ref="D44:F44"/>
    <mergeCell ref="D45:F45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9" max="9" width="11.28125" style="0" customWidth="1"/>
  </cols>
  <sheetData>
    <row r="1" spans="1:2" ht="12.75">
      <c r="A1" s="1" t="s">
        <v>191</v>
      </c>
      <c r="B1" s="3"/>
    </row>
    <row r="2" spans="1:2" ht="12.75">
      <c r="A2" s="1" t="s">
        <v>1</v>
      </c>
      <c r="B2" s="3"/>
    </row>
    <row r="3" spans="1:2" ht="12.75">
      <c r="A3" s="1" t="s">
        <v>261</v>
      </c>
      <c r="B3" s="3"/>
    </row>
    <row r="5" spans="1:2" ht="12.75">
      <c r="A5" s="1" t="s">
        <v>228</v>
      </c>
      <c r="B5" s="1"/>
    </row>
    <row r="6" spans="1:2" ht="12.75">
      <c r="A6" s="1" t="s">
        <v>229</v>
      </c>
      <c r="B6" s="1"/>
    </row>
    <row r="7" spans="1:2" ht="12.75">
      <c r="A7" s="1" t="s">
        <v>230</v>
      </c>
      <c r="B7" s="1"/>
    </row>
    <row r="8" spans="1:2" ht="12.75">
      <c r="A8" s="1"/>
      <c r="B8" s="1"/>
    </row>
    <row r="9" spans="1:2" ht="12.75">
      <c r="A9" s="1"/>
      <c r="B9" s="1"/>
    </row>
    <row r="11" spans="1:6" ht="12.75">
      <c r="A11">
        <v>1</v>
      </c>
      <c r="B11" s="153" t="s">
        <v>281</v>
      </c>
      <c r="C11" s="155"/>
      <c r="D11" s="155"/>
      <c r="E11" s="155"/>
      <c r="F11" s="155"/>
    </row>
    <row r="13" spans="2:9" ht="25.5">
      <c r="B13" t="s">
        <v>279</v>
      </c>
      <c r="I13" s="144" t="s">
        <v>280</v>
      </c>
    </row>
    <row r="14" ht="12.75">
      <c r="I14" s="133" t="s">
        <v>4</v>
      </c>
    </row>
    <row r="15" spans="2:9" ht="12.75">
      <c r="B15" s="167"/>
      <c r="C15" s="168"/>
      <c r="D15" s="168"/>
      <c r="E15" s="168"/>
      <c r="F15" s="168"/>
      <c r="G15" s="169"/>
      <c r="I15" s="111"/>
    </row>
    <row r="16" spans="2:7" ht="12.75">
      <c r="B16" s="170"/>
      <c r="C16" s="171"/>
      <c r="D16" s="171"/>
      <c r="E16" s="171"/>
      <c r="F16" s="171"/>
      <c r="G16" s="172"/>
    </row>
    <row r="17" spans="2:7" ht="12.75">
      <c r="B17" s="170"/>
      <c r="C17" s="171"/>
      <c r="D17" s="171"/>
      <c r="E17" s="171"/>
      <c r="F17" s="171"/>
      <c r="G17" s="172"/>
    </row>
    <row r="18" spans="2:7" ht="12.75">
      <c r="B18" s="170"/>
      <c r="C18" s="171"/>
      <c r="D18" s="171"/>
      <c r="E18" s="171"/>
      <c r="F18" s="171"/>
      <c r="G18" s="172"/>
    </row>
    <row r="19" spans="2:7" ht="12.75">
      <c r="B19" s="173"/>
      <c r="C19" s="174"/>
      <c r="D19" s="174"/>
      <c r="E19" s="174"/>
      <c r="F19" s="174"/>
      <c r="G19" s="175"/>
    </row>
    <row r="20" spans="2:6" ht="12.75">
      <c r="B20" s="132"/>
      <c r="C20" s="132"/>
      <c r="D20" s="132"/>
      <c r="E20" s="132"/>
      <c r="F20" s="132"/>
    </row>
    <row r="21" spans="1:5" ht="12.75">
      <c r="A21">
        <v>2</v>
      </c>
      <c r="B21" s="153" t="s">
        <v>282</v>
      </c>
      <c r="C21" s="155"/>
      <c r="D21" s="155"/>
      <c r="E21" s="155"/>
    </row>
    <row r="23" spans="2:9" ht="25.5">
      <c r="B23" s="126" t="s">
        <v>283</v>
      </c>
      <c r="C23" s="126"/>
      <c r="D23" s="126"/>
      <c r="I23" s="144" t="s">
        <v>280</v>
      </c>
    </row>
    <row r="24" ht="12.75">
      <c r="I24" s="133" t="s">
        <v>4</v>
      </c>
    </row>
    <row r="25" spans="2:9" ht="12.75">
      <c r="B25" s="167"/>
      <c r="C25" s="168"/>
      <c r="D25" s="168"/>
      <c r="E25" s="168"/>
      <c r="F25" s="168"/>
      <c r="G25" s="169"/>
      <c r="I25" s="111"/>
    </row>
    <row r="26" spans="2:7" ht="12.75">
      <c r="B26" s="170"/>
      <c r="C26" s="171"/>
      <c r="D26" s="171"/>
      <c r="E26" s="171"/>
      <c r="F26" s="171"/>
      <c r="G26" s="172"/>
    </row>
    <row r="27" spans="2:7" ht="12.75">
      <c r="B27" s="170"/>
      <c r="C27" s="171"/>
      <c r="D27" s="171"/>
      <c r="E27" s="171"/>
      <c r="F27" s="171"/>
      <c r="G27" s="172"/>
    </row>
    <row r="28" spans="2:7" ht="12.75">
      <c r="B28" s="170"/>
      <c r="C28" s="171"/>
      <c r="D28" s="171"/>
      <c r="E28" s="171"/>
      <c r="F28" s="171"/>
      <c r="G28" s="172"/>
    </row>
    <row r="29" spans="2:7" ht="12.75">
      <c r="B29" s="173"/>
      <c r="C29" s="174"/>
      <c r="D29" s="174"/>
      <c r="E29" s="174"/>
      <c r="F29" s="174"/>
      <c r="G29" s="175"/>
    </row>
    <row r="30" spans="2:9" ht="12.75">
      <c r="B30" s="135"/>
      <c r="C30" s="135"/>
      <c r="D30" s="135"/>
      <c r="E30" s="135"/>
      <c r="F30" s="135"/>
      <c r="G30" s="134"/>
      <c r="H30" s="134"/>
      <c r="I30" s="134"/>
    </row>
    <row r="31" spans="1:2" ht="12.75">
      <c r="A31">
        <v>3</v>
      </c>
      <c r="B31" s="64" t="s">
        <v>284</v>
      </c>
    </row>
    <row r="33" spans="2:9" ht="25.5">
      <c r="B33" t="s">
        <v>283</v>
      </c>
      <c r="I33" s="144" t="s">
        <v>280</v>
      </c>
    </row>
    <row r="34" ht="12.75">
      <c r="I34" s="133" t="s">
        <v>4</v>
      </c>
    </row>
    <row r="35" spans="2:9" ht="12.75">
      <c r="B35" s="167"/>
      <c r="C35" s="168"/>
      <c r="D35" s="168"/>
      <c r="E35" s="168"/>
      <c r="F35" s="168"/>
      <c r="G35" s="169"/>
      <c r="I35" s="111"/>
    </row>
    <row r="36" spans="2:7" ht="12.75">
      <c r="B36" s="170"/>
      <c r="C36" s="171"/>
      <c r="D36" s="171"/>
      <c r="E36" s="171"/>
      <c r="F36" s="171"/>
      <c r="G36" s="172"/>
    </row>
    <row r="37" spans="2:7" ht="12.75">
      <c r="B37" s="170"/>
      <c r="C37" s="171"/>
      <c r="D37" s="171"/>
      <c r="E37" s="171"/>
      <c r="F37" s="171"/>
      <c r="G37" s="172"/>
    </row>
    <row r="38" spans="2:7" ht="12.75">
      <c r="B38" s="170"/>
      <c r="C38" s="171"/>
      <c r="D38" s="171"/>
      <c r="E38" s="171"/>
      <c r="F38" s="171"/>
      <c r="G38" s="172"/>
    </row>
    <row r="39" spans="2:7" ht="12.75">
      <c r="B39" s="173"/>
      <c r="C39" s="174"/>
      <c r="D39" s="174"/>
      <c r="E39" s="174"/>
      <c r="F39" s="174"/>
      <c r="G39" s="175"/>
    </row>
    <row r="40" spans="2:6" ht="12.75">
      <c r="B40" s="135"/>
      <c r="C40" s="135"/>
      <c r="D40" s="135"/>
      <c r="E40" s="135"/>
      <c r="F40" s="135"/>
    </row>
    <row r="41" spans="1:6" ht="12.75">
      <c r="A41">
        <v>4</v>
      </c>
      <c r="B41" s="153" t="s">
        <v>285</v>
      </c>
      <c r="C41" s="153"/>
      <c r="D41" s="153"/>
      <c r="E41" s="153"/>
      <c r="F41" s="155"/>
    </row>
    <row r="43" spans="2:9" ht="25.5">
      <c r="B43" t="s">
        <v>283</v>
      </c>
      <c r="I43" s="144" t="s">
        <v>280</v>
      </c>
    </row>
    <row r="44" ht="12.75">
      <c r="I44" s="124" t="s">
        <v>4</v>
      </c>
    </row>
    <row r="45" spans="2:9" ht="12.75">
      <c r="B45" s="167"/>
      <c r="C45" s="168"/>
      <c r="D45" s="168"/>
      <c r="E45" s="168"/>
      <c r="F45" s="168"/>
      <c r="G45" s="169"/>
      <c r="I45" s="111"/>
    </row>
    <row r="46" spans="2:7" ht="12.75">
      <c r="B46" s="170"/>
      <c r="C46" s="171"/>
      <c r="D46" s="171"/>
      <c r="E46" s="171"/>
      <c r="F46" s="171"/>
      <c r="G46" s="172"/>
    </row>
    <row r="47" spans="2:7" ht="12.75">
      <c r="B47" s="170"/>
      <c r="C47" s="171"/>
      <c r="D47" s="171"/>
      <c r="E47" s="171"/>
      <c r="F47" s="171"/>
      <c r="G47" s="172"/>
    </row>
    <row r="48" spans="2:7" ht="12.75">
      <c r="B48" s="170"/>
      <c r="C48" s="171"/>
      <c r="D48" s="171"/>
      <c r="E48" s="171"/>
      <c r="F48" s="171"/>
      <c r="G48" s="172"/>
    </row>
    <row r="49" spans="2:7" ht="12.75">
      <c r="B49" s="173"/>
      <c r="C49" s="174"/>
      <c r="D49" s="174"/>
      <c r="E49" s="174"/>
      <c r="F49" s="174"/>
      <c r="G49" s="175"/>
    </row>
    <row r="50" spans="2:6" ht="12.75">
      <c r="B50" s="135"/>
      <c r="C50" s="135"/>
      <c r="D50" s="135"/>
      <c r="E50" s="135"/>
      <c r="F50" s="135"/>
    </row>
    <row r="51" spans="2:6" ht="12.75">
      <c r="B51" s="134"/>
      <c r="C51" s="134"/>
      <c r="D51" s="134"/>
      <c r="E51" s="134"/>
      <c r="F51" s="134"/>
    </row>
    <row r="52" spans="2:6" ht="12.75">
      <c r="B52" s="134"/>
      <c r="C52" s="134"/>
      <c r="D52" s="134"/>
      <c r="E52" s="134"/>
      <c r="F52" s="134"/>
    </row>
    <row r="53" spans="2:6" ht="12.75">
      <c r="B53" s="134"/>
      <c r="C53" s="134"/>
      <c r="D53" s="134"/>
      <c r="E53" s="134"/>
      <c r="F53" s="134"/>
    </row>
    <row r="54" spans="2:6" ht="12.75">
      <c r="B54" s="134"/>
      <c r="C54" s="134"/>
      <c r="D54" s="134"/>
      <c r="E54" s="134"/>
      <c r="F54" s="134"/>
    </row>
    <row r="55" spans="2:6" ht="12.75">
      <c r="B55" s="134"/>
      <c r="C55" s="134"/>
      <c r="D55" s="134"/>
      <c r="E55" s="134"/>
      <c r="F55" s="134"/>
    </row>
    <row r="56" spans="2:6" ht="12.75">
      <c r="B56" s="134"/>
      <c r="C56" s="134"/>
      <c r="D56" s="134"/>
      <c r="E56" s="134"/>
      <c r="F56" s="134"/>
    </row>
    <row r="57" ht="12.75">
      <c r="E57" s="107"/>
    </row>
  </sheetData>
  <sheetProtection password="C446" sheet="1" objects="1" scenarios="1"/>
  <mergeCells count="7">
    <mergeCell ref="B45:G49"/>
    <mergeCell ref="B11:F11"/>
    <mergeCell ref="B41:F41"/>
    <mergeCell ref="B15:G19"/>
    <mergeCell ref="B25:G29"/>
    <mergeCell ref="B35:G39"/>
    <mergeCell ref="B21:E21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LEARNING AND SKILLS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Further education colleges: accounting policies and return of audited financial statements: Circular 03/08: supplement E - finance records</dc:title>
  <dc:subject>4.2 Provider finance</dc:subject>
  <dc:creator>LEARNING AND SKILLS COUNCIL (Corporate Author)</dc:creator>
  <cp:keywords>Financial statements, Further education</cp:keywords>
  <dc:description>The purpose of this circular is to provide guidance to colleges and financial statement auditors on the preparation of colleges| annual financial statements. The LSC has consulted college financial statement auditors and sector representatives on this guidance. This guidance supplements that in the Statement of Recommended Practice: Accounting for Further and Higher Education Institutions, and consolidates all previous accounting policies guidance issued by either the FEFC or LSC. It supersedes circulars 01/04 and 02/07 and is supplemented by Circular 04/04. This circular is applicable for the year ending 31 July 2003, and highlights issues for future years. It is principally of interest to college finance directors and financial statement auditors.</dc:description>
  <cp:lastModifiedBy>halean</cp:lastModifiedBy>
  <cp:lastPrinted>2003-02-19T15:13:56Z</cp:lastPrinted>
  <dcterms:created xsi:type="dcterms:W3CDTF">2002-02-11T10:31:41Z</dcterms:created>
  <dcterms:modified xsi:type="dcterms:W3CDTF">2003-04-28T16:03:12Z</dcterms:modified>
  <cp:category>Accounting, Auditing, Colleges (further education), Financial management, Further and higher education, Further and higher education management, Public finance, Public funding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DC.identifier.systemID">
    <vt:lpwstr>133081</vt:lpwstr>
  </property>
  <property fmtid="{D5CDD505-2E9C-101B-9397-08002B2CF9AE}" pid="4" name="DC.title">
    <vt:lpwstr>Further education colleges: accounting policies and return of audited financial statements: Circular 03/08: supplement E - finance records</vt:lpwstr>
  </property>
  <property fmtid="{D5CDD505-2E9C-101B-9397-08002B2CF9AE}" pid="5" name="DC.creator">
    <vt:lpwstr>LEARNING AND SKILLS COUNCIL (Corporate Author)</vt:lpwstr>
  </property>
  <property fmtid="{D5CDD505-2E9C-101B-9397-08002B2CF9AE}" pid="6" name="DC.type">
    <vt:lpwstr>Circular</vt:lpwstr>
  </property>
  <property fmtid="{D5CDD505-2E9C-101B-9397-08002B2CF9AE}" pid="7" name="eGMS.subject.category">
    <vt:lpwstr>Accounting, Auditing, Colleges (further education), Financial management, Further and higher education, Further and higher education management, Public finance, Public funding</vt:lpwstr>
  </property>
  <property fmtid="{D5CDD505-2E9C-101B-9397-08002B2CF9AE}" pid="8" name="eGMS.subject">
    <vt:lpwstr>4.2 Provider finance</vt:lpwstr>
  </property>
  <property fmtid="{D5CDD505-2E9C-101B-9397-08002B2CF9AE}" pid="9" name="eGMS.subject.keyword">
    <vt:lpwstr>Financial statements, Further education</vt:lpwstr>
  </property>
  <property fmtid="{D5CDD505-2E9C-101B-9397-08002B2CF9AE}" pid="10" name="DC.title.alternative">
    <vt:lpwstr>CIRC/0746/03</vt:lpwstr>
  </property>
  <property fmtid="{D5CDD505-2E9C-101B-9397-08002B2CF9AE}" pid="11" name="DC.relation.isPartOf">
    <vt:lpwstr>133081</vt:lpwstr>
  </property>
  <property fmtid="{D5CDD505-2E9C-101B-9397-08002B2CF9AE}" pid="12" name="DC.relation.references">
    <vt:lpwstr>133749, 139759, 147608, 151866, 167102</vt:lpwstr>
  </property>
  <property fmtid="{D5CDD505-2E9C-101B-9397-08002B2CF9AE}" pid="13" name="DC.relation.serials">
    <vt:lpwstr/>
  </property>
  <property fmtid="{D5CDD505-2E9C-101B-9397-08002B2CF9AE}" pid="14" name="DC.contributor">
    <vt:lpwstr/>
  </property>
  <property fmtid="{D5CDD505-2E9C-101B-9397-08002B2CF9AE}" pid="15" name="DC.rights.copyright">
    <vt:lpwstr>Learning and Skills Council</vt:lpwstr>
  </property>
  <property fmtid="{D5CDD505-2E9C-101B-9397-08002B2CF9AE}" pid="16" name="DC.language">
    <vt:lpwstr/>
  </property>
  <property fmtid="{D5CDD505-2E9C-101B-9397-08002B2CF9AE}" pid="17" name="DC.date.issued">
    <vt:lpwstr>2003/04/01</vt:lpwstr>
  </property>
  <property fmtid="{D5CDD505-2E9C-101B-9397-08002B2CF9AE}" pid="18" name="DC.publisher">
    <vt:lpwstr>Learning and Skills Council</vt:lpwstr>
  </property>
  <property fmtid="{D5CDD505-2E9C-101B-9397-08002B2CF9AE}" pid="19" name="eGMS.disposal.review">
    <vt:lpwstr/>
  </property>
  <property fmtid="{D5CDD505-2E9C-101B-9397-08002B2CF9AE}" pid="20" name="DC.coverage.spatial">
    <vt:lpwstr>National</vt:lpwstr>
  </property>
  <property fmtid="{D5CDD505-2E9C-101B-9397-08002B2CF9AE}" pid="21" name="eGMS.status">
    <vt:lpwstr/>
  </property>
  <property fmtid="{D5CDD505-2E9C-101B-9397-08002B2CF9AE}" pid="22" name="eGMS.relation.relatedurl">
    <vt:lpwstr/>
  </property>
  <property fmtid="{D5CDD505-2E9C-101B-9397-08002B2CF9AE}" pid="23" name="DC.description">
    <vt:lpwstr>The purpose of this circular is to provide guidance to colleges and financial statement auditors on the preparation of colleges| annual financial statements. The LSC has consulted college financial statement auditors and sector representatives on this guidance. This guidance supplements that in the Statement of Recommended Practice: Accounting for Further and Higher Education Institutions, and consolidates all previous accounting policies guidance issued by either the FEFC or LSC. It supersedes circulars 01/04 and 02/07 and is supplemented by Circular 04/04. This circular is applicable for the year ending 31 July 2003, and highlights issues for future years. It is principally of interest to college finance directors and financial statement auditors.</vt:lpwstr>
  </property>
  <property fmtid="{D5CDD505-2E9C-101B-9397-08002B2CF9AE}" pid="24" name="DC.relation.hasFormat">
    <vt:lpwstr/>
  </property>
</Properties>
</file>